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defaultThemeVersion="124226"/>
  <bookViews>
    <workbookView xWindow="6255" yWindow="330" windowWidth="15300" windowHeight="11760" tabRatio="837" firstSheet="1" activeTab="3"/>
  </bookViews>
  <sheets>
    <sheet name="offene Fragen_Anregungen" sheetId="8" state="hidden" r:id="rId1"/>
    <sheet name="Bestandesdaten &gt;100 ha" sheetId="7" r:id="rId2"/>
    <sheet name="DB &gt; 100 ha" sheetId="2" state="hidden" r:id="rId3"/>
    <sheet name="Flächenübersicht &gt;100 ha" sheetId="4" r:id="rId4"/>
    <sheet name="Bann_Objektschutzwald" sheetId="13" r:id="rId5"/>
    <sheet name="Umwandlungsflächen" sheetId="16" r:id="rId6"/>
    <sheet name="Quellschutzwald" sheetId="15" r:id="rId7"/>
    <sheet name="Erholungswald" sheetId="14" r:id="rId8"/>
  </sheets>
  <definedNames>
    <definedName name="Abfrage">'DB &gt; 100 ha'!$Z$2:$Z$4</definedName>
    <definedName name="_xlnm.Print_Area" localSheetId="4">Bann_Objektschutzwald!$A$1:$L$158</definedName>
    <definedName name="_xlnm.Print_Area" localSheetId="1">'Bestandesdaten &gt;100 ha'!$A$1:$AO$509</definedName>
    <definedName name="_xlnm.Print_Area" localSheetId="7">Erholungswald!$A$1:$L$158</definedName>
    <definedName name="_xlnm.Print_Area" localSheetId="3">'Flächenübersicht &gt;100 ha'!$A$1:$L$159</definedName>
    <definedName name="_xlnm.Print_Area" localSheetId="6">Quellschutzwald!$A$1:$L$158</definedName>
    <definedName name="_xlnm.Print_Area" localSheetId="5">Umwandlungsflächen!$A$1:$L$158</definedName>
    <definedName name="Streulage" localSheetId="4">#REF!</definedName>
    <definedName name="Streulage" localSheetId="7">#REF!</definedName>
    <definedName name="Streulage" localSheetId="6">#REF!</definedName>
    <definedName name="Streulage" localSheetId="5">#REF!</definedName>
    <definedName name="Streulage">#REF!</definedName>
    <definedName name="Streulage1" localSheetId="6">#REF!</definedName>
    <definedName name="Streulage1" localSheetId="5">#REF!</definedName>
    <definedName name="Streulage1">#REF!</definedName>
    <definedName name="StreulageKW" localSheetId="4">#REF!</definedName>
    <definedName name="StreulageKW" localSheetId="7">#REF!</definedName>
    <definedName name="StreulageKW" localSheetId="6">#REF!</definedName>
    <definedName name="StreulageKW" localSheetId="5">#REF!</definedName>
    <definedName name="StreulageKW">#REF!</definedName>
  </definedNames>
  <calcPr calcId="145621"/>
</workbook>
</file>

<file path=xl/calcChain.xml><?xml version="1.0" encoding="utf-8"?>
<calcChain xmlns="http://schemas.openxmlformats.org/spreadsheetml/2006/main">
  <c r="G53" i="4" l="1"/>
  <c r="G51" i="4"/>
  <c r="G49" i="4"/>
  <c r="U163" i="4"/>
  <c r="X387" i="16" l="1"/>
  <c r="X389" i="16" s="1"/>
  <c r="X381" i="16"/>
  <c r="X383" i="16" s="1"/>
  <c r="R147" i="16" s="1"/>
  <c r="X375" i="16"/>
  <c r="X377" i="16" s="1"/>
  <c r="BC369" i="16"/>
  <c r="AY369" i="16"/>
  <c r="AU369" i="16"/>
  <c r="AQ369" i="16"/>
  <c r="AM369" i="16"/>
  <c r="AI369" i="16"/>
  <c r="AE369" i="16"/>
  <c r="AA369" i="16"/>
  <c r="W369" i="16"/>
  <c r="BD367" i="16"/>
  <c r="AZ367" i="16"/>
  <c r="AV367" i="16"/>
  <c r="AR367" i="16"/>
  <c r="AN367" i="16"/>
  <c r="AJ367" i="16"/>
  <c r="AF367" i="16"/>
  <c r="AB367" i="16"/>
  <c r="X367" i="16"/>
  <c r="AM359" i="16"/>
  <c r="AP359" i="16" s="1"/>
  <c r="AS359" i="16" s="1"/>
  <c r="AV359" i="16" s="1"/>
  <c r="AJ359" i="16"/>
  <c r="AG359" i="16"/>
  <c r="AD359" i="16"/>
  <c r="AA359" i="16"/>
  <c r="Z359" i="16"/>
  <c r="BC356" i="16"/>
  <c r="AY356" i="16"/>
  <c r="AU356" i="16"/>
  <c r="AQ356" i="16"/>
  <c r="AM356" i="16"/>
  <c r="AI356" i="16"/>
  <c r="AE356" i="16"/>
  <c r="AA356" i="16"/>
  <c r="W356" i="16"/>
  <c r="BD354" i="16"/>
  <c r="AZ354" i="16"/>
  <c r="AV354" i="16"/>
  <c r="AR354" i="16"/>
  <c r="AN354" i="16"/>
  <c r="AJ354" i="16"/>
  <c r="AF354" i="16"/>
  <c r="AB354" i="16"/>
  <c r="X354" i="16"/>
  <c r="AM346" i="16"/>
  <c r="AP346" i="16" s="1"/>
  <c r="AS346" i="16" s="1"/>
  <c r="AV346" i="16" s="1"/>
  <c r="AJ346" i="16"/>
  <c r="AG346" i="16"/>
  <c r="AD346" i="16"/>
  <c r="AA346" i="16"/>
  <c r="Z346" i="16"/>
  <c r="BD341" i="16"/>
  <c r="BC341" i="16"/>
  <c r="BC343" i="16" s="1"/>
  <c r="AZ341" i="16"/>
  <c r="AY341" i="16"/>
  <c r="AY343" i="16" s="1"/>
  <c r="AV341" i="16"/>
  <c r="AU341" i="16"/>
  <c r="AU343" i="16" s="1"/>
  <c r="AR341" i="16"/>
  <c r="AQ341" i="16"/>
  <c r="AQ343" i="16" s="1"/>
  <c r="AN341" i="16"/>
  <c r="AM341" i="16"/>
  <c r="AM343" i="16" s="1"/>
  <c r="AJ341" i="16"/>
  <c r="AI341" i="16"/>
  <c r="AI343" i="16" s="1"/>
  <c r="AF341" i="16"/>
  <c r="AE341" i="16"/>
  <c r="AE343" i="16" s="1"/>
  <c r="AB341" i="16"/>
  <c r="AA341" i="16"/>
  <c r="AA343" i="16" s="1"/>
  <c r="X341" i="16"/>
  <c r="W341" i="16"/>
  <c r="W343" i="16" s="1"/>
  <c r="AA333" i="16"/>
  <c r="W333" i="16"/>
  <c r="BD328" i="16"/>
  <c r="BC328" i="16"/>
  <c r="BC330" i="16" s="1"/>
  <c r="AZ328" i="16"/>
  <c r="AY328" i="16"/>
  <c r="AY330" i="16" s="1"/>
  <c r="AV328" i="16"/>
  <c r="AU328" i="16"/>
  <c r="AU330" i="16" s="1"/>
  <c r="AR328" i="16"/>
  <c r="AQ328" i="16"/>
  <c r="AQ330" i="16" s="1"/>
  <c r="AN328" i="16"/>
  <c r="AM328" i="16"/>
  <c r="AM330" i="16" s="1"/>
  <c r="AJ328" i="16"/>
  <c r="AI328" i="16"/>
  <c r="AI330" i="16" s="1"/>
  <c r="AF328" i="16"/>
  <c r="AE328" i="16"/>
  <c r="AE330" i="16" s="1"/>
  <c r="AB328" i="16"/>
  <c r="AA328" i="16"/>
  <c r="AA330" i="16" s="1"/>
  <c r="X328" i="16"/>
  <c r="W328" i="16"/>
  <c r="W330" i="16" s="1"/>
  <c r="AM320" i="16"/>
  <c r="AP320" i="16" s="1"/>
  <c r="AS320" i="16" s="1"/>
  <c r="AV320" i="16" s="1"/>
  <c r="AJ320" i="16"/>
  <c r="AG320" i="16"/>
  <c r="AD320" i="16"/>
  <c r="AA320" i="16"/>
  <c r="Z320" i="16"/>
  <c r="BD315" i="16"/>
  <c r="BC315" i="16"/>
  <c r="BC317" i="16" s="1"/>
  <c r="AZ315" i="16"/>
  <c r="AY315" i="16"/>
  <c r="AY317" i="16" s="1"/>
  <c r="AV315" i="16"/>
  <c r="AU315" i="16"/>
  <c r="AU317" i="16" s="1"/>
  <c r="AR315" i="16"/>
  <c r="AQ315" i="16"/>
  <c r="AQ317" i="16" s="1"/>
  <c r="AN315" i="16"/>
  <c r="AM315" i="16"/>
  <c r="AM317" i="16" s="1"/>
  <c r="AJ315" i="16"/>
  <c r="AI315" i="16"/>
  <c r="AI317" i="16" s="1"/>
  <c r="AF315" i="16"/>
  <c r="AE315" i="16"/>
  <c r="AE317" i="16" s="1"/>
  <c r="AB315" i="16"/>
  <c r="AA315" i="16"/>
  <c r="AA317" i="16" s="1"/>
  <c r="X315" i="16"/>
  <c r="W315" i="16"/>
  <c r="W317" i="16" s="1"/>
  <c r="AM307" i="16"/>
  <c r="AP307" i="16" s="1"/>
  <c r="AS307" i="16" s="1"/>
  <c r="AV307" i="16" s="1"/>
  <c r="AJ307" i="16"/>
  <c r="AG307" i="16"/>
  <c r="AD307" i="16"/>
  <c r="AA307" i="16"/>
  <c r="Z307" i="16"/>
  <c r="BD302" i="16"/>
  <c r="BC302" i="16"/>
  <c r="BC304" i="16" s="1"/>
  <c r="AZ302" i="16"/>
  <c r="AY302" i="16"/>
  <c r="AY304" i="16" s="1"/>
  <c r="AV302" i="16"/>
  <c r="AU302" i="16"/>
  <c r="AU304" i="16" s="1"/>
  <c r="AR302" i="16"/>
  <c r="AQ302" i="16"/>
  <c r="AQ304" i="16" s="1"/>
  <c r="AN302" i="16"/>
  <c r="AM302" i="16"/>
  <c r="AM304" i="16" s="1"/>
  <c r="AJ302" i="16"/>
  <c r="AI302" i="16"/>
  <c r="AI304" i="16" s="1"/>
  <c r="AF302" i="16"/>
  <c r="AE302" i="16"/>
  <c r="AE304" i="16" s="1"/>
  <c r="AB302" i="16"/>
  <c r="AA302" i="16"/>
  <c r="AA304" i="16" s="1"/>
  <c r="X302" i="16"/>
  <c r="W302" i="16"/>
  <c r="W304" i="16" s="1"/>
  <c r="AA294" i="16"/>
  <c r="W294" i="16"/>
  <c r="BD289" i="16"/>
  <c r="BC289" i="16"/>
  <c r="BC291" i="16" s="1"/>
  <c r="AZ289" i="16"/>
  <c r="AY289" i="16"/>
  <c r="AY291" i="16" s="1"/>
  <c r="AV289" i="16"/>
  <c r="AU289" i="16"/>
  <c r="AU291" i="16" s="1"/>
  <c r="AR289" i="16"/>
  <c r="AQ289" i="16"/>
  <c r="AQ291" i="16" s="1"/>
  <c r="AN289" i="16"/>
  <c r="AM289" i="16"/>
  <c r="AM291" i="16" s="1"/>
  <c r="AJ289" i="16"/>
  <c r="AI289" i="16"/>
  <c r="AI291" i="16" s="1"/>
  <c r="AF289" i="16"/>
  <c r="AE289" i="16"/>
  <c r="AE291" i="16" s="1"/>
  <c r="AB289" i="16"/>
  <c r="AA289" i="16"/>
  <c r="AA291" i="16" s="1"/>
  <c r="X289" i="16"/>
  <c r="W289" i="16"/>
  <c r="W291" i="16" s="1"/>
  <c r="AM281" i="16"/>
  <c r="AP281" i="16" s="1"/>
  <c r="AS281" i="16" s="1"/>
  <c r="AV281" i="16" s="1"/>
  <c r="AJ281" i="16"/>
  <c r="AG281" i="16"/>
  <c r="AD281" i="16"/>
  <c r="AA281" i="16"/>
  <c r="Z281" i="16"/>
  <c r="AF307" i="16" s="1"/>
  <c r="BD276" i="16"/>
  <c r="BC276" i="16"/>
  <c r="BC278" i="16" s="1"/>
  <c r="AZ276" i="16"/>
  <c r="AY276" i="16"/>
  <c r="AY278" i="16" s="1"/>
  <c r="AV276" i="16"/>
  <c r="AU276" i="16"/>
  <c r="AU278" i="16" s="1"/>
  <c r="AR276" i="16"/>
  <c r="AQ276" i="16"/>
  <c r="AQ278" i="16" s="1"/>
  <c r="AN276" i="16"/>
  <c r="AM276" i="16"/>
  <c r="AM278" i="16" s="1"/>
  <c r="AJ276" i="16"/>
  <c r="AI276" i="16"/>
  <c r="AI278" i="16" s="1"/>
  <c r="AF276" i="16"/>
  <c r="AE276" i="16"/>
  <c r="AE278" i="16" s="1"/>
  <c r="AB276" i="16"/>
  <c r="AA276" i="16"/>
  <c r="AA278" i="16" s="1"/>
  <c r="X276" i="16"/>
  <c r="W276" i="16"/>
  <c r="W278" i="16" s="1"/>
  <c r="AD268" i="16"/>
  <c r="AA268" i="16"/>
  <c r="AG268" i="16" s="1"/>
  <c r="W268" i="16"/>
  <c r="Z268" i="16" s="1"/>
  <c r="AO268" i="16" s="1"/>
  <c r="N264" i="16"/>
  <c r="N262" i="16"/>
  <c r="N260" i="16"/>
  <c r="N258" i="16"/>
  <c r="N256" i="16"/>
  <c r="N254" i="16"/>
  <c r="T251" i="16"/>
  <c r="Q251" i="16"/>
  <c r="N251" i="16"/>
  <c r="U249" i="16"/>
  <c r="T249" i="16"/>
  <c r="R249" i="16"/>
  <c r="Q249" i="16"/>
  <c r="O249" i="16"/>
  <c r="N249" i="16"/>
  <c r="V247" i="16"/>
  <c r="S247" i="16"/>
  <c r="V245" i="16"/>
  <c r="S245" i="16"/>
  <c r="V243" i="16"/>
  <c r="S243" i="16"/>
  <c r="V240" i="16"/>
  <c r="S240" i="16"/>
  <c r="V238" i="16"/>
  <c r="S238" i="16"/>
  <c r="V236" i="16"/>
  <c r="S236" i="16"/>
  <c r="V233" i="16"/>
  <c r="S233" i="16"/>
  <c r="V231" i="16"/>
  <c r="S231" i="16"/>
  <c r="V229" i="16"/>
  <c r="S229" i="16"/>
  <c r="V226" i="16"/>
  <c r="S226" i="16"/>
  <c r="V224" i="16"/>
  <c r="S224" i="16"/>
  <c r="V222" i="16"/>
  <c r="S222" i="16"/>
  <c r="V219" i="16"/>
  <c r="S219" i="16"/>
  <c r="V217" i="16"/>
  <c r="S217" i="16"/>
  <c r="V215" i="16"/>
  <c r="S215" i="16"/>
  <c r="V212" i="16"/>
  <c r="S212" i="16"/>
  <c r="V210" i="16"/>
  <c r="S210" i="16"/>
  <c r="V208" i="16"/>
  <c r="S208" i="16"/>
  <c r="V205" i="16"/>
  <c r="S205" i="16"/>
  <c r="V203" i="16"/>
  <c r="S203" i="16"/>
  <c r="V201" i="16"/>
  <c r="S201" i="16"/>
  <c r="Q201" i="16"/>
  <c r="Q203" i="16" s="1"/>
  <c r="Q205" i="16" s="1"/>
  <c r="Q208" i="16" s="1"/>
  <c r="Q210" i="16" s="1"/>
  <c r="Q212" i="16" s="1"/>
  <c r="Q215" i="16" s="1"/>
  <c r="Q217" i="16" s="1"/>
  <c r="Q219" i="16" s="1"/>
  <c r="Q222" i="16" s="1"/>
  <c r="Q224" i="16" s="1"/>
  <c r="Q226" i="16" s="1"/>
  <c r="Q229" i="16" s="1"/>
  <c r="Q231" i="16" s="1"/>
  <c r="Q233" i="16" s="1"/>
  <c r="Q236" i="16" s="1"/>
  <c r="Q238" i="16" s="1"/>
  <c r="Q240" i="16" s="1"/>
  <c r="Q243" i="16" s="1"/>
  <c r="Q245" i="16" s="1"/>
  <c r="Q247" i="16" s="1"/>
  <c r="U198" i="16"/>
  <c r="U201" i="16" s="1"/>
  <c r="U203" i="16" s="1"/>
  <c r="U205" i="16" s="1"/>
  <c r="U208" i="16" s="1"/>
  <c r="U210" i="16" s="1"/>
  <c r="U212" i="16" s="1"/>
  <c r="U215" i="16" s="1"/>
  <c r="U217" i="16" s="1"/>
  <c r="U219" i="16" s="1"/>
  <c r="U222" i="16" s="1"/>
  <c r="U224" i="16" s="1"/>
  <c r="U226" i="16" s="1"/>
  <c r="U229" i="16" s="1"/>
  <c r="U231" i="16" s="1"/>
  <c r="U233" i="16" s="1"/>
  <c r="U236" i="16" s="1"/>
  <c r="U238" i="16" s="1"/>
  <c r="U240" i="16" s="1"/>
  <c r="U243" i="16" s="1"/>
  <c r="U245" i="16" s="1"/>
  <c r="U247" i="16" s="1"/>
  <c r="N194" i="16"/>
  <c r="N192" i="16"/>
  <c r="Q190" i="16"/>
  <c r="P190" i="16"/>
  <c r="O190" i="16"/>
  <c r="N190" i="16"/>
  <c r="O188" i="16"/>
  <c r="P186" i="16"/>
  <c r="O186" i="16"/>
  <c r="O184" i="16"/>
  <c r="O182" i="16"/>
  <c r="O180" i="16"/>
  <c r="P178" i="16"/>
  <c r="O178" i="16"/>
  <c r="O176" i="16"/>
  <c r="O174" i="16"/>
  <c r="O172" i="16"/>
  <c r="O170" i="16"/>
  <c r="U168" i="16"/>
  <c r="S168" i="16"/>
  <c r="Q168" i="16"/>
  <c r="O168" i="16"/>
  <c r="N166" i="16"/>
  <c r="N164" i="16"/>
  <c r="S162" i="16"/>
  <c r="R162" i="16"/>
  <c r="N162" i="16"/>
  <c r="R153" i="16"/>
  <c r="R151" i="16"/>
  <c r="R149" i="16"/>
  <c r="R145" i="16"/>
  <c r="R143" i="16"/>
  <c r="R141" i="16"/>
  <c r="R139" i="16"/>
  <c r="R137" i="16"/>
  <c r="B130" i="16"/>
  <c r="P243" i="16" s="1"/>
  <c r="B123" i="16"/>
  <c r="P236" i="16" s="1"/>
  <c r="B116" i="16"/>
  <c r="P229" i="16" s="1"/>
  <c r="B109" i="16"/>
  <c r="P222" i="16" s="1"/>
  <c r="B102" i="16"/>
  <c r="P215" i="16" s="1"/>
  <c r="B95" i="16"/>
  <c r="P208" i="16" s="1"/>
  <c r="B88" i="16"/>
  <c r="P201" i="16" s="1"/>
  <c r="B81" i="16"/>
  <c r="P198" i="16" s="1"/>
  <c r="K64" i="16"/>
  <c r="N64" i="16" s="1"/>
  <c r="K63" i="16"/>
  <c r="K60" i="16"/>
  <c r="K59" i="16"/>
  <c r="N59" i="16" s="1"/>
  <c r="K58" i="16"/>
  <c r="N58" i="16" s="1"/>
  <c r="K57" i="16"/>
  <c r="N57" i="16" s="1"/>
  <c r="K43" i="16"/>
  <c r="O19" i="16"/>
  <c r="C2" i="16"/>
  <c r="X387" i="15"/>
  <c r="X389" i="15" s="1"/>
  <c r="R153" i="15" s="1"/>
  <c r="X381" i="15"/>
  <c r="X383" i="15" s="1"/>
  <c r="R147" i="15" s="1"/>
  <c r="X375" i="15"/>
  <c r="X377" i="15" s="1"/>
  <c r="R141" i="15" s="1"/>
  <c r="BC369" i="15"/>
  <c r="AY369" i="15"/>
  <c r="AU369" i="15"/>
  <c r="AQ369" i="15"/>
  <c r="AM369" i="15"/>
  <c r="AI369" i="15"/>
  <c r="AE369" i="15"/>
  <c r="AA369" i="15"/>
  <c r="W369" i="15"/>
  <c r="BD367" i="15"/>
  <c r="AZ367" i="15"/>
  <c r="AV367" i="15"/>
  <c r="AR367" i="15"/>
  <c r="AN367" i="15"/>
  <c r="AJ367" i="15"/>
  <c r="AF367" i="15"/>
  <c r="AB367" i="15"/>
  <c r="X367" i="15"/>
  <c r="AM359" i="15"/>
  <c r="AP359" i="15" s="1"/>
  <c r="AS359" i="15" s="1"/>
  <c r="AV359" i="15" s="1"/>
  <c r="AJ359" i="15"/>
  <c r="AG359" i="15"/>
  <c r="AD359" i="15"/>
  <c r="AA359" i="15"/>
  <c r="Z359" i="15"/>
  <c r="BC356" i="15"/>
  <c r="AY356" i="15"/>
  <c r="AU356" i="15"/>
  <c r="AQ356" i="15"/>
  <c r="AM356" i="15"/>
  <c r="AI356" i="15"/>
  <c r="AE356" i="15"/>
  <c r="AA356" i="15"/>
  <c r="W356" i="15"/>
  <c r="BD354" i="15"/>
  <c r="AZ354" i="15"/>
  <c r="AV354" i="15"/>
  <c r="AR354" i="15"/>
  <c r="AN354" i="15"/>
  <c r="AJ354" i="15"/>
  <c r="AF354" i="15"/>
  <c r="AB354" i="15"/>
  <c r="X354" i="15"/>
  <c r="AM346" i="15"/>
  <c r="AP346" i="15" s="1"/>
  <c r="AS346" i="15" s="1"/>
  <c r="AV346" i="15" s="1"/>
  <c r="AJ346" i="15"/>
  <c r="AG346" i="15"/>
  <c r="AD346" i="15"/>
  <c r="AA346" i="15"/>
  <c r="Z346" i="15"/>
  <c r="BD341" i="15"/>
  <c r="BC341" i="15"/>
  <c r="BC343" i="15" s="1"/>
  <c r="AZ341" i="15"/>
  <c r="AY341" i="15"/>
  <c r="AY343" i="15" s="1"/>
  <c r="AV341" i="15"/>
  <c r="AU341" i="15"/>
  <c r="AU343" i="15" s="1"/>
  <c r="AR341" i="15"/>
  <c r="AQ341" i="15"/>
  <c r="AQ343" i="15" s="1"/>
  <c r="AN341" i="15"/>
  <c r="AM341" i="15"/>
  <c r="AM343" i="15" s="1"/>
  <c r="AJ341" i="15"/>
  <c r="AI341" i="15"/>
  <c r="AI343" i="15" s="1"/>
  <c r="AF341" i="15"/>
  <c r="AE341" i="15"/>
  <c r="AE343" i="15" s="1"/>
  <c r="AB341" i="15"/>
  <c r="AA341" i="15"/>
  <c r="AA343" i="15" s="1"/>
  <c r="X341" i="15"/>
  <c r="W341" i="15"/>
  <c r="W343" i="15" s="1"/>
  <c r="AA333" i="15"/>
  <c r="W333" i="15"/>
  <c r="BD328" i="15"/>
  <c r="BC328" i="15"/>
  <c r="BC330" i="15" s="1"/>
  <c r="AZ328" i="15"/>
  <c r="AY328" i="15"/>
  <c r="AY330" i="15" s="1"/>
  <c r="AV328" i="15"/>
  <c r="AU328" i="15"/>
  <c r="AU330" i="15" s="1"/>
  <c r="AR328" i="15"/>
  <c r="AQ328" i="15"/>
  <c r="AQ330" i="15" s="1"/>
  <c r="AN328" i="15"/>
  <c r="AM328" i="15"/>
  <c r="AM330" i="15" s="1"/>
  <c r="AJ328" i="15"/>
  <c r="AI328" i="15"/>
  <c r="AI330" i="15" s="1"/>
  <c r="AF328" i="15"/>
  <c r="AE328" i="15"/>
  <c r="AE330" i="15" s="1"/>
  <c r="AB328" i="15"/>
  <c r="AA328" i="15"/>
  <c r="AA330" i="15" s="1"/>
  <c r="X328" i="15"/>
  <c r="W328" i="15"/>
  <c r="W330" i="15" s="1"/>
  <c r="AM320" i="15"/>
  <c r="AP320" i="15" s="1"/>
  <c r="AS320" i="15" s="1"/>
  <c r="AV320" i="15" s="1"/>
  <c r="AJ320" i="15"/>
  <c r="AG320" i="15"/>
  <c r="AD320" i="15"/>
  <c r="AA320" i="15"/>
  <c r="Z320" i="15"/>
  <c r="BD315" i="15"/>
  <c r="BC315" i="15"/>
  <c r="BC317" i="15" s="1"/>
  <c r="AZ315" i="15"/>
  <c r="AY315" i="15"/>
  <c r="AY317" i="15" s="1"/>
  <c r="AV315" i="15"/>
  <c r="AU315" i="15"/>
  <c r="AU317" i="15" s="1"/>
  <c r="AR315" i="15"/>
  <c r="AQ315" i="15"/>
  <c r="AQ317" i="15" s="1"/>
  <c r="AN315" i="15"/>
  <c r="AM315" i="15"/>
  <c r="AM317" i="15" s="1"/>
  <c r="AJ315" i="15"/>
  <c r="AI315" i="15"/>
  <c r="AI317" i="15" s="1"/>
  <c r="AF315" i="15"/>
  <c r="AE315" i="15"/>
  <c r="AE317" i="15" s="1"/>
  <c r="AB315" i="15"/>
  <c r="AA315" i="15"/>
  <c r="AA317" i="15" s="1"/>
  <c r="X315" i="15"/>
  <c r="W315" i="15"/>
  <c r="W317" i="15" s="1"/>
  <c r="AM307" i="15"/>
  <c r="AP307" i="15" s="1"/>
  <c r="AS307" i="15" s="1"/>
  <c r="AV307" i="15" s="1"/>
  <c r="AJ307" i="15"/>
  <c r="AG307" i="15"/>
  <c r="AD307" i="15"/>
  <c r="AA307" i="15"/>
  <c r="Z307" i="15"/>
  <c r="BD302" i="15"/>
  <c r="BC302" i="15"/>
  <c r="BC304" i="15" s="1"/>
  <c r="AZ302" i="15"/>
  <c r="AY302" i="15"/>
  <c r="AY304" i="15" s="1"/>
  <c r="AV302" i="15"/>
  <c r="AU302" i="15"/>
  <c r="AU304" i="15" s="1"/>
  <c r="AR302" i="15"/>
  <c r="AQ302" i="15"/>
  <c r="AQ304" i="15" s="1"/>
  <c r="AN302" i="15"/>
  <c r="AM302" i="15"/>
  <c r="AM304" i="15" s="1"/>
  <c r="AJ302" i="15"/>
  <c r="AI302" i="15"/>
  <c r="AI304" i="15" s="1"/>
  <c r="AF302" i="15"/>
  <c r="AE302" i="15"/>
  <c r="AE304" i="15" s="1"/>
  <c r="AB302" i="15"/>
  <c r="AA302" i="15"/>
  <c r="AA304" i="15" s="1"/>
  <c r="X302" i="15"/>
  <c r="W302" i="15"/>
  <c r="W304" i="15" s="1"/>
  <c r="AA294" i="15"/>
  <c r="W294" i="15"/>
  <c r="BD289" i="15"/>
  <c r="BC289" i="15"/>
  <c r="BC291" i="15" s="1"/>
  <c r="AZ289" i="15"/>
  <c r="AY289" i="15"/>
  <c r="AY291" i="15" s="1"/>
  <c r="AV289" i="15"/>
  <c r="AU289" i="15"/>
  <c r="AU291" i="15" s="1"/>
  <c r="AR289" i="15"/>
  <c r="AQ289" i="15"/>
  <c r="AQ291" i="15" s="1"/>
  <c r="AN289" i="15"/>
  <c r="AM289" i="15"/>
  <c r="AM291" i="15" s="1"/>
  <c r="AJ289" i="15"/>
  <c r="AI289" i="15"/>
  <c r="AI291" i="15" s="1"/>
  <c r="AF289" i="15"/>
  <c r="AE289" i="15"/>
  <c r="AE291" i="15" s="1"/>
  <c r="AB289" i="15"/>
  <c r="AA289" i="15"/>
  <c r="AA291" i="15" s="1"/>
  <c r="X289" i="15"/>
  <c r="W289" i="15"/>
  <c r="W291" i="15" s="1"/>
  <c r="AM281" i="15"/>
  <c r="AP281" i="15" s="1"/>
  <c r="AS281" i="15" s="1"/>
  <c r="AV281" i="15" s="1"/>
  <c r="AJ281" i="15"/>
  <c r="AG281" i="15"/>
  <c r="AD281" i="15"/>
  <c r="AA281" i="15"/>
  <c r="Z281" i="15"/>
  <c r="AU281" i="15" s="1"/>
  <c r="BD276" i="15"/>
  <c r="BC276" i="15"/>
  <c r="BC278" i="15" s="1"/>
  <c r="AZ276" i="15"/>
  <c r="AY276" i="15"/>
  <c r="AY278" i="15" s="1"/>
  <c r="AV276" i="15"/>
  <c r="AU276" i="15"/>
  <c r="AU278" i="15" s="1"/>
  <c r="AR276" i="15"/>
  <c r="AQ276" i="15"/>
  <c r="AQ278" i="15" s="1"/>
  <c r="AN276" i="15"/>
  <c r="AM276" i="15"/>
  <c r="AM278" i="15" s="1"/>
  <c r="AJ276" i="15"/>
  <c r="AI276" i="15"/>
  <c r="AI278" i="15" s="1"/>
  <c r="AF276" i="15"/>
  <c r="AE276" i="15"/>
  <c r="AE278" i="15" s="1"/>
  <c r="AB276" i="15"/>
  <c r="AA276" i="15"/>
  <c r="AA278" i="15" s="1"/>
  <c r="X276" i="15"/>
  <c r="W276" i="15"/>
  <c r="W278" i="15" s="1"/>
  <c r="AA268" i="15"/>
  <c r="AS294" i="15" s="1"/>
  <c r="W268" i="15"/>
  <c r="Z268" i="15" s="1"/>
  <c r="AO294" i="15" s="1"/>
  <c r="N264" i="15"/>
  <c r="N262" i="15"/>
  <c r="N260" i="15"/>
  <c r="N258" i="15"/>
  <c r="N256" i="15"/>
  <c r="N254" i="15"/>
  <c r="T251" i="15"/>
  <c r="Q251" i="15"/>
  <c r="N251" i="15"/>
  <c r="U249" i="15"/>
  <c r="T249" i="15"/>
  <c r="R249" i="15"/>
  <c r="Q249" i="15"/>
  <c r="O249" i="15"/>
  <c r="N249" i="15"/>
  <c r="V247" i="15"/>
  <c r="S247" i="15"/>
  <c r="V245" i="15"/>
  <c r="S245" i="15"/>
  <c r="V243" i="15"/>
  <c r="S243" i="15"/>
  <c r="V240" i="15"/>
  <c r="S240" i="15"/>
  <c r="V238" i="15"/>
  <c r="S238" i="15"/>
  <c r="V236" i="15"/>
  <c r="S236" i="15"/>
  <c r="V233" i="15"/>
  <c r="S233" i="15"/>
  <c r="V231" i="15"/>
  <c r="S231" i="15"/>
  <c r="V229" i="15"/>
  <c r="S229" i="15"/>
  <c r="V226" i="15"/>
  <c r="S226" i="15"/>
  <c r="V224" i="15"/>
  <c r="S224" i="15"/>
  <c r="V222" i="15"/>
  <c r="S222" i="15"/>
  <c r="V219" i="15"/>
  <c r="S219" i="15"/>
  <c r="V217" i="15"/>
  <c r="S217" i="15"/>
  <c r="V215" i="15"/>
  <c r="S215" i="15"/>
  <c r="V212" i="15"/>
  <c r="S212" i="15"/>
  <c r="V210" i="15"/>
  <c r="S210" i="15"/>
  <c r="V208" i="15"/>
  <c r="S208" i="15"/>
  <c r="V205" i="15"/>
  <c r="S205" i="15"/>
  <c r="V203" i="15"/>
  <c r="S203" i="15"/>
  <c r="V201" i="15"/>
  <c r="S201" i="15"/>
  <c r="Q201" i="15"/>
  <c r="Q203" i="15" s="1"/>
  <c r="Q205" i="15" s="1"/>
  <c r="Q208" i="15" s="1"/>
  <c r="Q210" i="15" s="1"/>
  <c r="Q212" i="15" s="1"/>
  <c r="Q215" i="15" s="1"/>
  <c r="Q217" i="15" s="1"/>
  <c r="Q219" i="15" s="1"/>
  <c r="Q222" i="15" s="1"/>
  <c r="Q224" i="15" s="1"/>
  <c r="Q226" i="15" s="1"/>
  <c r="Q229" i="15" s="1"/>
  <c r="Q231" i="15" s="1"/>
  <c r="Q233" i="15" s="1"/>
  <c r="Q236" i="15" s="1"/>
  <c r="Q238" i="15" s="1"/>
  <c r="Q240" i="15" s="1"/>
  <c r="Q243" i="15" s="1"/>
  <c r="Q245" i="15" s="1"/>
  <c r="Q247" i="15" s="1"/>
  <c r="U198" i="15"/>
  <c r="U201" i="15" s="1"/>
  <c r="U203" i="15" s="1"/>
  <c r="U205" i="15" s="1"/>
  <c r="U208" i="15" s="1"/>
  <c r="U210" i="15" s="1"/>
  <c r="U212" i="15" s="1"/>
  <c r="U215" i="15" s="1"/>
  <c r="U217" i="15" s="1"/>
  <c r="U219" i="15" s="1"/>
  <c r="U222" i="15" s="1"/>
  <c r="U224" i="15" s="1"/>
  <c r="U226" i="15" s="1"/>
  <c r="U229" i="15" s="1"/>
  <c r="U231" i="15" s="1"/>
  <c r="U233" i="15" s="1"/>
  <c r="U236" i="15" s="1"/>
  <c r="U238" i="15" s="1"/>
  <c r="U240" i="15" s="1"/>
  <c r="U243" i="15" s="1"/>
  <c r="U245" i="15" s="1"/>
  <c r="U247" i="15" s="1"/>
  <c r="N194" i="15"/>
  <c r="N192" i="15"/>
  <c r="Q190" i="15"/>
  <c r="P190" i="15"/>
  <c r="O190" i="15"/>
  <c r="N190" i="15"/>
  <c r="O188" i="15"/>
  <c r="P186" i="15"/>
  <c r="O186" i="15"/>
  <c r="O184" i="15"/>
  <c r="O182" i="15"/>
  <c r="O180" i="15"/>
  <c r="P178" i="15"/>
  <c r="O178" i="15"/>
  <c r="O176" i="15"/>
  <c r="O174" i="15"/>
  <c r="O172" i="15"/>
  <c r="O170" i="15"/>
  <c r="U168" i="15"/>
  <c r="S168" i="15"/>
  <c r="Q168" i="15"/>
  <c r="O168" i="15"/>
  <c r="N166" i="15"/>
  <c r="N164" i="15"/>
  <c r="S162" i="15"/>
  <c r="R162" i="15"/>
  <c r="N162" i="15"/>
  <c r="R149" i="15"/>
  <c r="R145" i="15"/>
  <c r="R143" i="15"/>
  <c r="R139" i="15"/>
  <c r="R137" i="15"/>
  <c r="B130" i="15"/>
  <c r="P243" i="15" s="1"/>
  <c r="B123" i="15"/>
  <c r="P236" i="15" s="1"/>
  <c r="B116" i="15"/>
  <c r="P229" i="15" s="1"/>
  <c r="AN229" i="15" s="1"/>
  <c r="B109" i="15"/>
  <c r="P222" i="15" s="1"/>
  <c r="B102" i="15"/>
  <c r="P215" i="15" s="1"/>
  <c r="B95" i="15"/>
  <c r="P208" i="15" s="1"/>
  <c r="B88" i="15"/>
  <c r="P201" i="15" s="1"/>
  <c r="B81" i="15"/>
  <c r="P198" i="15" s="1"/>
  <c r="K64" i="15"/>
  <c r="N64" i="15" s="1"/>
  <c r="K63" i="15"/>
  <c r="K60" i="15"/>
  <c r="K59" i="15"/>
  <c r="N59" i="15" s="1"/>
  <c r="K58" i="15"/>
  <c r="N58" i="15" s="1"/>
  <c r="K57" i="15"/>
  <c r="N57" i="15" s="1"/>
  <c r="K43" i="15"/>
  <c r="O19" i="15"/>
  <c r="C2" i="15"/>
  <c r="X387" i="14"/>
  <c r="X389" i="14" s="1"/>
  <c r="R153" i="14" s="1"/>
  <c r="X381" i="14"/>
  <c r="X383" i="14" s="1"/>
  <c r="X375" i="14"/>
  <c r="X377" i="14" s="1"/>
  <c r="R141" i="14" s="1"/>
  <c r="BC369" i="14"/>
  <c r="AY369" i="14"/>
  <c r="AU369" i="14"/>
  <c r="AQ369" i="14"/>
  <c r="AM369" i="14"/>
  <c r="AI369" i="14"/>
  <c r="AE369" i="14"/>
  <c r="AA369" i="14"/>
  <c r="W369" i="14"/>
  <c r="BD367" i="14"/>
  <c r="AZ367" i="14"/>
  <c r="AV367" i="14"/>
  <c r="AR367" i="14"/>
  <c r="AN367" i="14"/>
  <c r="AJ367" i="14"/>
  <c r="AF367" i="14"/>
  <c r="AB367" i="14"/>
  <c r="X367" i="14"/>
  <c r="AM359" i="14"/>
  <c r="AP359" i="14" s="1"/>
  <c r="AS359" i="14" s="1"/>
  <c r="AV359" i="14" s="1"/>
  <c r="AJ359" i="14"/>
  <c r="AG359" i="14"/>
  <c r="AD359" i="14"/>
  <c r="AA359" i="14"/>
  <c r="Z359" i="14"/>
  <c r="BC356" i="14"/>
  <c r="AY356" i="14"/>
  <c r="AU356" i="14"/>
  <c r="AQ356" i="14"/>
  <c r="AM356" i="14"/>
  <c r="AI356" i="14"/>
  <c r="AE356" i="14"/>
  <c r="AA356" i="14"/>
  <c r="W356" i="14"/>
  <c r="BD354" i="14"/>
  <c r="AZ354" i="14"/>
  <c r="AV354" i="14"/>
  <c r="AR354" i="14"/>
  <c r="AN354" i="14"/>
  <c r="AJ354" i="14"/>
  <c r="AF354" i="14"/>
  <c r="AB354" i="14"/>
  <c r="X354" i="14"/>
  <c r="AM346" i="14"/>
  <c r="AP346" i="14" s="1"/>
  <c r="AS346" i="14" s="1"/>
  <c r="AV346" i="14" s="1"/>
  <c r="AJ346" i="14"/>
  <c r="AG346" i="14"/>
  <c r="AD346" i="14"/>
  <c r="AA346" i="14"/>
  <c r="Z346" i="14"/>
  <c r="BD341" i="14"/>
  <c r="BC341" i="14"/>
  <c r="BC343" i="14" s="1"/>
  <c r="AZ341" i="14"/>
  <c r="AY341" i="14"/>
  <c r="AY343" i="14" s="1"/>
  <c r="AV341" i="14"/>
  <c r="AU341" i="14"/>
  <c r="AU343" i="14" s="1"/>
  <c r="AR341" i="14"/>
  <c r="AQ341" i="14"/>
  <c r="AQ343" i="14" s="1"/>
  <c r="AN341" i="14"/>
  <c r="AM341" i="14"/>
  <c r="AM343" i="14" s="1"/>
  <c r="AJ341" i="14"/>
  <c r="AI341" i="14"/>
  <c r="AI343" i="14" s="1"/>
  <c r="AF341" i="14"/>
  <c r="AE341" i="14"/>
  <c r="AE343" i="14" s="1"/>
  <c r="AB341" i="14"/>
  <c r="AA341" i="14"/>
  <c r="AA343" i="14" s="1"/>
  <c r="X341" i="14"/>
  <c r="W341" i="14"/>
  <c r="W343" i="14" s="1"/>
  <c r="AA333" i="14"/>
  <c r="W333" i="14"/>
  <c r="BD328" i="14"/>
  <c r="BC328" i="14"/>
  <c r="BC330" i="14" s="1"/>
  <c r="AZ328" i="14"/>
  <c r="AY328" i="14"/>
  <c r="AY330" i="14" s="1"/>
  <c r="AV328" i="14"/>
  <c r="AU328" i="14"/>
  <c r="AU330" i="14" s="1"/>
  <c r="AR328" i="14"/>
  <c r="AQ328" i="14"/>
  <c r="AQ330" i="14" s="1"/>
  <c r="AN328" i="14"/>
  <c r="AM328" i="14"/>
  <c r="AM330" i="14" s="1"/>
  <c r="AJ328" i="14"/>
  <c r="AI328" i="14"/>
  <c r="AI330" i="14" s="1"/>
  <c r="AF328" i="14"/>
  <c r="AE328" i="14"/>
  <c r="AE330" i="14" s="1"/>
  <c r="AB328" i="14"/>
  <c r="AA328" i="14"/>
  <c r="AA330" i="14" s="1"/>
  <c r="X328" i="14"/>
  <c r="W328" i="14"/>
  <c r="W330" i="14" s="1"/>
  <c r="AM320" i="14"/>
  <c r="AP320" i="14" s="1"/>
  <c r="AS320" i="14" s="1"/>
  <c r="AV320" i="14" s="1"/>
  <c r="AJ320" i="14"/>
  <c r="AG320" i="14"/>
  <c r="AD320" i="14"/>
  <c r="AA320" i="14"/>
  <c r="Z320" i="14"/>
  <c r="BD315" i="14"/>
  <c r="BC315" i="14"/>
  <c r="BC317" i="14" s="1"/>
  <c r="AZ315" i="14"/>
  <c r="AY315" i="14"/>
  <c r="AY317" i="14" s="1"/>
  <c r="AV315" i="14"/>
  <c r="AU315" i="14"/>
  <c r="AU317" i="14" s="1"/>
  <c r="AR315" i="14"/>
  <c r="AQ315" i="14"/>
  <c r="AQ317" i="14" s="1"/>
  <c r="AN315" i="14"/>
  <c r="AM315" i="14"/>
  <c r="AM317" i="14" s="1"/>
  <c r="AJ315" i="14"/>
  <c r="AI315" i="14"/>
  <c r="AI317" i="14" s="1"/>
  <c r="AF315" i="14"/>
  <c r="AE315" i="14"/>
  <c r="AE317" i="14" s="1"/>
  <c r="AB315" i="14"/>
  <c r="AA315" i="14"/>
  <c r="AA317" i="14" s="1"/>
  <c r="X315" i="14"/>
  <c r="W315" i="14"/>
  <c r="W317" i="14" s="1"/>
  <c r="AM307" i="14"/>
  <c r="AP307" i="14" s="1"/>
  <c r="AS307" i="14" s="1"/>
  <c r="AV307" i="14" s="1"/>
  <c r="AJ307" i="14"/>
  <c r="AG307" i="14"/>
  <c r="AD307" i="14"/>
  <c r="AA307" i="14"/>
  <c r="Z307" i="14"/>
  <c r="BD302" i="14"/>
  <c r="BC302" i="14"/>
  <c r="BC304" i="14" s="1"/>
  <c r="AZ302" i="14"/>
  <c r="AY302" i="14"/>
  <c r="AY304" i="14" s="1"/>
  <c r="AV302" i="14"/>
  <c r="AU302" i="14"/>
  <c r="AU304" i="14" s="1"/>
  <c r="AR302" i="14"/>
  <c r="AQ302" i="14"/>
  <c r="AQ304" i="14" s="1"/>
  <c r="AN302" i="14"/>
  <c r="AM302" i="14"/>
  <c r="AM304" i="14" s="1"/>
  <c r="AJ302" i="14"/>
  <c r="AI302" i="14"/>
  <c r="AI304" i="14" s="1"/>
  <c r="AF302" i="14"/>
  <c r="AE302" i="14"/>
  <c r="AE304" i="14" s="1"/>
  <c r="AB302" i="14"/>
  <c r="AA302" i="14"/>
  <c r="AA304" i="14" s="1"/>
  <c r="X302" i="14"/>
  <c r="W302" i="14"/>
  <c r="W304" i="14" s="1"/>
  <c r="AA294" i="14"/>
  <c r="W294" i="14"/>
  <c r="BD289" i="14"/>
  <c r="BC289" i="14"/>
  <c r="BC291" i="14" s="1"/>
  <c r="AZ289" i="14"/>
  <c r="AY289" i="14"/>
  <c r="AY291" i="14" s="1"/>
  <c r="AV289" i="14"/>
  <c r="AU289" i="14"/>
  <c r="AU291" i="14" s="1"/>
  <c r="AR289" i="14"/>
  <c r="AQ289" i="14"/>
  <c r="AQ291" i="14" s="1"/>
  <c r="AN289" i="14"/>
  <c r="AM289" i="14"/>
  <c r="AM291" i="14" s="1"/>
  <c r="AJ289" i="14"/>
  <c r="AI289" i="14"/>
  <c r="AI291" i="14" s="1"/>
  <c r="AF289" i="14"/>
  <c r="AE289" i="14"/>
  <c r="AE291" i="14" s="1"/>
  <c r="AB289" i="14"/>
  <c r="AA289" i="14"/>
  <c r="AA291" i="14" s="1"/>
  <c r="X289" i="14"/>
  <c r="W289" i="14"/>
  <c r="W291" i="14" s="1"/>
  <c r="AM281" i="14"/>
  <c r="AP281" i="14" s="1"/>
  <c r="AS281" i="14" s="1"/>
  <c r="AV281" i="14" s="1"/>
  <c r="AJ281" i="14"/>
  <c r="AG281" i="14"/>
  <c r="AD281" i="14"/>
  <c r="AA281" i="14"/>
  <c r="Z281" i="14"/>
  <c r="AF281" i="14" s="1"/>
  <c r="BD276" i="14"/>
  <c r="BC276" i="14"/>
  <c r="BC278" i="14" s="1"/>
  <c r="AZ276" i="14"/>
  <c r="AY276" i="14"/>
  <c r="AY278" i="14" s="1"/>
  <c r="AV276" i="14"/>
  <c r="AU276" i="14"/>
  <c r="AU278" i="14" s="1"/>
  <c r="AR276" i="14"/>
  <c r="AQ276" i="14"/>
  <c r="AQ278" i="14" s="1"/>
  <c r="AN276" i="14"/>
  <c r="AM276" i="14"/>
  <c r="AM278" i="14" s="1"/>
  <c r="AJ276" i="14"/>
  <c r="AI276" i="14"/>
  <c r="AI278" i="14" s="1"/>
  <c r="AF276" i="14"/>
  <c r="AE276" i="14"/>
  <c r="AE278" i="14" s="1"/>
  <c r="AB276" i="14"/>
  <c r="AA276" i="14"/>
  <c r="AA278" i="14" s="1"/>
  <c r="X276" i="14"/>
  <c r="W276" i="14"/>
  <c r="W278" i="14" s="1"/>
  <c r="AA268" i="14"/>
  <c r="AG294" i="14" s="1"/>
  <c r="Z268" i="14"/>
  <c r="AC294" i="14" s="1"/>
  <c r="W268" i="14"/>
  <c r="N264" i="14"/>
  <c r="N262" i="14"/>
  <c r="N260" i="14"/>
  <c r="N258" i="14"/>
  <c r="N256" i="14"/>
  <c r="N254" i="14"/>
  <c r="T251" i="14"/>
  <c r="Q251" i="14"/>
  <c r="N251" i="14"/>
  <c r="U249" i="14"/>
  <c r="T249" i="14"/>
  <c r="R249" i="14"/>
  <c r="Q249" i="14"/>
  <c r="O249" i="14"/>
  <c r="N249" i="14"/>
  <c r="V247" i="14"/>
  <c r="S247" i="14"/>
  <c r="V245" i="14"/>
  <c r="S245" i="14"/>
  <c r="V243" i="14"/>
  <c r="S243" i="14"/>
  <c r="V240" i="14"/>
  <c r="S240" i="14"/>
  <c r="V238" i="14"/>
  <c r="S238" i="14"/>
  <c r="V236" i="14"/>
  <c r="S236" i="14"/>
  <c r="V233" i="14"/>
  <c r="S233" i="14"/>
  <c r="V231" i="14"/>
  <c r="S231" i="14"/>
  <c r="V229" i="14"/>
  <c r="S229" i="14"/>
  <c r="V226" i="14"/>
  <c r="S226" i="14"/>
  <c r="V224" i="14"/>
  <c r="S224" i="14"/>
  <c r="V222" i="14"/>
  <c r="S222" i="14"/>
  <c r="V219" i="14"/>
  <c r="S219" i="14"/>
  <c r="V217" i="14"/>
  <c r="S217" i="14"/>
  <c r="V215" i="14"/>
  <c r="S215" i="14"/>
  <c r="V212" i="14"/>
  <c r="S212" i="14"/>
  <c r="V210" i="14"/>
  <c r="S210" i="14"/>
  <c r="V208" i="14"/>
  <c r="S208" i="14"/>
  <c r="V205" i="14"/>
  <c r="S205" i="14"/>
  <c r="V203" i="14"/>
  <c r="S203" i="14"/>
  <c r="V201" i="14"/>
  <c r="S201" i="14"/>
  <c r="Q201" i="14"/>
  <c r="Q203" i="14" s="1"/>
  <c r="Q205" i="14" s="1"/>
  <c r="Q208" i="14" s="1"/>
  <c r="U198" i="14"/>
  <c r="N194" i="14"/>
  <c r="N192" i="14"/>
  <c r="Q190" i="14"/>
  <c r="P190" i="14"/>
  <c r="O190" i="14"/>
  <c r="N190" i="14"/>
  <c r="O188" i="14"/>
  <c r="P186" i="14"/>
  <c r="O186" i="14"/>
  <c r="O184" i="14"/>
  <c r="O182" i="14"/>
  <c r="O180" i="14"/>
  <c r="P178" i="14"/>
  <c r="O178" i="14"/>
  <c r="O176" i="14"/>
  <c r="O174" i="14"/>
  <c r="O172" i="14"/>
  <c r="O170" i="14"/>
  <c r="U168" i="14"/>
  <c r="S168" i="14"/>
  <c r="Q168" i="14"/>
  <c r="O168" i="14"/>
  <c r="N166" i="14"/>
  <c r="N164" i="14"/>
  <c r="S162" i="14"/>
  <c r="R162" i="14"/>
  <c r="N162" i="14"/>
  <c r="R149" i="14"/>
  <c r="R147" i="14"/>
  <c r="R145" i="14"/>
  <c r="R143" i="14"/>
  <c r="R137" i="14"/>
  <c r="B130" i="14"/>
  <c r="P243" i="14" s="1"/>
  <c r="B123" i="14"/>
  <c r="P236" i="14" s="1"/>
  <c r="B116" i="14"/>
  <c r="P229" i="14" s="1"/>
  <c r="B109" i="14"/>
  <c r="P222" i="14" s="1"/>
  <c r="B102" i="14"/>
  <c r="P215" i="14" s="1"/>
  <c r="B95" i="14"/>
  <c r="P208" i="14" s="1"/>
  <c r="B88" i="14"/>
  <c r="P201" i="14" s="1"/>
  <c r="B81" i="14"/>
  <c r="P198" i="14" s="1"/>
  <c r="K64" i="14"/>
  <c r="N64" i="14" s="1"/>
  <c r="K63" i="14"/>
  <c r="K60" i="14"/>
  <c r="K59" i="14"/>
  <c r="N59" i="14" s="1"/>
  <c r="K58" i="14"/>
  <c r="N58" i="14" s="1"/>
  <c r="K57" i="14"/>
  <c r="N57" i="14" s="1"/>
  <c r="K43" i="14"/>
  <c r="O19" i="14"/>
  <c r="C2" i="14"/>
  <c r="K64" i="13"/>
  <c r="K63" i="13"/>
  <c r="K60" i="13"/>
  <c r="K59" i="13"/>
  <c r="N59" i="13" s="1"/>
  <c r="K58" i="13"/>
  <c r="K57" i="13"/>
  <c r="K43" i="13"/>
  <c r="AZ363" i="13" s="1"/>
  <c r="BA362" i="13" s="1"/>
  <c r="AK131" i="13" s="1"/>
  <c r="Q201" i="13"/>
  <c r="Q203" i="13" s="1"/>
  <c r="Q205" i="13" s="1"/>
  <c r="Q208" i="13" s="1"/>
  <c r="U198" i="13"/>
  <c r="Y198" i="13" s="1"/>
  <c r="AC198" i="13" s="1"/>
  <c r="AG198" i="13" s="1"/>
  <c r="AK198" i="13" s="1"/>
  <c r="AO198" i="13" s="1"/>
  <c r="AS198" i="13" s="1"/>
  <c r="AW198" i="13" s="1"/>
  <c r="AW201" i="13" s="1"/>
  <c r="AW203" i="13" s="1"/>
  <c r="AW205" i="13" s="1"/>
  <c r="AW208" i="13" s="1"/>
  <c r="AW210" i="13" s="1"/>
  <c r="AW212" i="13" s="1"/>
  <c r="AW215" i="13" s="1"/>
  <c r="AW217" i="13" s="1"/>
  <c r="AW219" i="13" s="1"/>
  <c r="AW222" i="13" s="1"/>
  <c r="AW224" i="13" s="1"/>
  <c r="AW226" i="13" s="1"/>
  <c r="AW229" i="13" s="1"/>
  <c r="AW231" i="13" s="1"/>
  <c r="AW233" i="13" s="1"/>
  <c r="AW236" i="13" s="1"/>
  <c r="AW238" i="13" s="1"/>
  <c r="AW240" i="13" s="1"/>
  <c r="AW243" i="13" s="1"/>
  <c r="AW245" i="13" s="1"/>
  <c r="AW247" i="13" s="1"/>
  <c r="X387" i="13"/>
  <c r="X389" i="13" s="1"/>
  <c r="X381" i="13"/>
  <c r="X383" i="13" s="1"/>
  <c r="R147" i="13" s="1"/>
  <c r="X375" i="13"/>
  <c r="X377" i="13" s="1"/>
  <c r="R141" i="13" s="1"/>
  <c r="BC369" i="13"/>
  <c r="AY369" i="13"/>
  <c r="AU369" i="13"/>
  <c r="AQ369" i="13"/>
  <c r="AM369" i="13"/>
  <c r="AI369" i="13"/>
  <c r="AE369" i="13"/>
  <c r="AA369" i="13"/>
  <c r="W369" i="13"/>
  <c r="BD367" i="13"/>
  <c r="AZ367" i="13"/>
  <c r="AV367" i="13"/>
  <c r="AR367" i="13"/>
  <c r="AN367" i="13"/>
  <c r="AJ367" i="13"/>
  <c r="AF367" i="13"/>
  <c r="AB367" i="13"/>
  <c r="X367" i="13"/>
  <c r="AN363" i="13"/>
  <c r="AO362" i="13" s="1"/>
  <c r="AH131" i="13" s="1"/>
  <c r="AM359" i="13"/>
  <c r="AP359" i="13" s="1"/>
  <c r="AS359" i="13" s="1"/>
  <c r="AV359" i="13" s="1"/>
  <c r="AJ359" i="13"/>
  <c r="AG359" i="13"/>
  <c r="AD359" i="13"/>
  <c r="AA359" i="13"/>
  <c r="Z359" i="13"/>
  <c r="BC356" i="13"/>
  <c r="AY356" i="13"/>
  <c r="AU356" i="13"/>
  <c r="AQ356" i="13"/>
  <c r="AM356" i="13"/>
  <c r="AI356" i="13"/>
  <c r="AE356" i="13"/>
  <c r="AA356" i="13"/>
  <c r="W356" i="13"/>
  <c r="BD354" i="13"/>
  <c r="AZ354" i="13"/>
  <c r="AV354" i="13"/>
  <c r="AR354" i="13"/>
  <c r="AN354" i="13"/>
  <c r="AJ354" i="13"/>
  <c r="AF354" i="13"/>
  <c r="AB354" i="13"/>
  <c r="X354" i="13"/>
  <c r="AM346" i="13"/>
  <c r="AP346" i="13" s="1"/>
  <c r="AS346" i="13" s="1"/>
  <c r="AV346" i="13" s="1"/>
  <c r="AJ346" i="13"/>
  <c r="AG346" i="13"/>
  <c r="AD346" i="13"/>
  <c r="AA346" i="13"/>
  <c r="Z346" i="13"/>
  <c r="BD341" i="13"/>
  <c r="BC341" i="13"/>
  <c r="BC343" i="13" s="1"/>
  <c r="AZ341" i="13"/>
  <c r="AY341" i="13"/>
  <c r="AY343" i="13" s="1"/>
  <c r="AV341" i="13"/>
  <c r="AU341" i="13"/>
  <c r="AU343" i="13" s="1"/>
  <c r="AR341" i="13"/>
  <c r="AQ341" i="13"/>
  <c r="AQ343" i="13" s="1"/>
  <c r="AN341" i="13"/>
  <c r="AM341" i="13"/>
  <c r="AM343" i="13" s="1"/>
  <c r="AJ341" i="13"/>
  <c r="AI341" i="13"/>
  <c r="AI343" i="13" s="1"/>
  <c r="AF341" i="13"/>
  <c r="AE341" i="13"/>
  <c r="AE343" i="13" s="1"/>
  <c r="AB341" i="13"/>
  <c r="AA341" i="13"/>
  <c r="AA343" i="13" s="1"/>
  <c r="X341" i="13"/>
  <c r="W341" i="13"/>
  <c r="W343" i="13" s="1"/>
  <c r="AA333" i="13"/>
  <c r="W333" i="13"/>
  <c r="BD328" i="13"/>
  <c r="BC328" i="13"/>
  <c r="BC330" i="13" s="1"/>
  <c r="AZ328" i="13"/>
  <c r="AY328" i="13"/>
  <c r="AY330" i="13" s="1"/>
  <c r="AV328" i="13"/>
  <c r="AU328" i="13"/>
  <c r="AU330" i="13" s="1"/>
  <c r="AR328" i="13"/>
  <c r="AQ328" i="13"/>
  <c r="AQ330" i="13" s="1"/>
  <c r="AN328" i="13"/>
  <c r="AM328" i="13"/>
  <c r="AM330" i="13" s="1"/>
  <c r="AJ328" i="13"/>
  <c r="AI328" i="13"/>
  <c r="AI330" i="13" s="1"/>
  <c r="AF328" i="13"/>
  <c r="AE328" i="13"/>
  <c r="AE330" i="13" s="1"/>
  <c r="AB328" i="13"/>
  <c r="AA328" i="13"/>
  <c r="AA330" i="13" s="1"/>
  <c r="X328" i="13"/>
  <c r="W328" i="13"/>
  <c r="W330" i="13" s="1"/>
  <c r="AM320" i="13"/>
  <c r="AP320" i="13" s="1"/>
  <c r="AS320" i="13" s="1"/>
  <c r="AV320" i="13" s="1"/>
  <c r="AJ320" i="13"/>
  <c r="AG320" i="13"/>
  <c r="AD320" i="13"/>
  <c r="AA320" i="13"/>
  <c r="Z320" i="13"/>
  <c r="BD315" i="13"/>
  <c r="BC315" i="13"/>
  <c r="BC317" i="13" s="1"/>
  <c r="AZ315" i="13"/>
  <c r="AY315" i="13"/>
  <c r="AY317" i="13" s="1"/>
  <c r="AV315" i="13"/>
  <c r="AU315" i="13"/>
  <c r="AU317" i="13" s="1"/>
  <c r="AR315" i="13"/>
  <c r="AQ315" i="13"/>
  <c r="AQ317" i="13" s="1"/>
  <c r="AN315" i="13"/>
  <c r="AM315" i="13"/>
  <c r="AM317" i="13" s="1"/>
  <c r="AJ315" i="13"/>
  <c r="AI315" i="13"/>
  <c r="AI317" i="13" s="1"/>
  <c r="AF315" i="13"/>
  <c r="AE315" i="13"/>
  <c r="AE317" i="13" s="1"/>
  <c r="AB315" i="13"/>
  <c r="AA315" i="13"/>
  <c r="AA317" i="13" s="1"/>
  <c r="X315" i="13"/>
  <c r="W315" i="13"/>
  <c r="W317" i="13" s="1"/>
  <c r="AM307" i="13"/>
  <c r="AP307" i="13" s="1"/>
  <c r="AS307" i="13" s="1"/>
  <c r="AV307" i="13" s="1"/>
  <c r="AJ307" i="13"/>
  <c r="AG307" i="13"/>
  <c r="AD307" i="13"/>
  <c r="AA307" i="13"/>
  <c r="Z307" i="13"/>
  <c r="BD302" i="13"/>
  <c r="BC302" i="13"/>
  <c r="BC304" i="13" s="1"/>
  <c r="AZ302" i="13"/>
  <c r="AY302" i="13"/>
  <c r="AY304" i="13" s="1"/>
  <c r="AV302" i="13"/>
  <c r="AU302" i="13"/>
  <c r="AU304" i="13" s="1"/>
  <c r="AR302" i="13"/>
  <c r="AQ302" i="13"/>
  <c r="AQ304" i="13" s="1"/>
  <c r="AN302" i="13"/>
  <c r="AM302" i="13"/>
  <c r="AM304" i="13" s="1"/>
  <c r="AJ302" i="13"/>
  <c r="AI302" i="13"/>
  <c r="AI304" i="13" s="1"/>
  <c r="AF302" i="13"/>
  <c r="AE302" i="13"/>
  <c r="AE304" i="13" s="1"/>
  <c r="AB302" i="13"/>
  <c r="AA302" i="13"/>
  <c r="AA304" i="13" s="1"/>
  <c r="X302" i="13"/>
  <c r="W302" i="13"/>
  <c r="W304" i="13" s="1"/>
  <c r="AA294" i="13"/>
  <c r="W294" i="13"/>
  <c r="BD289" i="13"/>
  <c r="BC289" i="13"/>
  <c r="BC291" i="13" s="1"/>
  <c r="AZ289" i="13"/>
  <c r="AY289" i="13"/>
  <c r="AY291" i="13" s="1"/>
  <c r="AV289" i="13"/>
  <c r="AU289" i="13"/>
  <c r="AU291" i="13" s="1"/>
  <c r="AR289" i="13"/>
  <c r="AQ289" i="13"/>
  <c r="AQ291" i="13" s="1"/>
  <c r="AN289" i="13"/>
  <c r="AM289" i="13"/>
  <c r="AM291" i="13" s="1"/>
  <c r="AJ289" i="13"/>
  <c r="AI289" i="13"/>
  <c r="AI291" i="13" s="1"/>
  <c r="AF289" i="13"/>
  <c r="AE289" i="13"/>
  <c r="AE291" i="13" s="1"/>
  <c r="AB289" i="13"/>
  <c r="AA289" i="13"/>
  <c r="AA291" i="13" s="1"/>
  <c r="X289" i="13"/>
  <c r="W289" i="13"/>
  <c r="W291" i="13" s="1"/>
  <c r="AM281" i="13"/>
  <c r="AP281" i="13" s="1"/>
  <c r="AS281" i="13" s="1"/>
  <c r="AV281" i="13" s="1"/>
  <c r="AJ281" i="13"/>
  <c r="AG281" i="13"/>
  <c r="AD281" i="13"/>
  <c r="AA281" i="13"/>
  <c r="Z281" i="13"/>
  <c r="AI307" i="13" s="1"/>
  <c r="BD276" i="13"/>
  <c r="BC276" i="13"/>
  <c r="BC278" i="13" s="1"/>
  <c r="AZ276" i="13"/>
  <c r="AY276" i="13"/>
  <c r="AY278" i="13" s="1"/>
  <c r="AV276" i="13"/>
  <c r="AU276" i="13"/>
  <c r="AU278" i="13" s="1"/>
  <c r="AR276" i="13"/>
  <c r="AQ276" i="13"/>
  <c r="AQ278" i="13" s="1"/>
  <c r="AN276" i="13"/>
  <c r="AM276" i="13"/>
  <c r="AM278" i="13" s="1"/>
  <c r="AJ276" i="13"/>
  <c r="AI276" i="13"/>
  <c r="AI278" i="13" s="1"/>
  <c r="AF276" i="13"/>
  <c r="AE276" i="13"/>
  <c r="AE278" i="13" s="1"/>
  <c r="AB276" i="13"/>
  <c r="AA276" i="13"/>
  <c r="AA278" i="13" s="1"/>
  <c r="X276" i="13"/>
  <c r="W276" i="13"/>
  <c r="W278" i="13" s="1"/>
  <c r="AA268" i="13"/>
  <c r="AM268" i="13" s="1"/>
  <c r="W268" i="13"/>
  <c r="Z268" i="13" s="1"/>
  <c r="AU268" i="13" s="1"/>
  <c r="N264" i="13"/>
  <c r="N262" i="13"/>
  <c r="N260" i="13"/>
  <c r="N258" i="13"/>
  <c r="N256" i="13"/>
  <c r="N254" i="13"/>
  <c r="T251" i="13"/>
  <c r="Q251" i="13"/>
  <c r="N251" i="13"/>
  <c r="U249" i="13"/>
  <c r="T249" i="13"/>
  <c r="R249" i="13"/>
  <c r="Q249" i="13"/>
  <c r="O249" i="13"/>
  <c r="N249" i="13"/>
  <c r="V247" i="13"/>
  <c r="S247" i="13"/>
  <c r="V245" i="13"/>
  <c r="S245" i="13"/>
  <c r="V243" i="13"/>
  <c r="S243" i="13"/>
  <c r="V240" i="13"/>
  <c r="S240" i="13"/>
  <c r="V238" i="13"/>
  <c r="S238" i="13"/>
  <c r="V236" i="13"/>
  <c r="S236" i="13"/>
  <c r="V233" i="13"/>
  <c r="S233" i="13"/>
  <c r="V231" i="13"/>
  <c r="S231" i="13"/>
  <c r="V229" i="13"/>
  <c r="S229" i="13"/>
  <c r="V226" i="13"/>
  <c r="S226" i="13"/>
  <c r="V224" i="13"/>
  <c r="S224" i="13"/>
  <c r="V222" i="13"/>
  <c r="S222" i="13"/>
  <c r="V219" i="13"/>
  <c r="S219" i="13"/>
  <c r="V217" i="13"/>
  <c r="S217" i="13"/>
  <c r="V215" i="13"/>
  <c r="S215" i="13"/>
  <c r="V212" i="13"/>
  <c r="S212" i="13"/>
  <c r="V210" i="13"/>
  <c r="S210" i="13"/>
  <c r="V208" i="13"/>
  <c r="S208" i="13"/>
  <c r="V205" i="13"/>
  <c r="S205" i="13"/>
  <c r="V203" i="13"/>
  <c r="S203" i="13"/>
  <c r="V201" i="13"/>
  <c r="S201" i="13"/>
  <c r="N194" i="13"/>
  <c r="N192" i="13"/>
  <c r="Q190" i="13"/>
  <c r="P190" i="13"/>
  <c r="O190" i="13"/>
  <c r="N190" i="13"/>
  <c r="O188" i="13"/>
  <c r="P186" i="13"/>
  <c r="O186" i="13"/>
  <c r="O184" i="13"/>
  <c r="O182" i="13"/>
  <c r="O180" i="13"/>
  <c r="P178" i="13"/>
  <c r="O178" i="13"/>
  <c r="O176" i="13"/>
  <c r="O174" i="13"/>
  <c r="O172" i="13"/>
  <c r="O170" i="13"/>
  <c r="U168" i="13"/>
  <c r="S168" i="13"/>
  <c r="Q168" i="13"/>
  <c r="O168" i="13"/>
  <c r="N166" i="13"/>
  <c r="N164" i="13"/>
  <c r="S162" i="13"/>
  <c r="R162" i="13"/>
  <c r="N162" i="13"/>
  <c r="R153" i="13"/>
  <c r="R149" i="13"/>
  <c r="R143" i="13"/>
  <c r="R137" i="13"/>
  <c r="B130" i="13"/>
  <c r="P243" i="13" s="1"/>
  <c r="B123" i="13"/>
  <c r="P236" i="13" s="1"/>
  <c r="B116" i="13"/>
  <c r="P229" i="13" s="1"/>
  <c r="B109" i="13"/>
  <c r="P222" i="13" s="1"/>
  <c r="B102" i="13"/>
  <c r="P215" i="13" s="1"/>
  <c r="B95" i="13"/>
  <c r="P208" i="13" s="1"/>
  <c r="B88" i="13"/>
  <c r="P201" i="13" s="1"/>
  <c r="B81" i="13"/>
  <c r="P198" i="13" s="1"/>
  <c r="N64" i="13"/>
  <c r="N58" i="13"/>
  <c r="N57" i="13"/>
  <c r="O19" i="13"/>
  <c r="C2" i="13"/>
  <c r="O19" i="4"/>
  <c r="R150" i="4"/>
  <c r="R144" i="4"/>
  <c r="X388" i="4"/>
  <c r="X390" i="4" s="1"/>
  <c r="R154" i="4" s="1"/>
  <c r="X382" i="4"/>
  <c r="X384" i="4" s="1"/>
  <c r="R148" i="4" s="1"/>
  <c r="R138" i="4"/>
  <c r="X376" i="4"/>
  <c r="X378" i="4" s="1"/>
  <c r="R142" i="4" s="1"/>
  <c r="R151" i="15" l="1"/>
  <c r="R151" i="13"/>
  <c r="R139" i="14"/>
  <c r="AC281" i="15"/>
  <c r="R151" i="14"/>
  <c r="AI281" i="15"/>
  <c r="R145" i="13"/>
  <c r="X272" i="13"/>
  <c r="Y271" i="13" s="1"/>
  <c r="AD82" i="13" s="1"/>
  <c r="AF311" i="13"/>
  <c r="AG310" i="13" s="1"/>
  <c r="AF103" i="13" s="1"/>
  <c r="AI281" i="16"/>
  <c r="AV324" i="13"/>
  <c r="AW323" i="13" s="1"/>
  <c r="AJ110" i="13" s="1"/>
  <c r="AR281" i="15"/>
  <c r="BD285" i="13"/>
  <c r="BE284" i="13" s="1"/>
  <c r="AL89" i="13" s="1"/>
  <c r="AR272" i="13"/>
  <c r="AS271" i="13" s="1"/>
  <c r="AI82" i="13" s="1"/>
  <c r="AJ285" i="13"/>
  <c r="AK284" i="13" s="1"/>
  <c r="AG89" i="13" s="1"/>
  <c r="AR298" i="13"/>
  <c r="AS297" i="13" s="1"/>
  <c r="AI96" i="13" s="1"/>
  <c r="AZ311" i="13"/>
  <c r="BA310" i="13" s="1"/>
  <c r="AK103" i="13" s="1"/>
  <c r="AF350" i="13"/>
  <c r="AG349" i="13" s="1"/>
  <c r="AF124" i="13" s="1"/>
  <c r="AG268" i="14"/>
  <c r="AI268" i="15"/>
  <c r="AO281" i="15"/>
  <c r="Y198" i="16"/>
  <c r="Y201" i="16" s="1"/>
  <c r="Y203" i="16" s="1"/>
  <c r="Y205" i="16" s="1"/>
  <c r="Y208" i="16" s="1"/>
  <c r="Y210" i="16" s="1"/>
  <c r="Y212" i="16" s="1"/>
  <c r="Y215" i="16" s="1"/>
  <c r="Y217" i="16" s="1"/>
  <c r="Y219" i="16" s="1"/>
  <c r="Y222" i="16" s="1"/>
  <c r="Y224" i="16" s="1"/>
  <c r="Y226" i="16" s="1"/>
  <c r="Y229" i="16" s="1"/>
  <c r="Y231" i="16" s="1"/>
  <c r="Y233" i="16" s="1"/>
  <c r="Y236" i="16" s="1"/>
  <c r="Y238" i="16" s="1"/>
  <c r="Y240" i="16" s="1"/>
  <c r="Y243" i="16" s="1"/>
  <c r="Y245" i="16" s="1"/>
  <c r="Y247" i="16" s="1"/>
  <c r="AP268" i="16"/>
  <c r="AP268" i="13"/>
  <c r="BD272" i="13"/>
  <c r="BE271" i="13" s="1"/>
  <c r="AL82" i="13" s="1"/>
  <c r="AR285" i="13"/>
  <c r="AS284" i="13" s="1"/>
  <c r="AI89" i="13" s="1"/>
  <c r="AZ298" i="13"/>
  <c r="BA297" i="13" s="1"/>
  <c r="AK96" i="13" s="1"/>
  <c r="AB324" i="13"/>
  <c r="AC323" i="13" s="1"/>
  <c r="AE110" i="13" s="1"/>
  <c r="BD350" i="13"/>
  <c r="BE349" i="13" s="1"/>
  <c r="AL124" i="13" s="1"/>
  <c r="AP268" i="14"/>
  <c r="AU281" i="16"/>
  <c r="AF272" i="13"/>
  <c r="AG271" i="13" s="1"/>
  <c r="AF82" i="13" s="1"/>
  <c r="X285" i="13"/>
  <c r="Y284" i="13" s="1"/>
  <c r="AD89" i="13" s="1"/>
  <c r="AF298" i="13"/>
  <c r="AG297" i="13" s="1"/>
  <c r="AF96" i="13" s="1"/>
  <c r="AR311" i="13"/>
  <c r="AS310" i="13" s="1"/>
  <c r="AI103" i="13" s="1"/>
  <c r="X337" i="13"/>
  <c r="Y336" i="13" s="1"/>
  <c r="AD117" i="13" s="1"/>
  <c r="AJ268" i="16"/>
  <c r="AC281" i="16"/>
  <c r="U201" i="13"/>
  <c r="U203" i="13" s="1"/>
  <c r="U205" i="13" s="1"/>
  <c r="U208" i="13" s="1"/>
  <c r="U210" i="13" s="1"/>
  <c r="U212" i="13" s="1"/>
  <c r="U215" i="13" s="1"/>
  <c r="U217" i="13" s="1"/>
  <c r="U219" i="13" s="1"/>
  <c r="U222" i="13" s="1"/>
  <c r="U224" i="13" s="1"/>
  <c r="U226" i="13" s="1"/>
  <c r="U229" i="13" s="1"/>
  <c r="U231" i="13" s="1"/>
  <c r="U233" i="13" s="1"/>
  <c r="U236" i="13" s="1"/>
  <c r="U238" i="13" s="1"/>
  <c r="U240" i="13" s="1"/>
  <c r="U243" i="13" s="1"/>
  <c r="U245" i="13" s="1"/>
  <c r="U247" i="13" s="1"/>
  <c r="AO268" i="14"/>
  <c r="AO281" i="14"/>
  <c r="AO281" i="16"/>
  <c r="Y201" i="13"/>
  <c r="Y203" i="13" s="1"/>
  <c r="Y205" i="13" s="1"/>
  <c r="Y208" i="13" s="1"/>
  <c r="Y210" i="13" s="1"/>
  <c r="Y212" i="13" s="1"/>
  <c r="Y215" i="13" s="1"/>
  <c r="Y217" i="13" s="1"/>
  <c r="Y219" i="13" s="1"/>
  <c r="Y222" i="13" s="1"/>
  <c r="Y224" i="13" s="1"/>
  <c r="Y226" i="13" s="1"/>
  <c r="Y229" i="13" s="1"/>
  <c r="Y231" i="13" s="1"/>
  <c r="Y233" i="13" s="1"/>
  <c r="Y236" i="13" s="1"/>
  <c r="Y238" i="13" s="1"/>
  <c r="Y240" i="13" s="1"/>
  <c r="Y243" i="13" s="1"/>
  <c r="Y245" i="13" s="1"/>
  <c r="Y247" i="13" s="1"/>
  <c r="AC268" i="14"/>
  <c r="AC281" i="14"/>
  <c r="AI281" i="14"/>
  <c r="AR281" i="14"/>
  <c r="AC281" i="13"/>
  <c r="AV337" i="13"/>
  <c r="AW336" i="13" s="1"/>
  <c r="AJ117" i="13" s="1"/>
  <c r="AK201" i="13"/>
  <c r="AK203" i="13" s="1"/>
  <c r="AK205" i="13" s="1"/>
  <c r="AK208" i="13" s="1"/>
  <c r="AK210" i="13" s="1"/>
  <c r="AK212" i="13" s="1"/>
  <c r="AK215" i="13" s="1"/>
  <c r="AK217" i="13" s="1"/>
  <c r="AK219" i="13" s="1"/>
  <c r="AK222" i="13" s="1"/>
  <c r="AK224" i="13" s="1"/>
  <c r="AK226" i="13" s="1"/>
  <c r="AK229" i="13" s="1"/>
  <c r="AK231" i="13" s="1"/>
  <c r="AK233" i="13" s="1"/>
  <c r="AK236" i="13" s="1"/>
  <c r="AK238" i="13" s="1"/>
  <c r="AK240" i="13" s="1"/>
  <c r="AK243" i="13" s="1"/>
  <c r="AK245" i="13" s="1"/>
  <c r="AK247" i="13" s="1"/>
  <c r="AD268" i="14"/>
  <c r="AS268" i="14"/>
  <c r="AU281" i="14"/>
  <c r="AU268" i="15"/>
  <c r="AF281" i="15"/>
  <c r="R140" i="4"/>
  <c r="R146" i="4"/>
  <c r="AO201" i="13"/>
  <c r="AO203" i="13" s="1"/>
  <c r="AO205" i="13" s="1"/>
  <c r="AO208" i="13" s="1"/>
  <c r="AO210" i="13" s="1"/>
  <c r="AO212" i="13" s="1"/>
  <c r="AO215" i="13" s="1"/>
  <c r="AO217" i="13" s="1"/>
  <c r="AO219" i="13" s="1"/>
  <c r="AO222" i="13" s="1"/>
  <c r="AO224" i="13" s="1"/>
  <c r="AO226" i="13" s="1"/>
  <c r="AO229" i="13" s="1"/>
  <c r="AO231" i="13" s="1"/>
  <c r="AO233" i="13" s="1"/>
  <c r="AO236" i="13" s="1"/>
  <c r="AO238" i="13" s="1"/>
  <c r="AO240" i="13" s="1"/>
  <c r="AO243" i="13" s="1"/>
  <c r="AO245" i="13" s="1"/>
  <c r="AO247" i="13" s="1"/>
  <c r="AC201" i="13"/>
  <c r="AC203" i="13" s="1"/>
  <c r="AC205" i="13" s="1"/>
  <c r="AC208" i="13" s="1"/>
  <c r="AC210" i="13" s="1"/>
  <c r="AC212" i="13" s="1"/>
  <c r="AC215" i="13" s="1"/>
  <c r="AC217" i="13" s="1"/>
  <c r="AC219" i="13" s="1"/>
  <c r="AC222" i="13" s="1"/>
  <c r="AC224" i="13" s="1"/>
  <c r="AC226" i="13" s="1"/>
  <c r="AC229" i="13" s="1"/>
  <c r="AC231" i="13" s="1"/>
  <c r="AC233" i="13" s="1"/>
  <c r="AC236" i="13" s="1"/>
  <c r="AC238" i="13" s="1"/>
  <c r="AC240" i="13" s="1"/>
  <c r="AC243" i="13" s="1"/>
  <c r="AC245" i="13" s="1"/>
  <c r="AC247" i="13" s="1"/>
  <c r="AS201" i="13"/>
  <c r="AS203" i="13" s="1"/>
  <c r="AS205" i="13" s="1"/>
  <c r="AS208" i="13" s="1"/>
  <c r="AS210" i="13" s="1"/>
  <c r="AS212" i="13" s="1"/>
  <c r="AS215" i="13" s="1"/>
  <c r="AS217" i="13" s="1"/>
  <c r="AS219" i="13" s="1"/>
  <c r="AS222" i="13" s="1"/>
  <c r="AS224" i="13" s="1"/>
  <c r="AS226" i="13" s="1"/>
  <c r="AS229" i="13" s="1"/>
  <c r="AS231" i="13" s="1"/>
  <c r="AS233" i="13" s="1"/>
  <c r="AS236" i="13" s="1"/>
  <c r="AS238" i="13" s="1"/>
  <c r="AS240" i="13" s="1"/>
  <c r="AS243" i="13" s="1"/>
  <c r="AS245" i="13" s="1"/>
  <c r="AS247" i="13" s="1"/>
  <c r="AG201" i="13"/>
  <c r="AG203" i="13" s="1"/>
  <c r="AG205" i="13" s="1"/>
  <c r="AG208" i="13" s="1"/>
  <c r="AG210" i="13" s="1"/>
  <c r="AG212" i="13" s="1"/>
  <c r="AG215" i="13" s="1"/>
  <c r="AG217" i="13" s="1"/>
  <c r="AG219" i="13" s="1"/>
  <c r="AG222" i="13" s="1"/>
  <c r="AG224" i="13" s="1"/>
  <c r="AG226" i="13" s="1"/>
  <c r="AG229" i="13" s="1"/>
  <c r="AG231" i="13" s="1"/>
  <c r="AG233" i="13" s="1"/>
  <c r="AG236" i="13" s="1"/>
  <c r="AG238" i="13" s="1"/>
  <c r="AG240" i="13" s="1"/>
  <c r="AG243" i="13" s="1"/>
  <c r="AG245" i="13" s="1"/>
  <c r="AG247" i="13" s="1"/>
  <c r="O59" i="16"/>
  <c r="AZ363" i="16"/>
  <c r="BA362" i="16" s="1"/>
  <c r="AK131" i="16" s="1"/>
  <c r="AR363" i="16"/>
  <c r="AS362" i="16" s="1"/>
  <c r="AI131" i="16" s="1"/>
  <c r="AJ363" i="16"/>
  <c r="AK362" i="16" s="1"/>
  <c r="AG131" i="16" s="1"/>
  <c r="AB363" i="16"/>
  <c r="AC362" i="16" s="1"/>
  <c r="AE131" i="16" s="1"/>
  <c r="AZ350" i="16"/>
  <c r="BA349" i="16" s="1"/>
  <c r="AK124" i="16" s="1"/>
  <c r="AR350" i="16"/>
  <c r="AS349" i="16" s="1"/>
  <c r="AI124" i="16" s="1"/>
  <c r="AJ350" i="16"/>
  <c r="AK349" i="16" s="1"/>
  <c r="AG124" i="16" s="1"/>
  <c r="AB350" i="16"/>
  <c r="AC349" i="16" s="1"/>
  <c r="AE124" i="16" s="1"/>
  <c r="BD363" i="16"/>
  <c r="BE362" i="16" s="1"/>
  <c r="AL131" i="16" s="1"/>
  <c r="AV363" i="16"/>
  <c r="AW362" i="16" s="1"/>
  <c r="AJ131" i="16" s="1"/>
  <c r="AN363" i="16"/>
  <c r="AO362" i="16" s="1"/>
  <c r="AH131" i="16" s="1"/>
  <c r="AF363" i="16"/>
  <c r="AG362" i="16" s="1"/>
  <c r="AF131" i="16" s="1"/>
  <c r="X363" i="16"/>
  <c r="Y362" i="16" s="1"/>
  <c r="AD131" i="16" s="1"/>
  <c r="BD350" i="16"/>
  <c r="BE349" i="16" s="1"/>
  <c r="AL124" i="16" s="1"/>
  <c r="AV350" i="16"/>
  <c r="AW349" i="16" s="1"/>
  <c r="AJ124" i="16" s="1"/>
  <c r="AN350" i="16"/>
  <c r="AO349" i="16" s="1"/>
  <c r="AH124" i="16" s="1"/>
  <c r="AF350" i="16"/>
  <c r="AG349" i="16" s="1"/>
  <c r="AF124" i="16" s="1"/>
  <c r="X350" i="16"/>
  <c r="Y349" i="16" s="1"/>
  <c r="AD124" i="16" s="1"/>
  <c r="BD337" i="16"/>
  <c r="BE336" i="16" s="1"/>
  <c r="AL117" i="16" s="1"/>
  <c r="AV337" i="16"/>
  <c r="AW336" i="16" s="1"/>
  <c r="AJ117" i="16" s="1"/>
  <c r="AN337" i="16"/>
  <c r="AO336" i="16" s="1"/>
  <c r="AH117" i="16" s="1"/>
  <c r="AF337" i="16"/>
  <c r="AG336" i="16" s="1"/>
  <c r="AF117" i="16" s="1"/>
  <c r="X337" i="16"/>
  <c r="Y336" i="16" s="1"/>
  <c r="AD117" i="16" s="1"/>
  <c r="AZ324" i="16"/>
  <c r="BA323" i="16" s="1"/>
  <c r="AK110" i="16" s="1"/>
  <c r="AR324" i="16"/>
  <c r="AS323" i="16" s="1"/>
  <c r="AI110" i="16" s="1"/>
  <c r="AJ324" i="16"/>
  <c r="AK323" i="16" s="1"/>
  <c r="AG110" i="16" s="1"/>
  <c r="AB324" i="16"/>
  <c r="AC323" i="16" s="1"/>
  <c r="AE110" i="16" s="1"/>
  <c r="AZ337" i="16"/>
  <c r="BA336" i="16" s="1"/>
  <c r="AK117" i="16" s="1"/>
  <c r="AR337" i="16"/>
  <c r="AS336" i="16" s="1"/>
  <c r="AI117" i="16" s="1"/>
  <c r="AJ337" i="16"/>
  <c r="AK336" i="16" s="1"/>
  <c r="AG117" i="16" s="1"/>
  <c r="AB337" i="16"/>
  <c r="AC336" i="16" s="1"/>
  <c r="AE117" i="16" s="1"/>
  <c r="BD324" i="16"/>
  <c r="BE323" i="16" s="1"/>
  <c r="AL110" i="16" s="1"/>
  <c r="AV324" i="16"/>
  <c r="AW323" i="16" s="1"/>
  <c r="AJ110" i="16" s="1"/>
  <c r="AN324" i="16"/>
  <c r="AO323" i="16" s="1"/>
  <c r="AH110" i="16" s="1"/>
  <c r="AF324" i="16"/>
  <c r="AG323" i="16" s="1"/>
  <c r="AF110" i="16" s="1"/>
  <c r="X324" i="16"/>
  <c r="Y323" i="16" s="1"/>
  <c r="AD110" i="16" s="1"/>
  <c r="BD311" i="16"/>
  <c r="BE310" i="16" s="1"/>
  <c r="AL103" i="16" s="1"/>
  <c r="AV311" i="16"/>
  <c r="AW310" i="16" s="1"/>
  <c r="AJ103" i="16" s="1"/>
  <c r="AN311" i="16"/>
  <c r="AO310" i="16" s="1"/>
  <c r="AH103" i="16" s="1"/>
  <c r="AF311" i="16"/>
  <c r="AG310" i="16" s="1"/>
  <c r="AF103" i="16" s="1"/>
  <c r="X311" i="16"/>
  <c r="Y310" i="16" s="1"/>
  <c r="AD103" i="16" s="1"/>
  <c r="AB311" i="16"/>
  <c r="AC310" i="16" s="1"/>
  <c r="AE103" i="16" s="1"/>
  <c r="AJ311" i="16"/>
  <c r="AK310" i="16" s="1"/>
  <c r="AG103" i="16" s="1"/>
  <c r="AZ298" i="16"/>
  <c r="BA297" i="16" s="1"/>
  <c r="AK96" i="16" s="1"/>
  <c r="AR298" i="16"/>
  <c r="AS297" i="16" s="1"/>
  <c r="AI96" i="16" s="1"/>
  <c r="AJ298" i="16"/>
  <c r="AK297" i="16" s="1"/>
  <c r="AG96" i="16" s="1"/>
  <c r="AB298" i="16"/>
  <c r="AC297" i="16" s="1"/>
  <c r="AE96" i="16" s="1"/>
  <c r="BD285" i="16"/>
  <c r="BE284" i="16" s="1"/>
  <c r="AL89" i="16" s="1"/>
  <c r="AV285" i="16"/>
  <c r="AW284" i="16" s="1"/>
  <c r="AJ89" i="16" s="1"/>
  <c r="AN285" i="16"/>
  <c r="AO284" i="16" s="1"/>
  <c r="AH89" i="16" s="1"/>
  <c r="AF285" i="16"/>
  <c r="AG284" i="16" s="1"/>
  <c r="AF89" i="16" s="1"/>
  <c r="X285" i="16"/>
  <c r="Y284" i="16" s="1"/>
  <c r="AD89" i="16" s="1"/>
  <c r="AR311" i="16"/>
  <c r="AS310" i="16" s="1"/>
  <c r="AI103" i="16" s="1"/>
  <c r="AZ311" i="16"/>
  <c r="BA310" i="16" s="1"/>
  <c r="AK103" i="16" s="1"/>
  <c r="BD298" i="16"/>
  <c r="BE297" i="16" s="1"/>
  <c r="AL96" i="16" s="1"/>
  <c r="AV298" i="16"/>
  <c r="AW297" i="16" s="1"/>
  <c r="AJ96" i="16" s="1"/>
  <c r="AN298" i="16"/>
  <c r="AO297" i="16" s="1"/>
  <c r="AH96" i="16" s="1"/>
  <c r="AF298" i="16"/>
  <c r="AG297" i="16" s="1"/>
  <c r="AF96" i="16" s="1"/>
  <c r="X298" i="16"/>
  <c r="Y297" i="16" s="1"/>
  <c r="AD96" i="16" s="1"/>
  <c r="AZ285" i="16"/>
  <c r="BA284" i="16" s="1"/>
  <c r="AK89" i="16" s="1"/>
  <c r="AR285" i="16"/>
  <c r="AS284" i="16" s="1"/>
  <c r="AI89" i="16" s="1"/>
  <c r="AJ285" i="16"/>
  <c r="AK284" i="16" s="1"/>
  <c r="AG89" i="16" s="1"/>
  <c r="AB285" i="16"/>
  <c r="AC284" i="16" s="1"/>
  <c r="AE89" i="16" s="1"/>
  <c r="AV272" i="16"/>
  <c r="AW271" i="16" s="1"/>
  <c r="AJ82" i="16" s="1"/>
  <c r="AJ272" i="16"/>
  <c r="AK271" i="16" s="1"/>
  <c r="AG82" i="16" s="1"/>
  <c r="BD272" i="16"/>
  <c r="BE271" i="16" s="1"/>
  <c r="AL82" i="16" s="1"/>
  <c r="AR272" i="16"/>
  <c r="AS271" i="16" s="1"/>
  <c r="AI82" i="16" s="1"/>
  <c r="X272" i="16"/>
  <c r="Y271" i="16" s="1"/>
  <c r="AD82" i="16" s="1"/>
  <c r="AZ272" i="16"/>
  <c r="BA271" i="16" s="1"/>
  <c r="AK82" i="16" s="1"/>
  <c r="AF272" i="16"/>
  <c r="AG271" i="16" s="1"/>
  <c r="AF82" i="16" s="1"/>
  <c r="AN272" i="16"/>
  <c r="AO271" i="16" s="1"/>
  <c r="AH82" i="16" s="1"/>
  <c r="AB272" i="16"/>
  <c r="AC271" i="16" s="1"/>
  <c r="AE82" i="16" s="1"/>
  <c r="T201" i="16"/>
  <c r="AN201" i="16"/>
  <c r="X201" i="16"/>
  <c r="P203" i="16"/>
  <c r="AJ201" i="16"/>
  <c r="P205" i="16"/>
  <c r="AV201" i="16"/>
  <c r="AF201" i="16"/>
  <c r="AR201" i="16"/>
  <c r="AB201" i="16"/>
  <c r="T215" i="16"/>
  <c r="P219" i="16"/>
  <c r="AV215" i="16"/>
  <c r="AF215" i="16"/>
  <c r="AR215" i="16"/>
  <c r="AB215" i="16"/>
  <c r="AN215" i="16"/>
  <c r="X215" i="16"/>
  <c r="P217" i="16"/>
  <c r="AJ215" i="16"/>
  <c r="AN198" i="16"/>
  <c r="AJ198" i="16"/>
  <c r="X198" i="16"/>
  <c r="AV198" i="16"/>
  <c r="AF198" i="16"/>
  <c r="AR198" i="16"/>
  <c r="AB198" i="16"/>
  <c r="T198" i="16"/>
  <c r="P226" i="16"/>
  <c r="P224" i="16"/>
  <c r="T222" i="16"/>
  <c r="AR222" i="16"/>
  <c r="AB222" i="16"/>
  <c r="AN222" i="16"/>
  <c r="X222" i="16"/>
  <c r="AJ222" i="16"/>
  <c r="AV222" i="16"/>
  <c r="AF222" i="16"/>
  <c r="T208" i="16"/>
  <c r="P210" i="16"/>
  <c r="AJ208" i="16"/>
  <c r="P212" i="16"/>
  <c r="AV208" i="16"/>
  <c r="AF208" i="16"/>
  <c r="AR208" i="16"/>
  <c r="AB208" i="16"/>
  <c r="AN208" i="16"/>
  <c r="X208" i="16"/>
  <c r="P240" i="16"/>
  <c r="P238" i="16"/>
  <c r="AR236" i="16"/>
  <c r="AJ236" i="16"/>
  <c r="AB236" i="16"/>
  <c r="T236" i="16"/>
  <c r="AV236" i="16"/>
  <c r="AN236" i="16"/>
  <c r="AF236" i="16"/>
  <c r="X236" i="16"/>
  <c r="P233" i="16"/>
  <c r="P231" i="16"/>
  <c r="AR229" i="16"/>
  <c r="AJ229" i="16"/>
  <c r="AB229" i="16"/>
  <c r="T229" i="16"/>
  <c r="AV229" i="16"/>
  <c r="AN229" i="16"/>
  <c r="AF229" i="16"/>
  <c r="X229" i="16"/>
  <c r="P247" i="16"/>
  <c r="P245" i="16"/>
  <c r="AR243" i="16"/>
  <c r="AJ243" i="16"/>
  <c r="AB243" i="16"/>
  <c r="T243" i="16"/>
  <c r="AV243" i="16"/>
  <c r="AN243" i="16"/>
  <c r="AF243" i="16"/>
  <c r="X243" i="16"/>
  <c r="AC268" i="16"/>
  <c r="AL333" i="16"/>
  <c r="AO333" i="16"/>
  <c r="AC333" i="16"/>
  <c r="AR333" i="16"/>
  <c r="AF333" i="16"/>
  <c r="AU333" i="16"/>
  <c r="AI333" i="16"/>
  <c r="AO294" i="16"/>
  <c r="AC294" i="16"/>
  <c r="AR294" i="16"/>
  <c r="AF294" i="16"/>
  <c r="AU294" i="16"/>
  <c r="AI294" i="16"/>
  <c r="AL294" i="16"/>
  <c r="AL268" i="16"/>
  <c r="AU268" i="16"/>
  <c r="AP333" i="16"/>
  <c r="AD333" i="16"/>
  <c r="AS333" i="16"/>
  <c r="AG333" i="16"/>
  <c r="AV333" i="16"/>
  <c r="AJ333" i="16"/>
  <c r="AM333" i="16"/>
  <c r="AS294" i="16"/>
  <c r="AG294" i="16"/>
  <c r="AV294" i="16"/>
  <c r="AJ294" i="16"/>
  <c r="AM294" i="16"/>
  <c r="AP294" i="16"/>
  <c r="AD294" i="16"/>
  <c r="AS268" i="16"/>
  <c r="AI268" i="16"/>
  <c r="AM268" i="16"/>
  <c r="AV268" i="16"/>
  <c r="Z333" i="16"/>
  <c r="Z294" i="16"/>
  <c r="AF268" i="16"/>
  <c r="AR268" i="16"/>
  <c r="AF281" i="16"/>
  <c r="AR281" i="16"/>
  <c r="AO307" i="16"/>
  <c r="AU307" i="16"/>
  <c r="AO359" i="16"/>
  <c r="AC359" i="16"/>
  <c r="AO346" i="16"/>
  <c r="AC346" i="16"/>
  <c r="AR359" i="16"/>
  <c r="AF359" i="16"/>
  <c r="AR346" i="16"/>
  <c r="AF346" i="16"/>
  <c r="AU359" i="16"/>
  <c r="AI359" i="16"/>
  <c r="AL359" i="16"/>
  <c r="AL346" i="16"/>
  <c r="AR320" i="16"/>
  <c r="AF320" i="16"/>
  <c r="AU320" i="16"/>
  <c r="AI320" i="16"/>
  <c r="AU346" i="16"/>
  <c r="AI346" i="16"/>
  <c r="AL320" i="16"/>
  <c r="AO320" i="16"/>
  <c r="AC320" i="16"/>
  <c r="AL307" i="16"/>
  <c r="AL281" i="16"/>
  <c r="AC307" i="16"/>
  <c r="AR307" i="16"/>
  <c r="AI307" i="16"/>
  <c r="O59" i="15"/>
  <c r="Y198" i="15"/>
  <c r="AR198" i="15"/>
  <c r="X198" i="15"/>
  <c r="AF198" i="15"/>
  <c r="AN198" i="15"/>
  <c r="AB198" i="15"/>
  <c r="T198" i="15"/>
  <c r="AV198" i="15"/>
  <c r="AJ198" i="15"/>
  <c r="P226" i="15"/>
  <c r="P224" i="15"/>
  <c r="AF222" i="15"/>
  <c r="AN222" i="15"/>
  <c r="AB222" i="15"/>
  <c r="AV222" i="15"/>
  <c r="AJ222" i="15"/>
  <c r="T222" i="15"/>
  <c r="AR222" i="15"/>
  <c r="X222" i="15"/>
  <c r="P212" i="15"/>
  <c r="P210" i="15"/>
  <c r="AF208" i="15"/>
  <c r="AN208" i="15"/>
  <c r="AB208" i="15"/>
  <c r="AV208" i="15"/>
  <c r="AJ208" i="15"/>
  <c r="T208" i="15"/>
  <c r="AR208" i="15"/>
  <c r="X208" i="15"/>
  <c r="P240" i="15"/>
  <c r="P238" i="15"/>
  <c r="AR236" i="15"/>
  <c r="AJ236" i="15"/>
  <c r="AB236" i="15"/>
  <c r="AV236" i="15"/>
  <c r="AN236" i="15"/>
  <c r="AF236" i="15"/>
  <c r="X236" i="15"/>
  <c r="T236" i="15"/>
  <c r="AZ363" i="15"/>
  <c r="BA362" i="15" s="1"/>
  <c r="AK131" i="15" s="1"/>
  <c r="AR363" i="15"/>
  <c r="AS362" i="15" s="1"/>
  <c r="AI131" i="15" s="1"/>
  <c r="AJ363" i="15"/>
  <c r="AK362" i="15" s="1"/>
  <c r="AG131" i="15" s="1"/>
  <c r="AB363" i="15"/>
  <c r="AC362" i="15" s="1"/>
  <c r="AE131" i="15" s="1"/>
  <c r="AZ350" i="15"/>
  <c r="BA349" i="15" s="1"/>
  <c r="AK124" i="15" s="1"/>
  <c r="AR350" i="15"/>
  <c r="AS349" i="15" s="1"/>
  <c r="AI124" i="15" s="1"/>
  <c r="AJ350" i="15"/>
  <c r="AK349" i="15" s="1"/>
  <c r="AG124" i="15" s="1"/>
  <c r="AB350" i="15"/>
  <c r="AC349" i="15" s="1"/>
  <c r="AE124" i="15" s="1"/>
  <c r="BD363" i="15"/>
  <c r="BE362" i="15" s="1"/>
  <c r="AL131" i="15" s="1"/>
  <c r="AV363" i="15"/>
  <c r="AW362" i="15" s="1"/>
  <c r="AJ131" i="15" s="1"/>
  <c r="AN363" i="15"/>
  <c r="AO362" i="15" s="1"/>
  <c r="AH131" i="15" s="1"/>
  <c r="AF363" i="15"/>
  <c r="AG362" i="15" s="1"/>
  <c r="AF131" i="15" s="1"/>
  <c r="X363" i="15"/>
  <c r="Y362" i="15" s="1"/>
  <c r="AD131" i="15" s="1"/>
  <c r="BD350" i="15"/>
  <c r="BE349" i="15" s="1"/>
  <c r="AL124" i="15" s="1"/>
  <c r="AV350" i="15"/>
  <c r="AW349" i="15" s="1"/>
  <c r="AJ124" i="15" s="1"/>
  <c r="AN350" i="15"/>
  <c r="AO349" i="15" s="1"/>
  <c r="AH124" i="15" s="1"/>
  <c r="AF350" i="15"/>
  <c r="AG349" i="15" s="1"/>
  <c r="AF124" i="15" s="1"/>
  <c r="X350" i="15"/>
  <c r="Y349" i="15" s="1"/>
  <c r="AD124" i="15" s="1"/>
  <c r="AZ337" i="15"/>
  <c r="BA336" i="15" s="1"/>
  <c r="AK117" i="15" s="1"/>
  <c r="AR337" i="15"/>
  <c r="AS336" i="15" s="1"/>
  <c r="AI117" i="15" s="1"/>
  <c r="AJ337" i="15"/>
  <c r="AK336" i="15" s="1"/>
  <c r="AG117" i="15" s="1"/>
  <c r="AB337" i="15"/>
  <c r="AC336" i="15" s="1"/>
  <c r="AE117" i="15" s="1"/>
  <c r="BD337" i="15"/>
  <c r="BE336" i="15" s="1"/>
  <c r="AL117" i="15" s="1"/>
  <c r="AV337" i="15"/>
  <c r="AW336" i="15" s="1"/>
  <c r="AJ117" i="15" s="1"/>
  <c r="AN337" i="15"/>
  <c r="AO336" i="15" s="1"/>
  <c r="AH117" i="15" s="1"/>
  <c r="AF337" i="15"/>
  <c r="AG336" i="15" s="1"/>
  <c r="AF117" i="15" s="1"/>
  <c r="X337" i="15"/>
  <c r="Y336" i="15" s="1"/>
  <c r="AD117" i="15" s="1"/>
  <c r="AZ311" i="15"/>
  <c r="BA310" i="15" s="1"/>
  <c r="AK103" i="15" s="1"/>
  <c r="AR311" i="15"/>
  <c r="AS310" i="15" s="1"/>
  <c r="AI103" i="15" s="1"/>
  <c r="BD324" i="15"/>
  <c r="BE323" i="15" s="1"/>
  <c r="AL110" i="15" s="1"/>
  <c r="AJ324" i="15"/>
  <c r="AK323" i="15" s="1"/>
  <c r="AG110" i="15" s="1"/>
  <c r="X324" i="15"/>
  <c r="Y323" i="15" s="1"/>
  <c r="AD110" i="15" s="1"/>
  <c r="AN311" i="15"/>
  <c r="AO310" i="15" s="1"/>
  <c r="AH103" i="15" s="1"/>
  <c r="AF311" i="15"/>
  <c r="AG310" i="15" s="1"/>
  <c r="AF103" i="15" s="1"/>
  <c r="X311" i="15"/>
  <c r="Y310" i="15" s="1"/>
  <c r="AD103" i="15" s="1"/>
  <c r="AR324" i="15"/>
  <c r="AS323" i="15" s="1"/>
  <c r="AI110" i="15" s="1"/>
  <c r="AF324" i="15"/>
  <c r="AG323" i="15" s="1"/>
  <c r="AF110" i="15" s="1"/>
  <c r="AV311" i="15"/>
  <c r="AW310" i="15" s="1"/>
  <c r="AJ103" i="15" s="1"/>
  <c r="BD298" i="15"/>
  <c r="BE297" i="15" s="1"/>
  <c r="AL96" i="15" s="1"/>
  <c r="AV298" i="15"/>
  <c r="AW297" i="15" s="1"/>
  <c r="AJ96" i="15" s="1"/>
  <c r="AN298" i="15"/>
  <c r="AO297" i="15" s="1"/>
  <c r="AH96" i="15" s="1"/>
  <c r="AF298" i="15"/>
  <c r="AG297" i="15" s="1"/>
  <c r="AF96" i="15" s="1"/>
  <c r="X298" i="15"/>
  <c r="Y297" i="15" s="1"/>
  <c r="AD96" i="15" s="1"/>
  <c r="AZ324" i="15"/>
  <c r="BA323" i="15" s="1"/>
  <c r="AK110" i="15" s="1"/>
  <c r="AN324" i="15"/>
  <c r="AO323" i="15" s="1"/>
  <c r="AH110" i="15" s="1"/>
  <c r="BD311" i="15"/>
  <c r="BE310" i="15" s="1"/>
  <c r="AL103" i="15" s="1"/>
  <c r="AJ311" i="15"/>
  <c r="AK310" i="15" s="1"/>
  <c r="AG103" i="15" s="1"/>
  <c r="AB311" i="15"/>
  <c r="AC310" i="15" s="1"/>
  <c r="AE103" i="15" s="1"/>
  <c r="AV324" i="15"/>
  <c r="AW323" i="15" s="1"/>
  <c r="AJ110" i="15" s="1"/>
  <c r="AB324" i="15"/>
  <c r="AC323" i="15" s="1"/>
  <c r="AE110" i="15" s="1"/>
  <c r="AZ298" i="15"/>
  <c r="BA297" i="15" s="1"/>
  <c r="AK96" i="15" s="1"/>
  <c r="AR298" i="15"/>
  <c r="AS297" i="15" s="1"/>
  <c r="AI96" i="15" s="1"/>
  <c r="AJ298" i="15"/>
  <c r="AK297" i="15" s="1"/>
  <c r="AG96" i="15" s="1"/>
  <c r="AB298" i="15"/>
  <c r="AC297" i="15" s="1"/>
  <c r="AE96" i="15" s="1"/>
  <c r="BD285" i="15"/>
  <c r="BE284" i="15" s="1"/>
  <c r="AL89" i="15" s="1"/>
  <c r="AV285" i="15"/>
  <c r="AW284" i="15" s="1"/>
  <c r="AJ89" i="15" s="1"/>
  <c r="AN285" i="15"/>
  <c r="AO284" i="15" s="1"/>
  <c r="AH89" i="15" s="1"/>
  <c r="AF285" i="15"/>
  <c r="AG284" i="15" s="1"/>
  <c r="AF89" i="15" s="1"/>
  <c r="X285" i="15"/>
  <c r="Y284" i="15" s="1"/>
  <c r="AD89" i="15" s="1"/>
  <c r="AR285" i="15"/>
  <c r="AS284" i="15" s="1"/>
  <c r="AI89" i="15" s="1"/>
  <c r="AZ272" i="15"/>
  <c r="BA271" i="15" s="1"/>
  <c r="AK82" i="15" s="1"/>
  <c r="AR272" i="15"/>
  <c r="AS271" i="15" s="1"/>
  <c r="AI82" i="15" s="1"/>
  <c r="AJ272" i="15"/>
  <c r="AK271" i="15" s="1"/>
  <c r="AG82" i="15" s="1"/>
  <c r="AB272" i="15"/>
  <c r="AC271" i="15" s="1"/>
  <c r="AE82" i="15" s="1"/>
  <c r="AZ285" i="15"/>
  <c r="BA284" i="15" s="1"/>
  <c r="AK89" i="15" s="1"/>
  <c r="AB285" i="15"/>
  <c r="AC284" i="15" s="1"/>
  <c r="AE89" i="15" s="1"/>
  <c r="BD272" i="15"/>
  <c r="BE271" i="15" s="1"/>
  <c r="AL82" i="15" s="1"/>
  <c r="AV272" i="15"/>
  <c r="AW271" i="15" s="1"/>
  <c r="AJ82" i="15" s="1"/>
  <c r="AN272" i="15"/>
  <c r="AO271" i="15" s="1"/>
  <c r="AH82" i="15" s="1"/>
  <c r="AF272" i="15"/>
  <c r="AG271" i="15" s="1"/>
  <c r="AF82" i="15" s="1"/>
  <c r="X272" i="15"/>
  <c r="Y271" i="15" s="1"/>
  <c r="AD82" i="15" s="1"/>
  <c r="AJ285" i="15"/>
  <c r="AK284" i="15" s="1"/>
  <c r="AG89" i="15" s="1"/>
  <c r="P205" i="15"/>
  <c r="P203" i="15"/>
  <c r="AF201" i="15"/>
  <c r="AN201" i="15"/>
  <c r="AB201" i="15"/>
  <c r="AV201" i="15"/>
  <c r="AJ201" i="15"/>
  <c r="T201" i="15"/>
  <c r="AR201" i="15"/>
  <c r="X201" i="15"/>
  <c r="P219" i="15"/>
  <c r="P217" i="15"/>
  <c r="AF215" i="15"/>
  <c r="AN215" i="15"/>
  <c r="AB215" i="15"/>
  <c r="AV215" i="15"/>
  <c r="AJ215" i="15"/>
  <c r="T215" i="15"/>
  <c r="AR215" i="15"/>
  <c r="X215" i="15"/>
  <c r="X229" i="15"/>
  <c r="P233" i="15"/>
  <c r="P231" i="15"/>
  <c r="AR229" i="15"/>
  <c r="AJ229" i="15"/>
  <c r="AB229" i="15"/>
  <c r="P247" i="15"/>
  <c r="P245" i="15"/>
  <c r="AR243" i="15"/>
  <c r="AJ243" i="15"/>
  <c r="AB243" i="15"/>
  <c r="T243" i="15"/>
  <c r="AV243" i="15"/>
  <c r="AN243" i="15"/>
  <c r="AF243" i="15"/>
  <c r="X243" i="15"/>
  <c r="T229" i="15"/>
  <c r="AF229" i="15"/>
  <c r="AV229" i="15"/>
  <c r="AC268" i="15"/>
  <c r="AG268" i="15"/>
  <c r="AO268" i="15"/>
  <c r="AS268" i="15"/>
  <c r="AR333" i="15"/>
  <c r="AF333" i="15"/>
  <c r="AU333" i="15"/>
  <c r="AI333" i="15"/>
  <c r="AL333" i="15"/>
  <c r="AO333" i="15"/>
  <c r="AC333" i="15"/>
  <c r="AU294" i="15"/>
  <c r="AI294" i="15"/>
  <c r="AL294" i="15"/>
  <c r="AR294" i="15"/>
  <c r="AF294" i="15"/>
  <c r="AD268" i="15"/>
  <c r="AL268" i="15"/>
  <c r="AP268" i="15"/>
  <c r="AC294" i="15"/>
  <c r="AV333" i="15"/>
  <c r="AJ333" i="15"/>
  <c r="AM333" i="15"/>
  <c r="AP333" i="15"/>
  <c r="AD333" i="15"/>
  <c r="AS333" i="15"/>
  <c r="AG333" i="15"/>
  <c r="AM294" i="15"/>
  <c r="AP294" i="15"/>
  <c r="AD294" i="15"/>
  <c r="AV294" i="15"/>
  <c r="AJ294" i="15"/>
  <c r="AM268" i="15"/>
  <c r="AG294" i="15"/>
  <c r="Z333" i="15"/>
  <c r="Z294" i="15"/>
  <c r="AF268" i="15"/>
  <c r="AJ268" i="15"/>
  <c r="AR268" i="15"/>
  <c r="AV268" i="15"/>
  <c r="AO359" i="15"/>
  <c r="AC359" i="15"/>
  <c r="AO346" i="15"/>
  <c r="AC346" i="15"/>
  <c r="AR359" i="15"/>
  <c r="AF359" i="15"/>
  <c r="AR346" i="15"/>
  <c r="AF346" i="15"/>
  <c r="AU359" i="15"/>
  <c r="AI359" i="15"/>
  <c r="AU346" i="15"/>
  <c r="AL359" i="15"/>
  <c r="AL346" i="15"/>
  <c r="AI346" i="15"/>
  <c r="AU320" i="15"/>
  <c r="AI320" i="15"/>
  <c r="AL281" i="15"/>
  <c r="AI307" i="15"/>
  <c r="AU307" i="15"/>
  <c r="AF307" i="15"/>
  <c r="AR307" i="15"/>
  <c r="AF320" i="15"/>
  <c r="AO320" i="15"/>
  <c r="AC307" i="15"/>
  <c r="AO307" i="15"/>
  <c r="AL320" i="15"/>
  <c r="AL307" i="15"/>
  <c r="AC320" i="15"/>
  <c r="AR320" i="15"/>
  <c r="O59" i="14"/>
  <c r="AR198" i="14"/>
  <c r="AJ198" i="14"/>
  <c r="AB198" i="14"/>
  <c r="T198" i="14"/>
  <c r="AN198" i="14"/>
  <c r="X198" i="14"/>
  <c r="AV198" i="14"/>
  <c r="AF198" i="14"/>
  <c r="T215" i="14"/>
  <c r="AV215" i="14"/>
  <c r="AN215" i="14"/>
  <c r="AF215" i="14"/>
  <c r="X215" i="14"/>
  <c r="P219" i="14"/>
  <c r="P217" i="14"/>
  <c r="AR215" i="14"/>
  <c r="AJ215" i="14"/>
  <c r="AB215" i="14"/>
  <c r="Q210" i="14"/>
  <c r="Q212" i="14" s="1"/>
  <c r="Q215" i="14" s="1"/>
  <c r="Q217" i="14" s="1"/>
  <c r="Q219" i="14" s="1"/>
  <c r="Q222" i="14" s="1"/>
  <c r="AZ363" i="14"/>
  <c r="BA362" i="14" s="1"/>
  <c r="AK131" i="14" s="1"/>
  <c r="AR363" i="14"/>
  <c r="AS362" i="14" s="1"/>
  <c r="AI131" i="14" s="1"/>
  <c r="AJ363" i="14"/>
  <c r="AK362" i="14" s="1"/>
  <c r="AG131" i="14" s="1"/>
  <c r="AB363" i="14"/>
  <c r="AC362" i="14" s="1"/>
  <c r="AE131" i="14" s="1"/>
  <c r="AZ350" i="14"/>
  <c r="BA349" i="14" s="1"/>
  <c r="AK124" i="14" s="1"/>
  <c r="AR350" i="14"/>
  <c r="AS349" i="14" s="1"/>
  <c r="AI124" i="14" s="1"/>
  <c r="AJ350" i="14"/>
  <c r="AK349" i="14" s="1"/>
  <c r="AG124" i="14" s="1"/>
  <c r="AB350" i="14"/>
  <c r="AC349" i="14" s="1"/>
  <c r="AE124" i="14" s="1"/>
  <c r="BD363" i="14"/>
  <c r="BE362" i="14" s="1"/>
  <c r="AL131" i="14" s="1"/>
  <c r="AV363" i="14"/>
  <c r="AW362" i="14" s="1"/>
  <c r="AJ131" i="14" s="1"/>
  <c r="AN363" i="14"/>
  <c r="AO362" i="14" s="1"/>
  <c r="AH131" i="14" s="1"/>
  <c r="AF363" i="14"/>
  <c r="AG362" i="14" s="1"/>
  <c r="AF131" i="14" s="1"/>
  <c r="X363" i="14"/>
  <c r="Y362" i="14" s="1"/>
  <c r="AD131" i="14" s="1"/>
  <c r="BD350" i="14"/>
  <c r="BE349" i="14" s="1"/>
  <c r="AL124" i="14" s="1"/>
  <c r="AV350" i="14"/>
  <c r="AW349" i="14" s="1"/>
  <c r="AJ124" i="14" s="1"/>
  <c r="AN350" i="14"/>
  <c r="AO349" i="14" s="1"/>
  <c r="AH124" i="14" s="1"/>
  <c r="AF350" i="14"/>
  <c r="AG349" i="14" s="1"/>
  <c r="AF124" i="14" s="1"/>
  <c r="X350" i="14"/>
  <c r="Y349" i="14" s="1"/>
  <c r="AD124" i="14" s="1"/>
  <c r="BD337" i="14"/>
  <c r="BE336" i="14" s="1"/>
  <c r="AL117" i="14" s="1"/>
  <c r="AV337" i="14"/>
  <c r="AW336" i="14" s="1"/>
  <c r="AJ117" i="14" s="1"/>
  <c r="AN337" i="14"/>
  <c r="AO336" i="14" s="1"/>
  <c r="AH117" i="14" s="1"/>
  <c r="AF337" i="14"/>
  <c r="AG336" i="14" s="1"/>
  <c r="AF117" i="14" s="1"/>
  <c r="X337" i="14"/>
  <c r="Y336" i="14" s="1"/>
  <c r="AD117" i="14" s="1"/>
  <c r="AZ324" i="14"/>
  <c r="BA323" i="14" s="1"/>
  <c r="AK110" i="14" s="1"/>
  <c r="AR324" i="14"/>
  <c r="AS323" i="14" s="1"/>
  <c r="AI110" i="14" s="1"/>
  <c r="AJ324" i="14"/>
  <c r="AK323" i="14" s="1"/>
  <c r="AG110" i="14" s="1"/>
  <c r="AB324" i="14"/>
  <c r="AC323" i="14" s="1"/>
  <c r="AE110" i="14" s="1"/>
  <c r="AZ337" i="14"/>
  <c r="BA336" i="14" s="1"/>
  <c r="AK117" i="14" s="1"/>
  <c r="AR337" i="14"/>
  <c r="AS336" i="14" s="1"/>
  <c r="AI117" i="14" s="1"/>
  <c r="AJ337" i="14"/>
  <c r="AK336" i="14" s="1"/>
  <c r="AG117" i="14" s="1"/>
  <c r="AB337" i="14"/>
  <c r="AC336" i="14" s="1"/>
  <c r="AE117" i="14" s="1"/>
  <c r="BD324" i="14"/>
  <c r="BE323" i="14" s="1"/>
  <c r="AL110" i="14" s="1"/>
  <c r="AV324" i="14"/>
  <c r="AW323" i="14" s="1"/>
  <c r="AJ110" i="14" s="1"/>
  <c r="AN324" i="14"/>
  <c r="AO323" i="14" s="1"/>
  <c r="AH110" i="14" s="1"/>
  <c r="AF324" i="14"/>
  <c r="AG323" i="14" s="1"/>
  <c r="AF110" i="14" s="1"/>
  <c r="X324" i="14"/>
  <c r="Y323" i="14" s="1"/>
  <c r="AD110" i="14" s="1"/>
  <c r="AZ311" i="14"/>
  <c r="BA310" i="14" s="1"/>
  <c r="AK103" i="14" s="1"/>
  <c r="AN311" i="14"/>
  <c r="AO310" i="14" s="1"/>
  <c r="AH103" i="14" s="1"/>
  <c r="AV311" i="14"/>
  <c r="AW310" i="14" s="1"/>
  <c r="AJ103" i="14" s="1"/>
  <c r="AB311" i="14"/>
  <c r="AC310" i="14" s="1"/>
  <c r="AE103" i="14" s="1"/>
  <c r="BD298" i="14"/>
  <c r="BE297" i="14" s="1"/>
  <c r="AL96" i="14" s="1"/>
  <c r="AV298" i="14"/>
  <c r="AW297" i="14" s="1"/>
  <c r="AJ96" i="14" s="1"/>
  <c r="AN298" i="14"/>
  <c r="AO297" i="14" s="1"/>
  <c r="AH96" i="14" s="1"/>
  <c r="AF298" i="14"/>
  <c r="AG297" i="14" s="1"/>
  <c r="AF96" i="14" s="1"/>
  <c r="X298" i="14"/>
  <c r="Y297" i="14" s="1"/>
  <c r="AD96" i="14" s="1"/>
  <c r="BD311" i="14"/>
  <c r="BE310" i="14" s="1"/>
  <c r="AL103" i="14" s="1"/>
  <c r="AJ311" i="14"/>
  <c r="AK310" i="14" s="1"/>
  <c r="AG103" i="14" s="1"/>
  <c r="X311" i="14"/>
  <c r="Y310" i="14" s="1"/>
  <c r="AD103" i="14" s="1"/>
  <c r="AR311" i="14"/>
  <c r="AS310" i="14" s="1"/>
  <c r="AI103" i="14" s="1"/>
  <c r="AF311" i="14"/>
  <c r="AG310" i="14" s="1"/>
  <c r="AF103" i="14" s="1"/>
  <c r="AZ298" i="14"/>
  <c r="BA297" i="14" s="1"/>
  <c r="AK96" i="14" s="1"/>
  <c r="AR298" i="14"/>
  <c r="AS297" i="14" s="1"/>
  <c r="AI96" i="14" s="1"/>
  <c r="AJ298" i="14"/>
  <c r="AK297" i="14" s="1"/>
  <c r="AG96" i="14" s="1"/>
  <c r="AB298" i="14"/>
  <c r="AC297" i="14" s="1"/>
  <c r="AE96" i="14" s="1"/>
  <c r="BD285" i="14"/>
  <c r="BE284" i="14" s="1"/>
  <c r="AL89" i="14" s="1"/>
  <c r="AV285" i="14"/>
  <c r="AW284" i="14" s="1"/>
  <c r="AJ89" i="14" s="1"/>
  <c r="AN285" i="14"/>
  <c r="AO284" i="14" s="1"/>
  <c r="AH89" i="14" s="1"/>
  <c r="AF285" i="14"/>
  <c r="AG284" i="14" s="1"/>
  <c r="AF89" i="14" s="1"/>
  <c r="X285" i="14"/>
  <c r="Y284" i="14" s="1"/>
  <c r="AD89" i="14" s="1"/>
  <c r="AB285" i="14"/>
  <c r="AC284" i="14" s="1"/>
  <c r="AE89" i="14" s="1"/>
  <c r="AJ285" i="14"/>
  <c r="AK284" i="14" s="1"/>
  <c r="AG89" i="14" s="1"/>
  <c r="BD272" i="14"/>
  <c r="BE271" i="14" s="1"/>
  <c r="AL82" i="14" s="1"/>
  <c r="AV272" i="14"/>
  <c r="AW271" i="14" s="1"/>
  <c r="AJ82" i="14" s="1"/>
  <c r="AN272" i="14"/>
  <c r="AO271" i="14" s="1"/>
  <c r="AH82" i="14" s="1"/>
  <c r="AF272" i="14"/>
  <c r="AG271" i="14" s="1"/>
  <c r="AF82" i="14" s="1"/>
  <c r="X272" i="14"/>
  <c r="Y271" i="14" s="1"/>
  <c r="AD82" i="14" s="1"/>
  <c r="AR285" i="14"/>
  <c r="AS284" i="14" s="1"/>
  <c r="AI89" i="14" s="1"/>
  <c r="AZ285" i="14"/>
  <c r="BA284" i="14" s="1"/>
  <c r="AK89" i="14" s="1"/>
  <c r="AZ272" i="14"/>
  <c r="BA271" i="14" s="1"/>
  <c r="AK82" i="14" s="1"/>
  <c r="AR272" i="14"/>
  <c r="AS271" i="14" s="1"/>
  <c r="AI82" i="14" s="1"/>
  <c r="AJ272" i="14"/>
  <c r="AK271" i="14" s="1"/>
  <c r="AG82" i="14" s="1"/>
  <c r="AB272" i="14"/>
  <c r="AC271" i="14" s="1"/>
  <c r="AE82" i="14" s="1"/>
  <c r="T201" i="14"/>
  <c r="AV201" i="14"/>
  <c r="AN201" i="14"/>
  <c r="P205" i="14"/>
  <c r="P203" i="14"/>
  <c r="AR201" i="14"/>
  <c r="AJ201" i="14"/>
  <c r="AB201" i="14"/>
  <c r="AF201" i="14"/>
  <c r="X201" i="14"/>
  <c r="T229" i="14"/>
  <c r="AV229" i="14"/>
  <c r="AN229" i="14"/>
  <c r="AF229" i="14"/>
  <c r="X229" i="14"/>
  <c r="P233" i="14"/>
  <c r="P231" i="14"/>
  <c r="AR229" i="14"/>
  <c r="AJ229" i="14"/>
  <c r="AB229" i="14"/>
  <c r="T243" i="14"/>
  <c r="AV243" i="14"/>
  <c r="AN243" i="14"/>
  <c r="AF243" i="14"/>
  <c r="X243" i="14"/>
  <c r="P247" i="14"/>
  <c r="P245" i="14"/>
  <c r="AR243" i="14"/>
  <c r="AJ243" i="14"/>
  <c r="AB243" i="14"/>
  <c r="T208" i="14"/>
  <c r="AV208" i="14"/>
  <c r="AN208" i="14"/>
  <c r="AF208" i="14"/>
  <c r="X208" i="14"/>
  <c r="P212" i="14"/>
  <c r="P210" i="14"/>
  <c r="AR208" i="14"/>
  <c r="AJ208" i="14"/>
  <c r="AB208" i="14"/>
  <c r="T222" i="14"/>
  <c r="AV222" i="14"/>
  <c r="AN222" i="14"/>
  <c r="AF222" i="14"/>
  <c r="X222" i="14"/>
  <c r="P226" i="14"/>
  <c r="P224" i="14"/>
  <c r="AR222" i="14"/>
  <c r="AJ222" i="14"/>
  <c r="AB222" i="14"/>
  <c r="T236" i="14"/>
  <c r="AV236" i="14"/>
  <c r="AN236" i="14"/>
  <c r="AF236" i="14"/>
  <c r="X236" i="14"/>
  <c r="P240" i="14"/>
  <c r="P238" i="14"/>
  <c r="AR236" i="14"/>
  <c r="AJ236" i="14"/>
  <c r="AB236" i="14"/>
  <c r="Y198" i="14"/>
  <c r="U201" i="14"/>
  <c r="U203" i="14" s="1"/>
  <c r="U205" i="14" s="1"/>
  <c r="U208" i="14" s="1"/>
  <c r="U210" i="14" s="1"/>
  <c r="U212" i="14" s="1"/>
  <c r="U215" i="14" s="1"/>
  <c r="U217" i="14" s="1"/>
  <c r="U219" i="14" s="1"/>
  <c r="U222" i="14" s="1"/>
  <c r="U224" i="14" s="1"/>
  <c r="U226" i="14" s="1"/>
  <c r="U229" i="14" s="1"/>
  <c r="U231" i="14" s="1"/>
  <c r="U233" i="14" s="1"/>
  <c r="U236" i="14" s="1"/>
  <c r="U238" i="14" s="1"/>
  <c r="U240" i="14" s="1"/>
  <c r="U243" i="14" s="1"/>
  <c r="U245" i="14" s="1"/>
  <c r="U247" i="14" s="1"/>
  <c r="Z333" i="14"/>
  <c r="Z294" i="14"/>
  <c r="AF268" i="14"/>
  <c r="AJ268" i="14"/>
  <c r="AR268" i="14"/>
  <c r="AV268" i="14"/>
  <c r="AS294" i="14"/>
  <c r="AU333" i="14"/>
  <c r="AI333" i="14"/>
  <c r="AL333" i="14"/>
  <c r="AO333" i="14"/>
  <c r="AC333" i="14"/>
  <c r="AR333" i="14"/>
  <c r="AF333" i="14"/>
  <c r="AU294" i="14"/>
  <c r="AI294" i="14"/>
  <c r="AL294" i="14"/>
  <c r="AR294" i="14"/>
  <c r="AF294" i="14"/>
  <c r="AL268" i="14"/>
  <c r="AM333" i="14"/>
  <c r="AP333" i="14"/>
  <c r="AD333" i="14"/>
  <c r="AS333" i="14"/>
  <c r="AG333" i="14"/>
  <c r="AV333" i="14"/>
  <c r="AJ333" i="14"/>
  <c r="AM294" i="14"/>
  <c r="AP294" i="14"/>
  <c r="AD294" i="14"/>
  <c r="AV294" i="14"/>
  <c r="AJ294" i="14"/>
  <c r="AI268" i="14"/>
  <c r="AM268" i="14"/>
  <c r="AU268" i="14"/>
  <c r="AO294" i="14"/>
  <c r="AO359" i="14"/>
  <c r="AC359" i="14"/>
  <c r="AO346" i="14"/>
  <c r="AC346" i="14"/>
  <c r="AR359" i="14"/>
  <c r="AF359" i="14"/>
  <c r="AR346" i="14"/>
  <c r="AF346" i="14"/>
  <c r="AU359" i="14"/>
  <c r="AI359" i="14"/>
  <c r="AU346" i="14"/>
  <c r="AI346" i="14"/>
  <c r="AL359" i="14"/>
  <c r="AL346" i="14"/>
  <c r="AL320" i="14"/>
  <c r="AL281" i="14"/>
  <c r="AI307" i="14"/>
  <c r="AU307" i="14"/>
  <c r="AI320" i="14"/>
  <c r="AF307" i="14"/>
  <c r="AR307" i="14"/>
  <c r="AO320" i="14"/>
  <c r="AU320" i="14"/>
  <c r="AC307" i="14"/>
  <c r="AO307" i="14"/>
  <c r="AF320" i="14"/>
  <c r="AL307" i="14"/>
  <c r="AC320" i="14"/>
  <c r="AR320" i="14"/>
  <c r="Q210" i="13"/>
  <c r="Q212" i="13" s="1"/>
  <c r="Q215" i="13" s="1"/>
  <c r="AD268" i="13"/>
  <c r="AO281" i="13"/>
  <c r="R139" i="13"/>
  <c r="AN272" i="13"/>
  <c r="AO271" i="13" s="1"/>
  <c r="AH82" i="13" s="1"/>
  <c r="AN285" i="13"/>
  <c r="AO284" i="13" s="1"/>
  <c r="AH89" i="13" s="1"/>
  <c r="AB298" i="13"/>
  <c r="AC297" i="13" s="1"/>
  <c r="AE96" i="13" s="1"/>
  <c r="AV298" i="13"/>
  <c r="AW297" i="13" s="1"/>
  <c r="AJ96" i="13" s="1"/>
  <c r="AB311" i="13"/>
  <c r="AC310" i="13" s="1"/>
  <c r="AE103" i="13" s="1"/>
  <c r="AV311" i="13"/>
  <c r="AW310" i="13" s="1"/>
  <c r="AJ103" i="13" s="1"/>
  <c r="AF324" i="13"/>
  <c r="AG323" i="13" s="1"/>
  <c r="AF110" i="13" s="1"/>
  <c r="BD324" i="13"/>
  <c r="BE323" i="13" s="1"/>
  <c r="AL110" i="13" s="1"/>
  <c r="AF337" i="13"/>
  <c r="AG336" i="13" s="1"/>
  <c r="AF117" i="13" s="1"/>
  <c r="AZ337" i="13"/>
  <c r="BA336" i="13" s="1"/>
  <c r="AK117" i="13" s="1"/>
  <c r="AN350" i="13"/>
  <c r="AO349" i="13" s="1"/>
  <c r="AH124" i="13" s="1"/>
  <c r="X363" i="13"/>
  <c r="Y362" i="13" s="1"/>
  <c r="AD131" i="13" s="1"/>
  <c r="AV363" i="13"/>
  <c r="AW362" i="13" s="1"/>
  <c r="AJ131" i="13" s="1"/>
  <c r="AN324" i="13"/>
  <c r="AO323" i="13" s="1"/>
  <c r="AH110" i="13" s="1"/>
  <c r="AJ337" i="13"/>
  <c r="AK336" i="13" s="1"/>
  <c r="AG117" i="13" s="1"/>
  <c r="BD337" i="13"/>
  <c r="BE336" i="13" s="1"/>
  <c r="AL117" i="13" s="1"/>
  <c r="X350" i="13"/>
  <c r="Y349" i="13" s="1"/>
  <c r="AD124" i="13" s="1"/>
  <c r="AR350" i="13"/>
  <c r="AS349" i="13" s="1"/>
  <c r="AI124" i="13" s="1"/>
  <c r="AF363" i="13"/>
  <c r="AG362" i="13" s="1"/>
  <c r="AF131" i="13" s="1"/>
  <c r="BD363" i="13"/>
  <c r="BE362" i="13" s="1"/>
  <c r="AL131" i="13" s="1"/>
  <c r="AB272" i="13"/>
  <c r="AC271" i="13" s="1"/>
  <c r="AE82" i="13" s="1"/>
  <c r="AV272" i="13"/>
  <c r="AW271" i="13" s="1"/>
  <c r="AJ82" i="13" s="1"/>
  <c r="AB285" i="13"/>
  <c r="AC284" i="13" s="1"/>
  <c r="AE89" i="13" s="1"/>
  <c r="AZ285" i="13"/>
  <c r="BA284" i="13" s="1"/>
  <c r="AK89" i="13" s="1"/>
  <c r="AJ298" i="13"/>
  <c r="AK297" i="13" s="1"/>
  <c r="AG96" i="13" s="1"/>
  <c r="AJ311" i="13"/>
  <c r="AK310" i="13" s="1"/>
  <c r="AG103" i="13" s="1"/>
  <c r="X324" i="13"/>
  <c r="Y323" i="13" s="1"/>
  <c r="AD110" i="13" s="1"/>
  <c r="AR324" i="13"/>
  <c r="AS323" i="13" s="1"/>
  <c r="AI110" i="13" s="1"/>
  <c r="AN337" i="13"/>
  <c r="AO336" i="13" s="1"/>
  <c r="AH117" i="13" s="1"/>
  <c r="AB350" i="13"/>
  <c r="AC349" i="13" s="1"/>
  <c r="AE124" i="13" s="1"/>
  <c r="AV350" i="13"/>
  <c r="AW349" i="13" s="1"/>
  <c r="AJ124" i="13" s="1"/>
  <c r="AJ363" i="13"/>
  <c r="AK362" i="13" s="1"/>
  <c r="AG131" i="13" s="1"/>
  <c r="O59" i="13"/>
  <c r="AJ272" i="13"/>
  <c r="AK271" i="13" s="1"/>
  <c r="AG82" i="13" s="1"/>
  <c r="AZ272" i="13"/>
  <c r="BA271" i="13" s="1"/>
  <c r="AK82" i="13" s="1"/>
  <c r="AF285" i="13"/>
  <c r="AG284" i="13" s="1"/>
  <c r="AF89" i="13" s="1"/>
  <c r="AV285" i="13"/>
  <c r="AW284" i="13" s="1"/>
  <c r="AJ89" i="13" s="1"/>
  <c r="X298" i="13"/>
  <c r="Y297" i="13" s="1"/>
  <c r="AD96" i="13" s="1"/>
  <c r="AN298" i="13"/>
  <c r="AO297" i="13" s="1"/>
  <c r="AH96" i="13" s="1"/>
  <c r="BD298" i="13"/>
  <c r="BE297" i="13" s="1"/>
  <c r="AL96" i="13" s="1"/>
  <c r="X311" i="13"/>
  <c r="Y310" i="13" s="1"/>
  <c r="AD103" i="13" s="1"/>
  <c r="AN311" i="13"/>
  <c r="AO310" i="13" s="1"/>
  <c r="AH103" i="13" s="1"/>
  <c r="BD311" i="13"/>
  <c r="BE310" i="13" s="1"/>
  <c r="AL103" i="13" s="1"/>
  <c r="AJ324" i="13"/>
  <c r="AK323" i="13" s="1"/>
  <c r="AG110" i="13" s="1"/>
  <c r="AZ324" i="13"/>
  <c r="BA323" i="13" s="1"/>
  <c r="AK110" i="13" s="1"/>
  <c r="AB337" i="13"/>
  <c r="AC336" i="13" s="1"/>
  <c r="AE117" i="13" s="1"/>
  <c r="AR337" i="13"/>
  <c r="AS336" i="13" s="1"/>
  <c r="AI117" i="13" s="1"/>
  <c r="AJ350" i="13"/>
  <c r="AK349" i="13" s="1"/>
  <c r="AG124" i="13" s="1"/>
  <c r="AZ350" i="13"/>
  <c r="BA349" i="13" s="1"/>
  <c r="AK124" i="13" s="1"/>
  <c r="AB363" i="13"/>
  <c r="AC362" i="13" s="1"/>
  <c r="AE131" i="13" s="1"/>
  <c r="AR363" i="13"/>
  <c r="AS362" i="13" s="1"/>
  <c r="AI131" i="13" s="1"/>
  <c r="P210" i="13"/>
  <c r="AJ208" i="13"/>
  <c r="AN208" i="13"/>
  <c r="P212" i="13"/>
  <c r="AF208" i="13"/>
  <c r="T208" i="13"/>
  <c r="AV208" i="13"/>
  <c r="AB208" i="13"/>
  <c r="AR208" i="13"/>
  <c r="X208" i="13"/>
  <c r="AJ198" i="13"/>
  <c r="T198" i="13"/>
  <c r="AF198" i="13"/>
  <c r="AV198" i="13"/>
  <c r="AB198" i="13"/>
  <c r="AR198" i="13"/>
  <c r="X198" i="13"/>
  <c r="AN198" i="13"/>
  <c r="AN201" i="13"/>
  <c r="X201" i="13"/>
  <c r="P203" i="13"/>
  <c r="AF201" i="13"/>
  <c r="AV201" i="13"/>
  <c r="AB201" i="13"/>
  <c r="AR201" i="13"/>
  <c r="P205" i="13"/>
  <c r="AJ201" i="13"/>
  <c r="T201" i="13"/>
  <c r="P219" i="13"/>
  <c r="AV215" i="13"/>
  <c r="AF215" i="13"/>
  <c r="T215" i="13"/>
  <c r="P217" i="13"/>
  <c r="AB215" i="13"/>
  <c r="AR215" i="13"/>
  <c r="X215" i="13"/>
  <c r="AN215" i="13"/>
  <c r="AJ215" i="13"/>
  <c r="AR222" i="13"/>
  <c r="AB222" i="13"/>
  <c r="AJ222" i="13"/>
  <c r="T222" i="13"/>
  <c r="P226" i="13"/>
  <c r="P224" i="13"/>
  <c r="AF222" i="13"/>
  <c r="AV222" i="13"/>
  <c r="X222" i="13"/>
  <c r="AN222" i="13"/>
  <c r="AN229" i="13"/>
  <c r="X229" i="13"/>
  <c r="AV229" i="13"/>
  <c r="AB229" i="13"/>
  <c r="AR229" i="13"/>
  <c r="P233" i="13"/>
  <c r="AJ229" i="13"/>
  <c r="T229" i="13"/>
  <c r="P231" i="13"/>
  <c r="AF229" i="13"/>
  <c r="P238" i="13"/>
  <c r="AJ236" i="13"/>
  <c r="P240" i="13"/>
  <c r="AF236" i="13"/>
  <c r="T236" i="13"/>
  <c r="AV236" i="13"/>
  <c r="AB236" i="13"/>
  <c r="AR236" i="13"/>
  <c r="X236" i="13"/>
  <c r="AN236" i="13"/>
  <c r="P247" i="13"/>
  <c r="AV243" i="13"/>
  <c r="AF243" i="13"/>
  <c r="T243" i="13"/>
  <c r="AR243" i="13"/>
  <c r="X243" i="13"/>
  <c r="AN243" i="13"/>
  <c r="AJ243" i="13"/>
  <c r="P245" i="13"/>
  <c r="AB243" i="13"/>
  <c r="AS333" i="13"/>
  <c r="AG333" i="13"/>
  <c r="AV333" i="13"/>
  <c r="AJ333" i="13"/>
  <c r="AM333" i="13"/>
  <c r="AP333" i="13"/>
  <c r="AD333" i="13"/>
  <c r="AP294" i="13"/>
  <c r="AD294" i="13"/>
  <c r="AV294" i="13"/>
  <c r="AV268" i="13"/>
  <c r="AJ268" i="13"/>
  <c r="AJ294" i="13"/>
  <c r="AS294" i="13"/>
  <c r="AM294" i="13"/>
  <c r="AG294" i="13"/>
  <c r="AS268" i="13"/>
  <c r="AG268" i="13"/>
  <c r="AI268" i="13"/>
  <c r="AL268" i="13"/>
  <c r="AO333" i="13"/>
  <c r="AC333" i="13"/>
  <c r="AR333" i="13"/>
  <c r="AF333" i="13"/>
  <c r="AU333" i="13"/>
  <c r="AI333" i="13"/>
  <c r="AL333" i="13"/>
  <c r="AL294" i="13"/>
  <c r="AF294" i="13"/>
  <c r="AR268" i="13"/>
  <c r="AF268" i="13"/>
  <c r="AU294" i="13"/>
  <c r="AO294" i="13"/>
  <c r="AI294" i="13"/>
  <c r="AC294" i="13"/>
  <c r="AR294" i="13"/>
  <c r="AO268" i="13"/>
  <c r="AC268" i="13"/>
  <c r="AF281" i="13"/>
  <c r="AR281" i="13"/>
  <c r="AU307" i="13"/>
  <c r="AO359" i="13"/>
  <c r="AC359" i="13"/>
  <c r="AO346" i="13"/>
  <c r="AC346" i="13"/>
  <c r="AR359" i="13"/>
  <c r="AF359" i="13"/>
  <c r="AR346" i="13"/>
  <c r="AF346" i="13"/>
  <c r="AU359" i="13"/>
  <c r="AI359" i="13"/>
  <c r="AU346" i="13"/>
  <c r="AI346" i="13"/>
  <c r="AL359" i="13"/>
  <c r="AL346" i="13"/>
  <c r="AU320" i="13"/>
  <c r="AI320" i="13"/>
  <c r="AR307" i="13"/>
  <c r="AF307" i="13"/>
  <c r="AL320" i="13"/>
  <c r="AO320" i="13"/>
  <c r="AC320" i="13"/>
  <c r="AR320" i="13"/>
  <c r="AF320" i="13"/>
  <c r="AO307" i="13"/>
  <c r="AC307" i="13"/>
  <c r="AL281" i="13"/>
  <c r="Z333" i="13"/>
  <c r="Z294" i="13"/>
  <c r="AI281" i="13"/>
  <c r="AU281" i="13"/>
  <c r="AL307" i="13"/>
  <c r="R152" i="4"/>
  <c r="BC370" i="4"/>
  <c r="AY370" i="4"/>
  <c r="AU370" i="4"/>
  <c r="AQ370" i="4"/>
  <c r="AM370" i="4"/>
  <c r="AI370" i="4"/>
  <c r="AE370" i="4"/>
  <c r="AA370" i="4"/>
  <c r="W370" i="4"/>
  <c r="BC357" i="4"/>
  <c r="AY357" i="4"/>
  <c r="AU357" i="4"/>
  <c r="AQ357" i="4"/>
  <c r="AM357" i="4"/>
  <c r="AI357" i="4"/>
  <c r="AE357" i="4"/>
  <c r="AA357" i="4"/>
  <c r="W357" i="4"/>
  <c r="W342" i="4"/>
  <c r="W344" i="4" s="1"/>
  <c r="X342" i="4"/>
  <c r="AA342" i="4"/>
  <c r="AA344" i="4" s="1"/>
  <c r="AB342" i="4"/>
  <c r="AE342" i="4"/>
  <c r="AE344" i="4" s="1"/>
  <c r="AF342" i="4"/>
  <c r="AI342" i="4"/>
  <c r="AI344" i="4" s="1"/>
  <c r="AJ342" i="4"/>
  <c r="AM342" i="4"/>
  <c r="AM344" i="4" s="1"/>
  <c r="AN342" i="4"/>
  <c r="AQ342" i="4"/>
  <c r="AQ344" i="4" s="1"/>
  <c r="AR342" i="4"/>
  <c r="AU342" i="4"/>
  <c r="AU344" i="4" s="1"/>
  <c r="AV342" i="4"/>
  <c r="AY342" i="4"/>
  <c r="AY344" i="4" s="1"/>
  <c r="AZ342" i="4"/>
  <c r="BC342" i="4"/>
  <c r="BC344" i="4" s="1"/>
  <c r="BD342" i="4"/>
  <c r="BD364" i="4"/>
  <c r="BE363" i="4" s="1"/>
  <c r="AZ364" i="4"/>
  <c r="BA363" i="4" s="1"/>
  <c r="AV364" i="4"/>
  <c r="AW363" i="4" s="1"/>
  <c r="AR364" i="4"/>
  <c r="AS363" i="4" s="1"/>
  <c r="AN364" i="4"/>
  <c r="AO363" i="4" s="1"/>
  <c r="AJ364" i="4"/>
  <c r="AK363" i="4" s="1"/>
  <c r="AF364" i="4"/>
  <c r="AG363" i="4" s="1"/>
  <c r="AB364" i="4"/>
  <c r="AC363" i="4" s="1"/>
  <c r="X364" i="4"/>
  <c r="Y363" i="4" s="1"/>
  <c r="BD338" i="4"/>
  <c r="BE337" i="4" s="1"/>
  <c r="AZ338" i="4"/>
  <c r="BA337" i="4" s="1"/>
  <c r="AV338" i="4"/>
  <c r="AW337" i="4" s="1"/>
  <c r="AR338" i="4"/>
  <c r="AS337" i="4" s="1"/>
  <c r="AN338" i="4"/>
  <c r="AO337" i="4" s="1"/>
  <c r="AJ338" i="4"/>
  <c r="AK337" i="4" s="1"/>
  <c r="AF338" i="4"/>
  <c r="AG337" i="4" s="1"/>
  <c r="AB338" i="4"/>
  <c r="AC337" i="4" s="1"/>
  <c r="X338" i="4"/>
  <c r="Y337" i="4" s="1"/>
  <c r="BD325" i="4"/>
  <c r="BE324" i="4" s="1"/>
  <c r="AZ325" i="4"/>
  <c r="BA324" i="4" s="1"/>
  <c r="AV325" i="4"/>
  <c r="AW324" i="4" s="1"/>
  <c r="AR325" i="4"/>
  <c r="AS324" i="4" s="1"/>
  <c r="AN325" i="4"/>
  <c r="AO324" i="4" s="1"/>
  <c r="AJ325" i="4"/>
  <c r="AK324" i="4" s="1"/>
  <c r="AF325" i="4"/>
  <c r="AG324" i="4" s="1"/>
  <c r="AB325" i="4"/>
  <c r="AC324" i="4" s="1"/>
  <c r="X325" i="4"/>
  <c r="Y324" i="4" s="1"/>
  <c r="BD312" i="4"/>
  <c r="BE311" i="4" s="1"/>
  <c r="AZ312" i="4"/>
  <c r="BA311" i="4" s="1"/>
  <c r="AV312" i="4"/>
  <c r="AW311" i="4" s="1"/>
  <c r="AR312" i="4"/>
  <c r="AS311" i="4" s="1"/>
  <c r="AN312" i="4"/>
  <c r="AO311" i="4" s="1"/>
  <c r="AJ312" i="4"/>
  <c r="AK311" i="4" s="1"/>
  <c r="AF312" i="4"/>
  <c r="AG311" i="4" s="1"/>
  <c r="AB312" i="4"/>
  <c r="AC311" i="4" s="1"/>
  <c r="X312" i="4"/>
  <c r="Y311" i="4" s="1"/>
  <c r="BD299" i="4"/>
  <c r="BE298" i="4" s="1"/>
  <c r="AZ299" i="4"/>
  <c r="BA298" i="4" s="1"/>
  <c r="AV299" i="4"/>
  <c r="AW298" i="4" s="1"/>
  <c r="AR299" i="4"/>
  <c r="AS298" i="4" s="1"/>
  <c r="AN299" i="4"/>
  <c r="AO298" i="4" s="1"/>
  <c r="AJ299" i="4"/>
  <c r="AK298" i="4" s="1"/>
  <c r="AF299" i="4"/>
  <c r="AG298" i="4" s="1"/>
  <c r="AB299" i="4"/>
  <c r="AC298" i="4" s="1"/>
  <c r="X299" i="4"/>
  <c r="Y298" i="4" s="1"/>
  <c r="BD286" i="4"/>
  <c r="BE285" i="4" s="1"/>
  <c r="AZ286" i="4"/>
  <c r="BA285" i="4" s="1"/>
  <c r="AV286" i="4"/>
  <c r="AW285" i="4" s="1"/>
  <c r="AR286" i="4"/>
  <c r="AS285" i="4" s="1"/>
  <c r="AN286" i="4"/>
  <c r="AO285" i="4" s="1"/>
  <c r="AJ286" i="4"/>
  <c r="AK285" i="4" s="1"/>
  <c r="AF286" i="4"/>
  <c r="AG285" i="4" s="1"/>
  <c r="AB286" i="4"/>
  <c r="AC285" i="4" s="1"/>
  <c r="X286" i="4"/>
  <c r="Y285" i="4" s="1"/>
  <c r="N65" i="4"/>
  <c r="AC198" i="16" l="1"/>
  <c r="AG198" i="16"/>
  <c r="AC201" i="16"/>
  <c r="AC203" i="16" s="1"/>
  <c r="AC205" i="16" s="1"/>
  <c r="AC208" i="16" s="1"/>
  <c r="AC210" i="16" s="1"/>
  <c r="AC212" i="16" s="1"/>
  <c r="AC215" i="16" s="1"/>
  <c r="AC217" i="16" s="1"/>
  <c r="AC219" i="16" s="1"/>
  <c r="AC222" i="16" s="1"/>
  <c r="AC224" i="16" s="1"/>
  <c r="AC226" i="16" s="1"/>
  <c r="AC229" i="16" s="1"/>
  <c r="AC231" i="16" s="1"/>
  <c r="AC233" i="16" s="1"/>
  <c r="AC236" i="16" s="1"/>
  <c r="AC238" i="16" s="1"/>
  <c r="AC240" i="16" s="1"/>
  <c r="AC243" i="16" s="1"/>
  <c r="AC245" i="16" s="1"/>
  <c r="AC247" i="16" s="1"/>
  <c r="AR245" i="16"/>
  <c r="AJ245" i="16"/>
  <c r="AB245" i="16"/>
  <c r="T245" i="16"/>
  <c r="AV245" i="16"/>
  <c r="AN245" i="16"/>
  <c r="AF245" i="16"/>
  <c r="X245" i="16"/>
  <c r="T210" i="16"/>
  <c r="AN210" i="16"/>
  <c r="X210" i="16"/>
  <c r="AJ210" i="16"/>
  <c r="AV210" i="16"/>
  <c r="AF210" i="16"/>
  <c r="AR210" i="16"/>
  <c r="AB210" i="16"/>
  <c r="T205" i="16"/>
  <c r="AV205" i="16"/>
  <c r="AF205" i="16"/>
  <c r="AR205" i="16"/>
  <c r="AB205" i="16"/>
  <c r="AN205" i="16"/>
  <c r="X205" i="16"/>
  <c r="AJ205" i="16"/>
  <c r="AR247" i="16"/>
  <c r="AJ247" i="16"/>
  <c r="AB247" i="16"/>
  <c r="T247" i="16"/>
  <c r="AV247" i="16"/>
  <c r="AN247" i="16"/>
  <c r="AF247" i="16"/>
  <c r="X247" i="16"/>
  <c r="AR238" i="16"/>
  <c r="AJ238" i="16"/>
  <c r="AB238" i="16"/>
  <c r="T238" i="16"/>
  <c r="AV238" i="16"/>
  <c r="AN238" i="16"/>
  <c r="AF238" i="16"/>
  <c r="X238" i="16"/>
  <c r="AR224" i="16"/>
  <c r="AJ224" i="16"/>
  <c r="AB224" i="16"/>
  <c r="T224" i="16"/>
  <c r="AV224" i="16"/>
  <c r="AN224" i="16"/>
  <c r="AF224" i="16"/>
  <c r="X224" i="16"/>
  <c r="AR231" i="16"/>
  <c r="AJ231" i="16"/>
  <c r="AB231" i="16"/>
  <c r="T231" i="16"/>
  <c r="AV231" i="16"/>
  <c r="AN231" i="16"/>
  <c r="AF231" i="16"/>
  <c r="X231" i="16"/>
  <c r="AR240" i="16"/>
  <c r="AJ240" i="16"/>
  <c r="AB240" i="16"/>
  <c r="T240" i="16"/>
  <c r="AV240" i="16"/>
  <c r="AN240" i="16"/>
  <c r="AF240" i="16"/>
  <c r="X240" i="16"/>
  <c r="T212" i="16"/>
  <c r="AR212" i="16"/>
  <c r="AB212" i="16"/>
  <c r="AN212" i="16"/>
  <c r="X212" i="16"/>
  <c r="AJ212" i="16"/>
  <c r="AV212" i="16"/>
  <c r="AF212" i="16"/>
  <c r="AR226" i="16"/>
  <c r="AJ226" i="16"/>
  <c r="AB226" i="16"/>
  <c r="T226" i="16"/>
  <c r="AV226" i="16"/>
  <c r="AN226" i="16"/>
  <c r="AF226" i="16"/>
  <c r="X226" i="16"/>
  <c r="T217" i="16"/>
  <c r="AJ217" i="16"/>
  <c r="AV217" i="16"/>
  <c r="AF217" i="16"/>
  <c r="AR217" i="16"/>
  <c r="AB217" i="16"/>
  <c r="AN217" i="16"/>
  <c r="X217" i="16"/>
  <c r="T219" i="16"/>
  <c r="AN219" i="16"/>
  <c r="X219" i="16"/>
  <c r="AJ219" i="16"/>
  <c r="AV219" i="16"/>
  <c r="AF219" i="16"/>
  <c r="AR219" i="16"/>
  <c r="AB219" i="16"/>
  <c r="T203" i="16"/>
  <c r="AR203" i="16"/>
  <c r="AB203" i="16"/>
  <c r="AN203" i="16"/>
  <c r="X203" i="16"/>
  <c r="AJ203" i="16"/>
  <c r="AV203" i="16"/>
  <c r="AF203" i="16"/>
  <c r="AR233" i="16"/>
  <c r="AJ233" i="16"/>
  <c r="AB233" i="16"/>
  <c r="T233" i="16"/>
  <c r="AV233" i="16"/>
  <c r="AN233" i="16"/>
  <c r="AF233" i="16"/>
  <c r="X233" i="16"/>
  <c r="AC198" i="15"/>
  <c r="Y201" i="15"/>
  <c r="Y203" i="15" s="1"/>
  <c r="Y205" i="15" s="1"/>
  <c r="Y208" i="15" s="1"/>
  <c r="Y210" i="15" s="1"/>
  <c r="Y212" i="15" s="1"/>
  <c r="Y215" i="15" s="1"/>
  <c r="Y217" i="15" s="1"/>
  <c r="Y219" i="15" s="1"/>
  <c r="Y222" i="15" s="1"/>
  <c r="Y224" i="15" s="1"/>
  <c r="Y226" i="15" s="1"/>
  <c r="Y229" i="15" s="1"/>
  <c r="Y231" i="15" s="1"/>
  <c r="Y233" i="15" s="1"/>
  <c r="Y236" i="15" s="1"/>
  <c r="Y238" i="15" s="1"/>
  <c r="Y240" i="15" s="1"/>
  <c r="Y243" i="15" s="1"/>
  <c r="Y245" i="15" s="1"/>
  <c r="Y247" i="15" s="1"/>
  <c r="AR247" i="15"/>
  <c r="AJ247" i="15"/>
  <c r="AB247" i="15"/>
  <c r="T247" i="15"/>
  <c r="AV247" i="15"/>
  <c r="AN247" i="15"/>
  <c r="AF247" i="15"/>
  <c r="X247" i="15"/>
  <c r="AR231" i="15"/>
  <c r="AJ231" i="15"/>
  <c r="AB231" i="15"/>
  <c r="AV231" i="15"/>
  <c r="AF231" i="15"/>
  <c r="T231" i="15"/>
  <c r="AN231" i="15"/>
  <c r="X231" i="15"/>
  <c r="AR233" i="15"/>
  <c r="AJ233" i="15"/>
  <c r="AB233" i="15"/>
  <c r="AV233" i="15"/>
  <c r="AN233" i="15"/>
  <c r="AF233" i="15"/>
  <c r="X233" i="15"/>
  <c r="T233" i="15"/>
  <c r="AF217" i="15"/>
  <c r="AN217" i="15"/>
  <c r="AB217" i="15"/>
  <c r="AV217" i="15"/>
  <c r="AJ217" i="15"/>
  <c r="T217" i="15"/>
  <c r="AR217" i="15"/>
  <c r="X217" i="15"/>
  <c r="AF203" i="15"/>
  <c r="AN203" i="15"/>
  <c r="AB203" i="15"/>
  <c r="AV203" i="15"/>
  <c r="AJ203" i="15"/>
  <c r="T203" i="15"/>
  <c r="AR203" i="15"/>
  <c r="X203" i="15"/>
  <c r="AR240" i="15"/>
  <c r="AJ240" i="15"/>
  <c r="AB240" i="15"/>
  <c r="AV240" i="15"/>
  <c r="AN240" i="15"/>
  <c r="AF240" i="15"/>
  <c r="X240" i="15"/>
  <c r="T240" i="15"/>
  <c r="AR245" i="15"/>
  <c r="AJ245" i="15"/>
  <c r="AB245" i="15"/>
  <c r="T245" i="15"/>
  <c r="AV245" i="15"/>
  <c r="AN245" i="15"/>
  <c r="AF245" i="15"/>
  <c r="X245" i="15"/>
  <c r="AF219" i="15"/>
  <c r="AN219" i="15"/>
  <c r="AB219" i="15"/>
  <c r="AV219" i="15"/>
  <c r="AJ219" i="15"/>
  <c r="T219" i="15"/>
  <c r="AR219" i="15"/>
  <c r="X219" i="15"/>
  <c r="AF205" i="15"/>
  <c r="AN205" i="15"/>
  <c r="AB205" i="15"/>
  <c r="AV205" i="15"/>
  <c r="AJ205" i="15"/>
  <c r="T205" i="15"/>
  <c r="AR205" i="15"/>
  <c r="X205" i="15"/>
  <c r="AF210" i="15"/>
  <c r="AN210" i="15"/>
  <c r="AB210" i="15"/>
  <c r="AV210" i="15"/>
  <c r="AJ210" i="15"/>
  <c r="T210" i="15"/>
  <c r="AR210" i="15"/>
  <c r="X210" i="15"/>
  <c r="AF224" i="15"/>
  <c r="AN224" i="15"/>
  <c r="AB224" i="15"/>
  <c r="AV224" i="15"/>
  <c r="AJ224" i="15"/>
  <c r="T224" i="15"/>
  <c r="AR224" i="15"/>
  <c r="X224" i="15"/>
  <c r="AR238" i="15"/>
  <c r="AJ238" i="15"/>
  <c r="AB238" i="15"/>
  <c r="AV238" i="15"/>
  <c r="AN238" i="15"/>
  <c r="AF238" i="15"/>
  <c r="X238" i="15"/>
  <c r="T238" i="15"/>
  <c r="AF212" i="15"/>
  <c r="AN212" i="15"/>
  <c r="AB212" i="15"/>
  <c r="AV212" i="15"/>
  <c r="AJ212" i="15"/>
  <c r="T212" i="15"/>
  <c r="AR212" i="15"/>
  <c r="X212" i="15"/>
  <c r="AR226" i="15"/>
  <c r="AJ226" i="15"/>
  <c r="AB226" i="15"/>
  <c r="AN226" i="15"/>
  <c r="X226" i="15"/>
  <c r="AV226" i="15"/>
  <c r="AF226" i="15"/>
  <c r="T226" i="15"/>
  <c r="T240" i="14"/>
  <c r="AV240" i="14"/>
  <c r="AN240" i="14"/>
  <c r="AF240" i="14"/>
  <c r="X240" i="14"/>
  <c r="AR240" i="14"/>
  <c r="AJ240" i="14"/>
  <c r="AB240" i="14"/>
  <c r="T212" i="14"/>
  <c r="AV212" i="14"/>
  <c r="AN212" i="14"/>
  <c r="AF212" i="14"/>
  <c r="X212" i="14"/>
  <c r="AR212" i="14"/>
  <c r="AJ212" i="14"/>
  <c r="AB212" i="14"/>
  <c r="T226" i="14"/>
  <c r="AV226" i="14"/>
  <c r="AN226" i="14"/>
  <c r="AF226" i="14"/>
  <c r="X226" i="14"/>
  <c r="AR226" i="14"/>
  <c r="AJ226" i="14"/>
  <c r="AB226" i="14"/>
  <c r="T231" i="14"/>
  <c r="AV231" i="14"/>
  <c r="AN231" i="14"/>
  <c r="AF231" i="14"/>
  <c r="X231" i="14"/>
  <c r="AR231" i="14"/>
  <c r="AJ231" i="14"/>
  <c r="AB231" i="14"/>
  <c r="T203" i="14"/>
  <c r="AV203" i="14"/>
  <c r="AN203" i="14"/>
  <c r="AF203" i="14"/>
  <c r="X203" i="14"/>
  <c r="AR203" i="14"/>
  <c r="AJ203" i="14"/>
  <c r="AB203" i="14"/>
  <c r="T219" i="14"/>
  <c r="AV219" i="14"/>
  <c r="AN219" i="14"/>
  <c r="AF219" i="14"/>
  <c r="X219" i="14"/>
  <c r="AR219" i="14"/>
  <c r="AJ219" i="14"/>
  <c r="AB219" i="14"/>
  <c r="T224" i="14"/>
  <c r="AV224" i="14"/>
  <c r="AN224" i="14"/>
  <c r="AF224" i="14"/>
  <c r="X224" i="14"/>
  <c r="AR224" i="14"/>
  <c r="AJ224" i="14"/>
  <c r="AB224" i="14"/>
  <c r="T247" i="14"/>
  <c r="AV247" i="14"/>
  <c r="AN247" i="14"/>
  <c r="AF247" i="14"/>
  <c r="X247" i="14"/>
  <c r="AR247" i="14"/>
  <c r="AJ247" i="14"/>
  <c r="AB247" i="14"/>
  <c r="Y201" i="14"/>
  <c r="Y203" i="14" s="1"/>
  <c r="Y205" i="14" s="1"/>
  <c r="Y208" i="14" s="1"/>
  <c r="Y210" i="14" s="1"/>
  <c r="Y212" i="14" s="1"/>
  <c r="Y215" i="14" s="1"/>
  <c r="Y217" i="14" s="1"/>
  <c r="Y219" i="14" s="1"/>
  <c r="Y222" i="14" s="1"/>
  <c r="Y224" i="14" s="1"/>
  <c r="Y226" i="14" s="1"/>
  <c r="Y229" i="14" s="1"/>
  <c r="Y231" i="14" s="1"/>
  <c r="Y233" i="14" s="1"/>
  <c r="Y236" i="14" s="1"/>
  <c r="Y238" i="14" s="1"/>
  <c r="Y240" i="14" s="1"/>
  <c r="Y243" i="14" s="1"/>
  <c r="Y245" i="14" s="1"/>
  <c r="Y247" i="14" s="1"/>
  <c r="AC198" i="14"/>
  <c r="T238" i="14"/>
  <c r="AV238" i="14"/>
  <c r="AN238" i="14"/>
  <c r="AF238" i="14"/>
  <c r="X238" i="14"/>
  <c r="AR238" i="14"/>
  <c r="AJ238" i="14"/>
  <c r="AB238" i="14"/>
  <c r="T210" i="14"/>
  <c r="AV210" i="14"/>
  <c r="AN210" i="14"/>
  <c r="AF210" i="14"/>
  <c r="X210" i="14"/>
  <c r="AR210" i="14"/>
  <c r="AJ210" i="14"/>
  <c r="AB210" i="14"/>
  <c r="T233" i="14"/>
  <c r="AV233" i="14"/>
  <c r="AN233" i="14"/>
  <c r="AF233" i="14"/>
  <c r="X233" i="14"/>
  <c r="AR233" i="14"/>
  <c r="AJ233" i="14"/>
  <c r="AB233" i="14"/>
  <c r="T205" i="14"/>
  <c r="AV205" i="14"/>
  <c r="AN205" i="14"/>
  <c r="AF205" i="14"/>
  <c r="X205" i="14"/>
  <c r="AR205" i="14"/>
  <c r="AJ205" i="14"/>
  <c r="AB205" i="14"/>
  <c r="T245" i="14"/>
  <c r="AV245" i="14"/>
  <c r="AN245" i="14"/>
  <c r="AF245" i="14"/>
  <c r="X245" i="14"/>
  <c r="AR245" i="14"/>
  <c r="AJ245" i="14"/>
  <c r="AB245" i="14"/>
  <c r="Q224" i="14"/>
  <c r="Q226" i="14" s="1"/>
  <c r="Q229" i="14" s="1"/>
  <c r="T217" i="14"/>
  <c r="AV217" i="14"/>
  <c r="AN217" i="14"/>
  <c r="AF217" i="14"/>
  <c r="X217" i="14"/>
  <c r="AR217" i="14"/>
  <c r="AJ217" i="14"/>
  <c r="AB217" i="14"/>
  <c r="Q217" i="13"/>
  <c r="Q219" i="13" s="1"/>
  <c r="Q222" i="13" s="1"/>
  <c r="AJ245" i="13"/>
  <c r="AN245" i="13"/>
  <c r="AF245" i="13"/>
  <c r="T245" i="13"/>
  <c r="AV245" i="13"/>
  <c r="AB245" i="13"/>
  <c r="AR245" i="13"/>
  <c r="X245" i="13"/>
  <c r="AN238" i="13"/>
  <c r="X238" i="13"/>
  <c r="AF238" i="13"/>
  <c r="AV238" i="13"/>
  <c r="AB238" i="13"/>
  <c r="AR238" i="13"/>
  <c r="AJ238" i="13"/>
  <c r="T238" i="13"/>
  <c r="AJ217" i="13"/>
  <c r="AR217" i="13"/>
  <c r="X217" i="13"/>
  <c r="AN217" i="13"/>
  <c r="AF217" i="13"/>
  <c r="T217" i="13"/>
  <c r="AV217" i="13"/>
  <c r="AB217" i="13"/>
  <c r="AN219" i="13"/>
  <c r="X219" i="13"/>
  <c r="AR219" i="13"/>
  <c r="AJ219" i="13"/>
  <c r="T219" i="13"/>
  <c r="AF219" i="13"/>
  <c r="AV219" i="13"/>
  <c r="AB219" i="13"/>
  <c r="AN210" i="13"/>
  <c r="X210" i="13"/>
  <c r="AJ210" i="13"/>
  <c r="T210" i="13"/>
  <c r="AF210" i="13"/>
  <c r="AV210" i="13"/>
  <c r="AB210" i="13"/>
  <c r="AR210" i="13"/>
  <c r="AN247" i="13"/>
  <c r="X247" i="13"/>
  <c r="AJ247" i="13"/>
  <c r="T247" i="13"/>
  <c r="AF247" i="13"/>
  <c r="AV247" i="13"/>
  <c r="AB247" i="13"/>
  <c r="AR247" i="13"/>
  <c r="AV233" i="13"/>
  <c r="AF233" i="13"/>
  <c r="T233" i="13"/>
  <c r="AN233" i="13"/>
  <c r="AJ233" i="13"/>
  <c r="AB233" i="13"/>
  <c r="AR233" i="13"/>
  <c r="X233" i="13"/>
  <c r="AV224" i="13"/>
  <c r="AF224" i="13"/>
  <c r="T224" i="13"/>
  <c r="AJ224" i="13"/>
  <c r="AB224" i="13"/>
  <c r="AR224" i="13"/>
  <c r="X224" i="13"/>
  <c r="AN224" i="13"/>
  <c r="AV205" i="13"/>
  <c r="AF205" i="13"/>
  <c r="T205" i="13"/>
  <c r="AR205" i="13"/>
  <c r="X205" i="13"/>
  <c r="AN205" i="13"/>
  <c r="AJ205" i="13"/>
  <c r="AB205" i="13"/>
  <c r="AR212" i="13"/>
  <c r="AB212" i="13"/>
  <c r="AF212" i="13"/>
  <c r="AV212" i="13"/>
  <c r="X212" i="13"/>
  <c r="AN212" i="13"/>
  <c r="AJ212" i="13"/>
  <c r="T212" i="13"/>
  <c r="AR240" i="13"/>
  <c r="AB240" i="13"/>
  <c r="AV240" i="13"/>
  <c r="X240" i="13"/>
  <c r="AN240" i="13"/>
  <c r="AJ240" i="13"/>
  <c r="T240" i="13"/>
  <c r="AF240" i="13"/>
  <c r="AR231" i="13"/>
  <c r="AB231" i="13"/>
  <c r="AN231" i="13"/>
  <c r="AJ231" i="13"/>
  <c r="T231" i="13"/>
  <c r="AF231" i="13"/>
  <c r="AV231" i="13"/>
  <c r="X231" i="13"/>
  <c r="AJ226" i="13"/>
  <c r="AV226" i="13"/>
  <c r="AB226" i="13"/>
  <c r="AR226" i="13"/>
  <c r="X226" i="13"/>
  <c r="AN226" i="13"/>
  <c r="AF226" i="13"/>
  <c r="T226" i="13"/>
  <c r="AR203" i="13"/>
  <c r="AB203" i="13"/>
  <c r="AV203" i="13"/>
  <c r="X203" i="13"/>
  <c r="AN203" i="13"/>
  <c r="AJ203" i="13"/>
  <c r="T203" i="13"/>
  <c r="AF203" i="13"/>
  <c r="BC329" i="4"/>
  <c r="BC331" i="4" s="1"/>
  <c r="AY329" i="4"/>
  <c r="AY331" i="4" s="1"/>
  <c r="AU329" i="4"/>
  <c r="AU331" i="4" s="1"/>
  <c r="AQ329" i="4"/>
  <c r="AQ331" i="4" s="1"/>
  <c r="AM329" i="4"/>
  <c r="AM331" i="4" s="1"/>
  <c r="AI329" i="4"/>
  <c r="AI331" i="4" s="1"/>
  <c r="AE329" i="4"/>
  <c r="AE331" i="4" s="1"/>
  <c r="AA329" i="4"/>
  <c r="AA331" i="4" s="1"/>
  <c r="W329" i="4"/>
  <c r="W331" i="4" s="1"/>
  <c r="BC316" i="4"/>
  <c r="BC318" i="4" s="1"/>
  <c r="AY316" i="4"/>
  <c r="AY318" i="4" s="1"/>
  <c r="AU316" i="4"/>
  <c r="AU318" i="4" s="1"/>
  <c r="AQ316" i="4"/>
  <c r="AQ318" i="4" s="1"/>
  <c r="AM316" i="4"/>
  <c r="AM318" i="4" s="1"/>
  <c r="AI316" i="4"/>
  <c r="AI318" i="4" s="1"/>
  <c r="AE316" i="4"/>
  <c r="AE318" i="4" s="1"/>
  <c r="AA316" i="4"/>
  <c r="AA318" i="4" s="1"/>
  <c r="W316" i="4"/>
  <c r="W318" i="4" s="1"/>
  <c r="BC303" i="4"/>
  <c r="BC305" i="4" s="1"/>
  <c r="AY303" i="4"/>
  <c r="AY305" i="4" s="1"/>
  <c r="AU303" i="4"/>
  <c r="AU305" i="4" s="1"/>
  <c r="AQ303" i="4"/>
  <c r="AQ305" i="4" s="1"/>
  <c r="AM303" i="4"/>
  <c r="AM305" i="4" s="1"/>
  <c r="AI303" i="4"/>
  <c r="AI305" i="4" s="1"/>
  <c r="AE303" i="4"/>
  <c r="AE305" i="4" s="1"/>
  <c r="AA303" i="4"/>
  <c r="AA305" i="4" s="1"/>
  <c r="W303" i="4"/>
  <c r="W305" i="4" s="1"/>
  <c r="BC290" i="4"/>
  <c r="BC292" i="4" s="1"/>
  <c r="AY290" i="4"/>
  <c r="AY292" i="4" s="1"/>
  <c r="AU290" i="4"/>
  <c r="AU292" i="4" s="1"/>
  <c r="AQ290" i="4"/>
  <c r="AQ292" i="4" s="1"/>
  <c r="AM290" i="4"/>
  <c r="AM292" i="4" s="1"/>
  <c r="AI290" i="4"/>
  <c r="AI292" i="4" s="1"/>
  <c r="AE290" i="4"/>
  <c r="AE292" i="4" s="1"/>
  <c r="AA290" i="4"/>
  <c r="AA292" i="4" s="1"/>
  <c r="W290" i="4"/>
  <c r="W292" i="4" s="1"/>
  <c r="BC277" i="4"/>
  <c r="BC279" i="4" s="1"/>
  <c r="AY277" i="4"/>
  <c r="AY279" i="4" s="1"/>
  <c r="AU277" i="4"/>
  <c r="AU279" i="4" s="1"/>
  <c r="AQ277" i="4"/>
  <c r="AQ279" i="4" s="1"/>
  <c r="AM277" i="4"/>
  <c r="AM279" i="4" s="1"/>
  <c r="AI277" i="4"/>
  <c r="AI279" i="4" s="1"/>
  <c r="AE277" i="4"/>
  <c r="AE279" i="4" s="1"/>
  <c r="AA277" i="4"/>
  <c r="AA279" i="4" s="1"/>
  <c r="W277" i="4"/>
  <c r="W279" i="4" s="1"/>
  <c r="N59" i="4"/>
  <c r="N58" i="4"/>
  <c r="N57" i="4"/>
  <c r="AR303" i="4"/>
  <c r="AN290" i="4"/>
  <c r="AF290" i="4"/>
  <c r="AF368" i="4"/>
  <c r="AV316" i="4"/>
  <c r="AF316" i="4"/>
  <c r="AE104" i="4"/>
  <c r="BD303" i="4"/>
  <c r="AE97" i="4"/>
  <c r="AD97" i="4"/>
  <c r="AV290" i="4"/>
  <c r="AR290" i="4"/>
  <c r="AB290" i="4"/>
  <c r="AD90" i="4"/>
  <c r="X351" i="4"/>
  <c r="Y350" i="4" s="1"/>
  <c r="AB351" i="4"/>
  <c r="AC350" i="4" s="1"/>
  <c r="AF351" i="4"/>
  <c r="AJ351" i="4"/>
  <c r="AK350" i="4" s="1"/>
  <c r="AN351" i="4"/>
  <c r="AR351" i="4"/>
  <c r="AS350" i="4" s="1"/>
  <c r="AV351" i="4"/>
  <c r="AZ351" i="4"/>
  <c r="BA350" i="4" s="1"/>
  <c r="BD351" i="4"/>
  <c r="BD273" i="4"/>
  <c r="AZ273" i="4"/>
  <c r="AV273" i="4"/>
  <c r="AW272" i="4" s="1"/>
  <c r="AR273" i="4"/>
  <c r="AS272" i="4" s="1"/>
  <c r="AN273" i="4"/>
  <c r="AO272" i="4" s="1"/>
  <c r="AJ273" i="4"/>
  <c r="AF273" i="4"/>
  <c r="AG272" i="4" s="1"/>
  <c r="AB273" i="4"/>
  <c r="AC272" i="4" s="1"/>
  <c r="X273" i="4"/>
  <c r="Y272" i="4" s="1"/>
  <c r="AD83" i="4" s="1"/>
  <c r="AG201" i="16" l="1"/>
  <c r="AK198" i="16"/>
  <c r="AC201" i="15"/>
  <c r="AG198" i="15"/>
  <c r="Q231" i="14"/>
  <c r="Q233" i="14" s="1"/>
  <c r="Q236" i="14" s="1"/>
  <c r="AG198" i="14"/>
  <c r="AC201" i="14"/>
  <c r="Q224" i="13"/>
  <c r="Q226" i="13" s="1"/>
  <c r="Q229" i="13" s="1"/>
  <c r="O59" i="4"/>
  <c r="BD277" i="4"/>
  <c r="BE272" i="4"/>
  <c r="BD355" i="4"/>
  <c r="BE350" i="4"/>
  <c r="AN355" i="4"/>
  <c r="AO350" i="4"/>
  <c r="AJ277" i="4"/>
  <c r="AK272" i="4"/>
  <c r="AZ277" i="4"/>
  <c r="BA272" i="4"/>
  <c r="AV355" i="4"/>
  <c r="AW350" i="4"/>
  <c r="AF355" i="4"/>
  <c r="AG350" i="4"/>
  <c r="AZ355" i="4"/>
  <c r="X329" i="4"/>
  <c r="X368" i="4"/>
  <c r="AN303" i="4"/>
  <c r="AD118" i="4"/>
  <c r="AV368" i="4"/>
  <c r="AJ355" i="4"/>
  <c r="AN277" i="4"/>
  <c r="AN316" i="4"/>
  <c r="AB355" i="4"/>
  <c r="AB277" i="4"/>
  <c r="AR277" i="4"/>
  <c r="AV329" i="4"/>
  <c r="X290" i="4"/>
  <c r="AN368" i="4"/>
  <c r="AF277" i="4"/>
  <c r="X355" i="4"/>
  <c r="AE90" i="4"/>
  <c r="AF303" i="4"/>
  <c r="AV303" i="4"/>
  <c r="AR355" i="4"/>
  <c r="BD368" i="4"/>
  <c r="AV277" i="4"/>
  <c r="AF329" i="4"/>
  <c r="BD290" i="4"/>
  <c r="BD329" i="4"/>
  <c r="AB368" i="4"/>
  <c r="AR368" i="4"/>
  <c r="AB303" i="4"/>
  <c r="X277" i="4"/>
  <c r="X303" i="4"/>
  <c r="BD316" i="4"/>
  <c r="AB329" i="4"/>
  <c r="AR329" i="4"/>
  <c r="AD104" i="4"/>
  <c r="AD132" i="4"/>
  <c r="AE132" i="4"/>
  <c r="AD125" i="4"/>
  <c r="AE125" i="4"/>
  <c r="AE83" i="4"/>
  <c r="AD111" i="4"/>
  <c r="AE118" i="4"/>
  <c r="AE111" i="4"/>
  <c r="AM360" i="4"/>
  <c r="AP360" i="4" s="1"/>
  <c r="AS360" i="4" s="1"/>
  <c r="AV360" i="4" s="1"/>
  <c r="AJ360" i="4"/>
  <c r="AG360" i="4"/>
  <c r="AD360" i="4"/>
  <c r="AA360" i="4"/>
  <c r="Z360" i="4"/>
  <c r="AM347" i="4"/>
  <c r="AP347" i="4" s="1"/>
  <c r="AS347" i="4" s="1"/>
  <c r="AV347" i="4" s="1"/>
  <c r="AJ347" i="4"/>
  <c r="AG347" i="4"/>
  <c r="AD347" i="4"/>
  <c r="AA347" i="4"/>
  <c r="Z347" i="4"/>
  <c r="AA334" i="4"/>
  <c r="W334" i="4"/>
  <c r="AM321" i="4"/>
  <c r="AP321" i="4" s="1"/>
  <c r="AJ321" i="4"/>
  <c r="AG321" i="4"/>
  <c r="AD321" i="4"/>
  <c r="AA321" i="4"/>
  <c r="Z321" i="4"/>
  <c r="AM308" i="4"/>
  <c r="AP308" i="4" s="1"/>
  <c r="AJ308" i="4"/>
  <c r="AG308" i="4"/>
  <c r="AD308" i="4"/>
  <c r="AA308" i="4"/>
  <c r="Z308" i="4"/>
  <c r="AM282" i="4"/>
  <c r="AP282" i="4" s="1"/>
  <c r="AS282" i="4" s="1"/>
  <c r="AV282" i="4" s="1"/>
  <c r="AJ282" i="4"/>
  <c r="AG282" i="4"/>
  <c r="AD282" i="4"/>
  <c r="Z282" i="4"/>
  <c r="AA282" i="4"/>
  <c r="AA295" i="4"/>
  <c r="W295" i="4"/>
  <c r="AA269" i="4"/>
  <c r="AS334" i="4" s="1"/>
  <c r="W269" i="4"/>
  <c r="Z269" i="4" s="1"/>
  <c r="AO198" i="16" l="1"/>
  <c r="AK201" i="16"/>
  <c r="AG203" i="16"/>
  <c r="AG205" i="16" s="1"/>
  <c r="AG208" i="16" s="1"/>
  <c r="AK198" i="15"/>
  <c r="AG201" i="15"/>
  <c r="AC203" i="15"/>
  <c r="AC205" i="15" s="1"/>
  <c r="AC208" i="15" s="1"/>
  <c r="AC203" i="14"/>
  <c r="AC205" i="14" s="1"/>
  <c r="AC208" i="14" s="1"/>
  <c r="AG201" i="14"/>
  <c r="AK198" i="14"/>
  <c r="Q238" i="14"/>
  <c r="Q240" i="14" s="1"/>
  <c r="Q243" i="14" s="1"/>
  <c r="Q231" i="13"/>
  <c r="Q233" i="13" s="1"/>
  <c r="Q236" i="13" s="1"/>
  <c r="AJ269" i="4"/>
  <c r="AP269" i="4"/>
  <c r="AJ334" i="4"/>
  <c r="AP334" i="4"/>
  <c r="AU282" i="4"/>
  <c r="X316" i="4"/>
  <c r="AB316" i="4"/>
  <c r="AZ368" i="4"/>
  <c r="AJ368" i="4"/>
  <c r="AJ303" i="4"/>
  <c r="AZ316" i="4"/>
  <c r="AR316" i="4"/>
  <c r="AZ303" i="4"/>
  <c r="AZ329" i="4"/>
  <c r="AJ290" i="4"/>
  <c r="AJ329" i="4"/>
  <c r="AJ316" i="4"/>
  <c r="AZ290" i="4"/>
  <c r="AN329" i="4"/>
  <c r="AD269" i="4"/>
  <c r="AJ295" i="4"/>
  <c r="AV295" i="4"/>
  <c r="AP295" i="4"/>
  <c r="AV334" i="4"/>
  <c r="AI308" i="4"/>
  <c r="AR308" i="4"/>
  <c r="AF347" i="4"/>
  <c r="AD295" i="4"/>
  <c r="AC308" i="4"/>
  <c r="AO321" i="4"/>
  <c r="AD334" i="4"/>
  <c r="AL360" i="4"/>
  <c r="AI321" i="4"/>
  <c r="AR347" i="4"/>
  <c r="AF360" i="4"/>
  <c r="Z295" i="4"/>
  <c r="AO308" i="4"/>
  <c r="AC321" i="4"/>
  <c r="Z334" i="4"/>
  <c r="AL347" i="4"/>
  <c r="AR360" i="4"/>
  <c r="AU269" i="4"/>
  <c r="AC269" i="4"/>
  <c r="AU334" i="4"/>
  <c r="AO334" i="4"/>
  <c r="AI334" i="4"/>
  <c r="AC334" i="4"/>
  <c r="AU295" i="4"/>
  <c r="AO295" i="4"/>
  <c r="AI295" i="4"/>
  <c r="AC295" i="4"/>
  <c r="AR269" i="4"/>
  <c r="AL269" i="4"/>
  <c r="AF269" i="4"/>
  <c r="AR334" i="4"/>
  <c r="AL334" i="4"/>
  <c r="AF334" i="4"/>
  <c r="AR295" i="4"/>
  <c r="AL295" i="4"/>
  <c r="AF295" i="4"/>
  <c r="AO269" i="4"/>
  <c r="AI269" i="4"/>
  <c r="AG269" i="4"/>
  <c r="AM269" i="4"/>
  <c r="AS269" i="4"/>
  <c r="AV269" i="4"/>
  <c r="AF321" i="4"/>
  <c r="AL321" i="4"/>
  <c r="AU321" i="4"/>
  <c r="AC347" i="4"/>
  <c r="AI347" i="4"/>
  <c r="AO347" i="4"/>
  <c r="AU347" i="4"/>
  <c r="AG295" i="4"/>
  <c r="AM295" i="4"/>
  <c r="AS295" i="4"/>
  <c r="AF308" i="4"/>
  <c r="AL308" i="4"/>
  <c r="AU308" i="4"/>
  <c r="AR321" i="4"/>
  <c r="AG334" i="4"/>
  <c r="AM334" i="4"/>
  <c r="AC360" i="4"/>
  <c r="AI360" i="4"/>
  <c r="AO360" i="4"/>
  <c r="AU360" i="4"/>
  <c r="AS321" i="4"/>
  <c r="AS308" i="4"/>
  <c r="AL282" i="4"/>
  <c r="AC282" i="4"/>
  <c r="AO282" i="4"/>
  <c r="AF282" i="4"/>
  <c r="AR282" i="4"/>
  <c r="AI282" i="4"/>
  <c r="C2" i="4"/>
  <c r="AK203" i="16" l="1"/>
  <c r="AK205" i="16" s="1"/>
  <c r="AK208" i="16" s="1"/>
  <c r="AO201" i="16"/>
  <c r="AS198" i="16"/>
  <c r="AG210" i="16"/>
  <c r="AG212" i="16" s="1"/>
  <c r="AG215" i="16" s="1"/>
  <c r="AC210" i="15"/>
  <c r="AC212" i="15" s="1"/>
  <c r="AC215" i="15" s="1"/>
  <c r="AK201" i="15"/>
  <c r="AO198" i="15"/>
  <c r="AG203" i="15"/>
  <c r="AG205" i="15" s="1"/>
  <c r="AG208" i="15" s="1"/>
  <c r="Q245" i="14"/>
  <c r="Q247" i="14" s="1"/>
  <c r="AO198" i="14"/>
  <c r="AK201" i="14"/>
  <c r="AG203" i="14"/>
  <c r="AG205" i="14" s="1"/>
  <c r="AG208" i="14" s="1"/>
  <c r="AC210" i="14"/>
  <c r="AC212" i="14" s="1"/>
  <c r="AC215" i="14" s="1"/>
  <c r="Q238" i="13"/>
  <c r="Q240" i="13" s="1"/>
  <c r="Q243" i="13" s="1"/>
  <c r="AV308" i="4"/>
  <c r="AV321" i="4"/>
  <c r="V248" i="4"/>
  <c r="V246" i="4"/>
  <c r="V244" i="4"/>
  <c r="V241" i="4"/>
  <c r="V239" i="4"/>
  <c r="V237" i="4"/>
  <c r="V234" i="4"/>
  <c r="V232" i="4"/>
  <c r="V230" i="4"/>
  <c r="V227" i="4"/>
  <c r="V225" i="4"/>
  <c r="V223" i="4"/>
  <c r="V220" i="4"/>
  <c r="V218" i="4"/>
  <c r="V216" i="4"/>
  <c r="V213" i="4"/>
  <c r="V211" i="4"/>
  <c r="V209" i="4"/>
  <c r="V206" i="4"/>
  <c r="V204" i="4"/>
  <c r="V202" i="4"/>
  <c r="S248" i="4"/>
  <c r="S246" i="4"/>
  <c r="S244" i="4"/>
  <c r="S241" i="4"/>
  <c r="S239" i="4"/>
  <c r="S237" i="4"/>
  <c r="S234" i="4"/>
  <c r="S232" i="4"/>
  <c r="S230" i="4"/>
  <c r="S227" i="4"/>
  <c r="S225" i="4"/>
  <c r="S223" i="4"/>
  <c r="S220" i="4"/>
  <c r="S218" i="4"/>
  <c r="S216" i="4"/>
  <c r="S213" i="4"/>
  <c r="S211" i="4"/>
  <c r="S209" i="4"/>
  <c r="S206" i="4"/>
  <c r="S204" i="4"/>
  <c r="S202" i="4"/>
  <c r="AG217" i="16" l="1"/>
  <c r="AG219" i="16" s="1"/>
  <c r="AG222" i="16" s="1"/>
  <c r="AO203" i="16"/>
  <c r="AO205" i="16" s="1"/>
  <c r="AO208" i="16" s="1"/>
  <c r="AW198" i="16"/>
  <c r="AS201" i="16"/>
  <c r="AK210" i="16"/>
  <c r="AK212" i="16" s="1"/>
  <c r="AK215" i="16" s="1"/>
  <c r="AG210" i="15"/>
  <c r="AG212" i="15" s="1"/>
  <c r="AG215" i="15" s="1"/>
  <c r="AS198" i="15"/>
  <c r="AO201" i="15"/>
  <c r="AK203" i="15"/>
  <c r="AK205" i="15" s="1"/>
  <c r="AK208" i="15" s="1"/>
  <c r="AC217" i="15"/>
  <c r="AC219" i="15" s="1"/>
  <c r="AC222" i="15" s="1"/>
  <c r="AC217" i="14"/>
  <c r="AC219" i="14" s="1"/>
  <c r="AC222" i="14" s="1"/>
  <c r="AG210" i="14"/>
  <c r="AG212" i="14" s="1"/>
  <c r="AG215" i="14" s="1"/>
  <c r="AK203" i="14"/>
  <c r="AK205" i="14" s="1"/>
  <c r="AK208" i="14" s="1"/>
  <c r="AO201" i="14"/>
  <c r="AS198" i="14"/>
  <c r="Q245" i="13"/>
  <c r="Q247" i="13" s="1"/>
  <c r="O191" i="4"/>
  <c r="P191" i="4"/>
  <c r="Q191" i="4"/>
  <c r="S163" i="4"/>
  <c r="R163" i="4"/>
  <c r="O189" i="4"/>
  <c r="P187" i="4"/>
  <c r="O187" i="4"/>
  <c r="O185" i="4"/>
  <c r="O183" i="4"/>
  <c r="O181" i="4"/>
  <c r="AO210" i="16" l="1"/>
  <c r="AO212" i="16" s="1"/>
  <c r="AO215" i="16" s="1"/>
  <c r="AW201" i="16"/>
  <c r="AG224" i="16"/>
  <c r="AG226" i="16" s="1"/>
  <c r="AG229" i="16" s="1"/>
  <c r="AK217" i="16"/>
  <c r="AK219" i="16" s="1"/>
  <c r="AK222" i="16" s="1"/>
  <c r="AS203" i="16"/>
  <c r="AS205" i="16" s="1"/>
  <c r="AS208" i="16" s="1"/>
  <c r="AG217" i="15"/>
  <c r="AG219" i="15" s="1"/>
  <c r="AG222" i="15" s="1"/>
  <c r="AK210" i="15"/>
  <c r="AK212" i="15" s="1"/>
  <c r="AK215" i="15" s="1"/>
  <c r="AO203" i="15"/>
  <c r="AO205" i="15" s="1"/>
  <c r="AO208" i="15" s="1"/>
  <c r="AC224" i="15"/>
  <c r="AC226" i="15" s="1"/>
  <c r="AC229" i="15" s="1"/>
  <c r="AS201" i="15"/>
  <c r="AW198" i="15"/>
  <c r="AW198" i="14"/>
  <c r="AS201" i="14"/>
  <c r="AK210" i="14"/>
  <c r="AK212" i="14" s="1"/>
  <c r="AK215" i="14" s="1"/>
  <c r="AC224" i="14"/>
  <c r="AC226" i="14" s="1"/>
  <c r="AC229" i="14" s="1"/>
  <c r="AO203" i="14"/>
  <c r="AO205" i="14" s="1"/>
  <c r="AO208" i="14" s="1"/>
  <c r="AG217" i="14"/>
  <c r="AG219" i="14" s="1"/>
  <c r="AG222" i="14" s="1"/>
  <c r="P179" i="4"/>
  <c r="O179" i="4"/>
  <c r="O177" i="4"/>
  <c r="O175" i="4"/>
  <c r="O173" i="4"/>
  <c r="O171" i="4"/>
  <c r="U169" i="4"/>
  <c r="S169" i="4"/>
  <c r="Q169" i="4"/>
  <c r="O169" i="4"/>
  <c r="N167" i="4"/>
  <c r="N165" i="4"/>
  <c r="N163" i="4"/>
  <c r="M22" i="7"/>
  <c r="N265" i="4"/>
  <c r="N263" i="4"/>
  <c r="N261" i="4"/>
  <c r="N259" i="4"/>
  <c r="N257" i="4"/>
  <c r="N255" i="4"/>
  <c r="Q252" i="4"/>
  <c r="T252" i="4"/>
  <c r="U250" i="4"/>
  <c r="T250" i="4"/>
  <c r="R250" i="4"/>
  <c r="Q250" i="4"/>
  <c r="N252" i="4"/>
  <c r="O250" i="4"/>
  <c r="N250" i="4"/>
  <c r="AO217" i="16" l="1"/>
  <c r="AO219" i="16" s="1"/>
  <c r="AO222" i="16" s="1"/>
  <c r="AS210" i="16"/>
  <c r="AS212" i="16" s="1"/>
  <c r="AS215" i="16" s="1"/>
  <c r="AG231" i="16"/>
  <c r="AG233" i="16" s="1"/>
  <c r="AG236" i="16" s="1"/>
  <c r="AW203" i="16"/>
  <c r="AW205" i="16" s="1"/>
  <c r="AW208" i="16" s="1"/>
  <c r="AK224" i="16"/>
  <c r="AK226" i="16" s="1"/>
  <c r="AK229" i="16" s="1"/>
  <c r="AW201" i="15"/>
  <c r="AG224" i="15"/>
  <c r="AG226" i="15" s="1"/>
  <c r="AG229" i="15" s="1"/>
  <c r="AS203" i="15"/>
  <c r="AS205" i="15" s="1"/>
  <c r="AS208" i="15" s="1"/>
  <c r="AK217" i="15"/>
  <c r="AK219" i="15" s="1"/>
  <c r="AK222" i="15" s="1"/>
  <c r="AC231" i="15"/>
  <c r="AC233" i="15" s="1"/>
  <c r="AC236" i="15" s="1"/>
  <c r="AO210" i="15"/>
  <c r="AO212" i="15" s="1"/>
  <c r="AO215" i="15" s="1"/>
  <c r="AC231" i="14"/>
  <c r="AC233" i="14" s="1"/>
  <c r="AC236" i="14" s="1"/>
  <c r="AS203" i="14"/>
  <c r="AS205" i="14" s="1"/>
  <c r="AS208" i="14" s="1"/>
  <c r="AK217" i="14"/>
  <c r="AK219" i="14" s="1"/>
  <c r="AK222" i="14" s="1"/>
  <c r="AW201" i="14"/>
  <c r="AG224" i="14"/>
  <c r="AG226" i="14" s="1"/>
  <c r="AG229" i="14" s="1"/>
  <c r="AO210" i="14"/>
  <c r="AO212" i="14" s="1"/>
  <c r="AO215" i="14" s="1"/>
  <c r="B131" i="4"/>
  <c r="P244" i="4" s="1"/>
  <c r="P248" i="4" s="1"/>
  <c r="B124" i="4"/>
  <c r="P237" i="4" s="1"/>
  <c r="P241" i="4" s="1"/>
  <c r="B117" i="4"/>
  <c r="P230" i="4" s="1"/>
  <c r="B110" i="4"/>
  <c r="P223" i="4" s="1"/>
  <c r="B103" i="4"/>
  <c r="P216" i="4" s="1"/>
  <c r="B96" i="4"/>
  <c r="P209" i="4" s="1"/>
  <c r="B89" i="4"/>
  <c r="P202" i="4" s="1"/>
  <c r="AB202" i="4" s="1"/>
  <c r="D12" i="7"/>
  <c r="M9" i="7"/>
  <c r="K81" i="14" s="1"/>
  <c r="B82" i="4"/>
  <c r="K73" i="13" l="1"/>
  <c r="H109" i="14"/>
  <c r="H111" i="14" s="1"/>
  <c r="I102" i="14"/>
  <c r="I104" i="14" s="1"/>
  <c r="T22" i="16"/>
  <c r="X22" i="14"/>
  <c r="D95" i="15"/>
  <c r="D97" i="15" s="1"/>
  <c r="X22" i="15"/>
  <c r="V22" i="14"/>
  <c r="X22" i="13"/>
  <c r="X22" i="16"/>
  <c r="V22" i="15"/>
  <c r="T22" i="14"/>
  <c r="V22" i="13"/>
  <c r="D123" i="16"/>
  <c r="D125" i="16" s="1"/>
  <c r="V22" i="16"/>
  <c r="T22" i="15"/>
  <c r="T22" i="13"/>
  <c r="D88" i="15"/>
  <c r="D90" i="15" s="1"/>
  <c r="D95" i="16"/>
  <c r="D97" i="16" s="1"/>
  <c r="D102" i="16"/>
  <c r="D104" i="16" s="1"/>
  <c r="D109" i="15"/>
  <c r="D111" i="15" s="1"/>
  <c r="D88" i="14"/>
  <c r="D90" i="14" s="1"/>
  <c r="D102" i="15"/>
  <c r="D104" i="15" s="1"/>
  <c r="D116" i="16"/>
  <c r="D118" i="16" s="1"/>
  <c r="D123" i="15"/>
  <c r="D125" i="15" s="1"/>
  <c r="D95" i="14"/>
  <c r="D97" i="14" s="1"/>
  <c r="D130" i="15"/>
  <c r="D132" i="15" s="1"/>
  <c r="D109" i="16"/>
  <c r="D111" i="16" s="1"/>
  <c r="D130" i="16"/>
  <c r="D132" i="16" s="1"/>
  <c r="D95" i="13"/>
  <c r="D97" i="13" s="1"/>
  <c r="D88" i="13"/>
  <c r="D90" i="13" s="1"/>
  <c r="D88" i="16"/>
  <c r="D90" i="16" s="1"/>
  <c r="D116" i="15"/>
  <c r="D118" i="15" s="1"/>
  <c r="F130" i="13"/>
  <c r="F132" i="13" s="1"/>
  <c r="I102" i="13"/>
  <c r="I104" i="13" s="1"/>
  <c r="K116" i="13"/>
  <c r="K118" i="13" s="1"/>
  <c r="J102" i="13"/>
  <c r="J104" i="13" s="1"/>
  <c r="I95" i="13"/>
  <c r="I97" i="13" s="1"/>
  <c r="E130" i="13"/>
  <c r="E132" i="13" s="1"/>
  <c r="E116" i="13"/>
  <c r="E118" i="13" s="1"/>
  <c r="F102" i="13"/>
  <c r="F104" i="13" s="1"/>
  <c r="H95" i="13"/>
  <c r="H97" i="13" s="1"/>
  <c r="F116" i="16"/>
  <c r="F118" i="16" s="1"/>
  <c r="E88" i="16"/>
  <c r="E90" i="16" s="1"/>
  <c r="E123" i="13"/>
  <c r="E125" i="13" s="1"/>
  <c r="K109" i="13"/>
  <c r="K111" i="13" s="1"/>
  <c r="G88" i="13"/>
  <c r="G90" i="13" s="1"/>
  <c r="E116" i="14"/>
  <c r="E118" i="14" s="1"/>
  <c r="L130" i="13"/>
  <c r="L132" i="13" s="1"/>
  <c r="G102" i="13"/>
  <c r="G104" i="13" s="1"/>
  <c r="L95" i="13"/>
  <c r="L97" i="13" s="1"/>
  <c r="E130" i="16"/>
  <c r="E132" i="16" s="1"/>
  <c r="F102" i="16"/>
  <c r="F104" i="16" s="1"/>
  <c r="G130" i="16"/>
  <c r="G132" i="16" s="1"/>
  <c r="G102" i="16"/>
  <c r="G104" i="16" s="1"/>
  <c r="G95" i="16"/>
  <c r="G97" i="16" s="1"/>
  <c r="E88" i="14"/>
  <c r="E90" i="14" s="1"/>
  <c r="K123" i="13"/>
  <c r="K125" i="13" s="1"/>
  <c r="L102" i="13"/>
  <c r="L104" i="13" s="1"/>
  <c r="J116" i="13"/>
  <c r="J118" i="13" s="1"/>
  <c r="H88" i="13"/>
  <c r="H90" i="13" s="1"/>
  <c r="E130" i="15"/>
  <c r="E132" i="15" s="1"/>
  <c r="J123" i="13"/>
  <c r="J125" i="13" s="1"/>
  <c r="G116" i="13"/>
  <c r="G118" i="13" s="1"/>
  <c r="E102" i="13"/>
  <c r="E104" i="13" s="1"/>
  <c r="E102" i="15"/>
  <c r="E104" i="15" s="1"/>
  <c r="E116" i="16"/>
  <c r="E118" i="16" s="1"/>
  <c r="J130" i="13"/>
  <c r="J132" i="13" s="1"/>
  <c r="I116" i="13"/>
  <c r="I118" i="13" s="1"/>
  <c r="K102" i="13"/>
  <c r="K104" i="13" s="1"/>
  <c r="G95" i="13"/>
  <c r="G97" i="13" s="1"/>
  <c r="E95" i="15"/>
  <c r="E97" i="15" s="1"/>
  <c r="H123" i="13"/>
  <c r="H125" i="13" s="1"/>
  <c r="I88" i="13"/>
  <c r="I90" i="13" s="1"/>
  <c r="J95" i="13"/>
  <c r="J97" i="13" s="1"/>
  <c r="F123" i="16"/>
  <c r="F125" i="16" s="1"/>
  <c r="E102" i="16"/>
  <c r="E104" i="16" s="1"/>
  <c r="G109" i="16"/>
  <c r="G111" i="16" s="1"/>
  <c r="E109" i="14"/>
  <c r="E111" i="14" s="1"/>
  <c r="F116" i="14"/>
  <c r="F118" i="14" s="1"/>
  <c r="H116" i="13"/>
  <c r="H118" i="13" s="1"/>
  <c r="K130" i="13"/>
  <c r="K132" i="13" s="1"/>
  <c r="H109" i="13"/>
  <c r="H111" i="13" s="1"/>
  <c r="F95" i="13"/>
  <c r="F97" i="13" s="1"/>
  <c r="E109" i="15"/>
  <c r="E111" i="15" s="1"/>
  <c r="L123" i="13"/>
  <c r="L125" i="13" s="1"/>
  <c r="J109" i="13"/>
  <c r="J111" i="13" s="1"/>
  <c r="K88" i="13"/>
  <c r="K90" i="13" s="1"/>
  <c r="E88" i="15"/>
  <c r="E90" i="15" s="1"/>
  <c r="F109" i="16"/>
  <c r="F111" i="16" s="1"/>
  <c r="H130" i="13"/>
  <c r="H132" i="13" s="1"/>
  <c r="L116" i="13"/>
  <c r="L118" i="13" s="1"/>
  <c r="H102" i="13"/>
  <c r="H104" i="13" s="1"/>
  <c r="E123" i="14"/>
  <c r="E125" i="14" s="1"/>
  <c r="F95" i="16"/>
  <c r="F97" i="16" s="1"/>
  <c r="F116" i="13"/>
  <c r="F118" i="13" s="1"/>
  <c r="L88" i="13"/>
  <c r="L90" i="13" s="1"/>
  <c r="E116" i="15"/>
  <c r="E118" i="15" s="1"/>
  <c r="E123" i="16"/>
  <c r="E125" i="16" s="1"/>
  <c r="F88" i="16"/>
  <c r="F90" i="16" s="1"/>
  <c r="G116" i="16"/>
  <c r="G118" i="16" s="1"/>
  <c r="F102" i="14"/>
  <c r="F104" i="14" s="1"/>
  <c r="D102" i="13"/>
  <c r="D104" i="13" s="1"/>
  <c r="L109" i="13"/>
  <c r="L111" i="13" s="1"/>
  <c r="G123" i="13"/>
  <c r="G125" i="13" s="1"/>
  <c r="I109" i="13"/>
  <c r="I111" i="13" s="1"/>
  <c r="E95" i="13"/>
  <c r="E97" i="13" s="1"/>
  <c r="I130" i="13"/>
  <c r="I132" i="13" s="1"/>
  <c r="I123" i="13"/>
  <c r="I125" i="13" s="1"/>
  <c r="G109" i="13"/>
  <c r="G111" i="13" s="1"/>
  <c r="K95" i="13"/>
  <c r="K97" i="13" s="1"/>
  <c r="E123" i="15"/>
  <c r="E125" i="15" s="1"/>
  <c r="E109" i="16"/>
  <c r="E111" i="16" s="1"/>
  <c r="F123" i="13"/>
  <c r="F125" i="13" s="1"/>
  <c r="F109" i="13"/>
  <c r="F111" i="13" s="1"/>
  <c r="E88" i="13"/>
  <c r="E90" i="13" s="1"/>
  <c r="E95" i="14"/>
  <c r="E97" i="14" s="1"/>
  <c r="G130" i="13"/>
  <c r="G132" i="13" s="1"/>
  <c r="E109" i="13"/>
  <c r="E111" i="13" s="1"/>
  <c r="J88" i="13"/>
  <c r="J90" i="13" s="1"/>
  <c r="F130" i="16"/>
  <c r="F132" i="16" s="1"/>
  <c r="E95" i="16"/>
  <c r="E97" i="16" s="1"/>
  <c r="G123" i="16"/>
  <c r="G125" i="16" s="1"/>
  <c r="E130" i="14"/>
  <c r="E132" i="14" s="1"/>
  <c r="E102" i="14"/>
  <c r="E104" i="14" s="1"/>
  <c r="D102" i="14"/>
  <c r="D104" i="14" s="1"/>
  <c r="D109" i="14"/>
  <c r="D111" i="14" s="1"/>
  <c r="F109" i="14"/>
  <c r="F111" i="14" s="1"/>
  <c r="F130" i="15"/>
  <c r="F132" i="15" s="1"/>
  <c r="F95" i="15"/>
  <c r="F97" i="15" s="1"/>
  <c r="F88" i="14"/>
  <c r="F90" i="14" s="1"/>
  <c r="D116" i="14"/>
  <c r="D118" i="14" s="1"/>
  <c r="F95" i="14"/>
  <c r="F97" i="14" s="1"/>
  <c r="D109" i="13"/>
  <c r="D111" i="13" s="1"/>
  <c r="G88" i="16"/>
  <c r="G90" i="16" s="1"/>
  <c r="F123" i="15"/>
  <c r="F125" i="15" s="1"/>
  <c r="F102" i="15"/>
  <c r="F104" i="15" s="1"/>
  <c r="F123" i="14"/>
  <c r="F125" i="14" s="1"/>
  <c r="F109" i="15"/>
  <c r="F111" i="15" s="1"/>
  <c r="F116" i="15"/>
  <c r="F118" i="15" s="1"/>
  <c r="F88" i="15"/>
  <c r="F90" i="15" s="1"/>
  <c r="F130" i="14"/>
  <c r="F132" i="14" s="1"/>
  <c r="H88" i="16"/>
  <c r="H90" i="16" s="1"/>
  <c r="G88" i="15"/>
  <c r="G90" i="15" s="1"/>
  <c r="G88" i="14"/>
  <c r="G90" i="14" s="1"/>
  <c r="D116" i="13"/>
  <c r="D118" i="13" s="1"/>
  <c r="D123" i="14"/>
  <c r="D125" i="14" s="1"/>
  <c r="I88" i="16"/>
  <c r="I90" i="16" s="1"/>
  <c r="G95" i="14"/>
  <c r="G97" i="14" s="1"/>
  <c r="H95" i="16"/>
  <c r="H97" i="16" s="1"/>
  <c r="H88" i="15"/>
  <c r="H90" i="15" s="1"/>
  <c r="D123" i="13"/>
  <c r="D125" i="13" s="1"/>
  <c r="G95" i="15"/>
  <c r="G97" i="15" s="1"/>
  <c r="D130" i="14"/>
  <c r="D132" i="14" s="1"/>
  <c r="H88" i="14"/>
  <c r="H90" i="14" s="1"/>
  <c r="I95" i="16"/>
  <c r="I97" i="16" s="1"/>
  <c r="H102" i="16"/>
  <c r="H104" i="16" s="1"/>
  <c r="G102" i="15"/>
  <c r="G104" i="15" s="1"/>
  <c r="G102" i="14"/>
  <c r="G104" i="14" s="1"/>
  <c r="I88" i="15"/>
  <c r="I90" i="15" s="1"/>
  <c r="I88" i="14"/>
  <c r="I90" i="14" s="1"/>
  <c r="H95" i="14"/>
  <c r="H97" i="14" s="1"/>
  <c r="J88" i="16"/>
  <c r="J90" i="16" s="1"/>
  <c r="D130" i="13"/>
  <c r="D132" i="13" s="1"/>
  <c r="H95" i="15"/>
  <c r="H97" i="15" s="1"/>
  <c r="J88" i="15"/>
  <c r="J90" i="15" s="1"/>
  <c r="G109" i="14"/>
  <c r="G111" i="14" s="1"/>
  <c r="J95" i="16"/>
  <c r="J97" i="16" s="1"/>
  <c r="H109" i="16"/>
  <c r="H111" i="16" s="1"/>
  <c r="K88" i="16"/>
  <c r="K90" i="16" s="1"/>
  <c r="I95" i="14"/>
  <c r="I97" i="14" s="1"/>
  <c r="H102" i="14"/>
  <c r="H104" i="14" s="1"/>
  <c r="I95" i="15"/>
  <c r="I97" i="15" s="1"/>
  <c r="I102" i="16"/>
  <c r="I104" i="16" s="1"/>
  <c r="H102" i="15"/>
  <c r="H104" i="15" s="1"/>
  <c r="J88" i="14"/>
  <c r="J90" i="14" s="1"/>
  <c r="G109" i="15"/>
  <c r="G111" i="15" s="1"/>
  <c r="K88" i="14"/>
  <c r="K90" i="14" s="1"/>
  <c r="K92" i="14" s="1"/>
  <c r="G116" i="15"/>
  <c r="G118" i="15" s="1"/>
  <c r="I102" i="15"/>
  <c r="I104" i="15" s="1"/>
  <c r="I106" i="15" s="1"/>
  <c r="I109" i="16"/>
  <c r="I111" i="16" s="1"/>
  <c r="K95" i="16"/>
  <c r="K97" i="16" s="1"/>
  <c r="AX296" i="16" s="1"/>
  <c r="K81" i="13"/>
  <c r="K83" i="13" s="1"/>
  <c r="J95" i="14"/>
  <c r="J97" i="14" s="1"/>
  <c r="AN294" i="14" s="1"/>
  <c r="X95" i="14" s="1"/>
  <c r="G116" i="14"/>
  <c r="G118" i="14" s="1"/>
  <c r="J95" i="15"/>
  <c r="J97" i="15" s="1"/>
  <c r="AT296" i="15" s="1"/>
  <c r="H109" i="15"/>
  <c r="H111" i="15" s="1"/>
  <c r="H113" i="15" s="1"/>
  <c r="K73" i="15"/>
  <c r="K88" i="15"/>
  <c r="K90" i="15" s="1"/>
  <c r="K81" i="15"/>
  <c r="K83" i="15" s="1"/>
  <c r="AX270" i="15" s="1"/>
  <c r="L88" i="16"/>
  <c r="L90" i="16" s="1"/>
  <c r="L92" i="16" s="1"/>
  <c r="H116" i="16"/>
  <c r="H118" i="16" s="1"/>
  <c r="AL335" i="16" s="1"/>
  <c r="J102" i="16"/>
  <c r="J104" i="16" s="1"/>
  <c r="K73" i="14"/>
  <c r="AA12" i="7"/>
  <c r="Y12" i="7"/>
  <c r="K83" i="14"/>
  <c r="AT281" i="16"/>
  <c r="Z88" i="16" s="1"/>
  <c r="BB283" i="16"/>
  <c r="AW210" i="16"/>
  <c r="AW212" i="16" s="1"/>
  <c r="AW215" i="16" s="1"/>
  <c r="L95" i="16"/>
  <c r="L97" i="16" s="1"/>
  <c r="AS217" i="16"/>
  <c r="AS219" i="16" s="1"/>
  <c r="AS222" i="16" s="1"/>
  <c r="K102" i="16"/>
  <c r="K104" i="16" s="1"/>
  <c r="AK231" i="16"/>
  <c r="AK233" i="16" s="1"/>
  <c r="AK236" i="16" s="1"/>
  <c r="I116" i="16"/>
  <c r="I118" i="16" s="1"/>
  <c r="AG238" i="16"/>
  <c r="AG240" i="16" s="1"/>
  <c r="AG243" i="16" s="1"/>
  <c r="H123" i="16"/>
  <c r="H125" i="16" s="1"/>
  <c r="AT309" i="16"/>
  <c r="AN307" i="16"/>
  <c r="X102" i="16" s="1"/>
  <c r="J106" i="16"/>
  <c r="AP322" i="16"/>
  <c r="AK320" i="16"/>
  <c r="W109" i="16" s="1"/>
  <c r="I113" i="16"/>
  <c r="AO224" i="16"/>
  <c r="AO226" i="16" s="1"/>
  <c r="AO229" i="16" s="1"/>
  <c r="J109" i="16"/>
  <c r="J111" i="16" s="1"/>
  <c r="AK224" i="15"/>
  <c r="AK226" i="15" s="1"/>
  <c r="AK229" i="15" s="1"/>
  <c r="I109" i="15"/>
  <c r="I111" i="15" s="1"/>
  <c r="AH320" i="15"/>
  <c r="V109" i="15" s="1"/>
  <c r="AC238" i="15"/>
  <c r="AC240" i="15" s="1"/>
  <c r="AC243" i="15" s="1"/>
  <c r="G123" i="15"/>
  <c r="G125" i="15" s="1"/>
  <c r="AG231" i="15"/>
  <c r="AG233" i="15" s="1"/>
  <c r="AG236" i="15" s="1"/>
  <c r="H116" i="15"/>
  <c r="H118" i="15" s="1"/>
  <c r="AW203" i="15"/>
  <c r="AW205" i="15" s="1"/>
  <c r="AW208" i="15" s="1"/>
  <c r="L88" i="15"/>
  <c r="L90" i="15" s="1"/>
  <c r="AO217" i="15"/>
  <c r="AO219" i="15" s="1"/>
  <c r="AO222" i="15" s="1"/>
  <c r="J102" i="15"/>
  <c r="J104" i="15" s="1"/>
  <c r="AQ281" i="15"/>
  <c r="Y88" i="15" s="1"/>
  <c r="K92" i="15"/>
  <c r="AX283" i="15"/>
  <c r="AH335" i="15"/>
  <c r="G120" i="15"/>
  <c r="AE333" i="15"/>
  <c r="U116" i="15" s="1"/>
  <c r="K95" i="15"/>
  <c r="K97" i="15" s="1"/>
  <c r="AS210" i="15"/>
  <c r="AS212" i="15" s="1"/>
  <c r="AS215" i="15" s="1"/>
  <c r="AQ268" i="14"/>
  <c r="Y81" i="14" s="1"/>
  <c r="AX270" i="14"/>
  <c r="K85" i="14"/>
  <c r="AH320" i="14"/>
  <c r="V109" i="14" s="1"/>
  <c r="AL322" i="14"/>
  <c r="H113" i="14"/>
  <c r="AW203" i="14"/>
  <c r="AW205" i="14" s="1"/>
  <c r="AW208" i="14" s="1"/>
  <c r="L88" i="14"/>
  <c r="L90" i="14" s="1"/>
  <c r="AC238" i="14"/>
  <c r="AC240" i="14" s="1"/>
  <c r="AC243" i="14" s="1"/>
  <c r="G123" i="14"/>
  <c r="G125" i="14" s="1"/>
  <c r="AG231" i="14"/>
  <c r="AG233" i="14" s="1"/>
  <c r="AG236" i="14" s="1"/>
  <c r="H116" i="14"/>
  <c r="H118" i="14" s="1"/>
  <c r="AK307" i="14"/>
  <c r="W102" i="14" s="1"/>
  <c r="AP309" i="14"/>
  <c r="I106" i="14"/>
  <c r="AK224" i="14"/>
  <c r="AK226" i="14" s="1"/>
  <c r="AK229" i="14" s="1"/>
  <c r="I109" i="14"/>
  <c r="I111" i="14" s="1"/>
  <c r="AX283" i="14"/>
  <c r="AQ281" i="14"/>
  <c r="Y88" i="14" s="1"/>
  <c r="AO217" i="14"/>
  <c r="AO219" i="14" s="1"/>
  <c r="AO222" i="14" s="1"/>
  <c r="J102" i="14"/>
  <c r="J104" i="14" s="1"/>
  <c r="AS210" i="14"/>
  <c r="AS212" i="14" s="1"/>
  <c r="AS215" i="14" s="1"/>
  <c r="K95" i="14"/>
  <c r="K97" i="14" s="1"/>
  <c r="AE333" i="14"/>
  <c r="U116" i="14" s="1"/>
  <c r="AH335" i="14"/>
  <c r="G120" i="14"/>
  <c r="K85" i="13"/>
  <c r="AX270" i="13"/>
  <c r="AX272" i="13" s="1"/>
  <c r="AX274" i="13" s="1"/>
  <c r="AQ268" i="13"/>
  <c r="Y81" i="13" s="1"/>
  <c r="X22" i="4"/>
  <c r="T22" i="4"/>
  <c r="V22" i="4"/>
  <c r="V12" i="7"/>
  <c r="P220" i="4"/>
  <c r="AV220" i="4" s="1"/>
  <c r="D103" i="4"/>
  <c r="D105" i="4" s="1"/>
  <c r="AB216" i="4"/>
  <c r="G103" i="4" s="1"/>
  <c r="G105" i="4" s="1"/>
  <c r="AH310" i="4" s="1"/>
  <c r="AH312" i="4" s="1"/>
  <c r="AH314" i="4" s="1"/>
  <c r="P227" i="4"/>
  <c r="T227" i="4" s="1"/>
  <c r="AR223" i="4"/>
  <c r="K110" i="4" s="1"/>
  <c r="K112" i="4" s="1"/>
  <c r="AX323" i="4" s="1"/>
  <c r="AX325" i="4" s="1"/>
  <c r="AX327" i="4" s="1"/>
  <c r="P234" i="4"/>
  <c r="AF234" i="4" s="1"/>
  <c r="AB230" i="4"/>
  <c r="G117" i="4" s="1"/>
  <c r="G119" i="4" s="1"/>
  <c r="AH336" i="4" s="1"/>
  <c r="AH338" i="4" s="1"/>
  <c r="AH340" i="4" s="1"/>
  <c r="D117" i="4"/>
  <c r="D119" i="4" s="1"/>
  <c r="P213" i="4"/>
  <c r="AJ213" i="4" s="1"/>
  <c r="AR209" i="4"/>
  <c r="K96" i="4" s="1"/>
  <c r="K98" i="4" s="1"/>
  <c r="AX297" i="4" s="1"/>
  <c r="AX299" i="4" s="1"/>
  <c r="AX301" i="4" s="1"/>
  <c r="D96" i="4"/>
  <c r="D98" i="4" s="1"/>
  <c r="T216" i="4"/>
  <c r="E103" i="4" s="1"/>
  <c r="E105" i="4" s="1"/>
  <c r="AB223" i="4"/>
  <c r="G110" i="4" s="1"/>
  <c r="G112" i="4" s="1"/>
  <c r="AH323" i="4" s="1"/>
  <c r="AH325" i="4" s="1"/>
  <c r="AH327" i="4" s="1"/>
  <c r="AJ230" i="4"/>
  <c r="I117" i="4" s="1"/>
  <c r="I119" i="4" s="1"/>
  <c r="AP336" i="4" s="1"/>
  <c r="AP338" i="4" s="1"/>
  <c r="AP340" i="4" s="1"/>
  <c r="P218" i="4"/>
  <c r="AJ218" i="4" s="1"/>
  <c r="AB237" i="4"/>
  <c r="G124" i="4" s="1"/>
  <c r="G126" i="4" s="1"/>
  <c r="AH349" i="4" s="1"/>
  <c r="AH351" i="4" s="1"/>
  <c r="AH353" i="4" s="1"/>
  <c r="P206" i="4"/>
  <c r="AV206" i="4" s="1"/>
  <c r="AJ216" i="4"/>
  <c r="I103" i="4" s="1"/>
  <c r="I105" i="4" s="1"/>
  <c r="AP310" i="4" s="1"/>
  <c r="AP312" i="4" s="1"/>
  <c r="AP314" i="4" s="1"/>
  <c r="AR230" i="4"/>
  <c r="K117" i="4" s="1"/>
  <c r="K119" i="4" s="1"/>
  <c r="AX336" i="4" s="1"/>
  <c r="AX338" i="4" s="1"/>
  <c r="AX340" i="4" s="1"/>
  <c r="AR237" i="4"/>
  <c r="K124" i="4" s="1"/>
  <c r="K126" i="4" s="1"/>
  <c r="AX349" i="4" s="1"/>
  <c r="AX351" i="4" s="1"/>
  <c r="AX353" i="4" s="1"/>
  <c r="P204" i="4"/>
  <c r="T204" i="4" s="1"/>
  <c r="AB209" i="4"/>
  <c r="G96" i="4" s="1"/>
  <c r="G98" i="4" s="1"/>
  <c r="AH297" i="4" s="1"/>
  <c r="AH299" i="4" s="1"/>
  <c r="AH301" i="4" s="1"/>
  <c r="D124" i="4"/>
  <c r="D126" i="4" s="1"/>
  <c r="AR216" i="4"/>
  <c r="K103" i="4" s="1"/>
  <c r="K105" i="4" s="1"/>
  <c r="AX310" i="4" s="1"/>
  <c r="AX312" i="4" s="1"/>
  <c r="AX314" i="4" s="1"/>
  <c r="T230" i="4"/>
  <c r="E117" i="4" s="1"/>
  <c r="E119" i="4" s="1"/>
  <c r="P232" i="4"/>
  <c r="AJ232" i="4" s="1"/>
  <c r="AB244" i="4"/>
  <c r="AR244" i="4"/>
  <c r="K131" i="4" s="1"/>
  <c r="K133" i="4" s="1"/>
  <c r="AX362" i="4" s="1"/>
  <c r="AX364" i="4" s="1"/>
  <c r="AX366" i="4" s="1"/>
  <c r="AV248" i="4"/>
  <c r="AF248" i="4"/>
  <c r="AJ248" i="4"/>
  <c r="AR248" i="4"/>
  <c r="AB248" i="4"/>
  <c r="AN248" i="4"/>
  <c r="X248" i="4"/>
  <c r="T248" i="4"/>
  <c r="AF244" i="4"/>
  <c r="H131" i="4" s="1"/>
  <c r="H133" i="4" s="1"/>
  <c r="AL362" i="4" s="1"/>
  <c r="AL364" i="4" s="1"/>
  <c r="AL366" i="4" s="1"/>
  <c r="AV244" i="4"/>
  <c r="L131" i="4" s="1"/>
  <c r="L133" i="4" s="1"/>
  <c r="BB362" i="4" s="1"/>
  <c r="BB364" i="4" s="1"/>
  <c r="BB366" i="4" s="1"/>
  <c r="T244" i="4"/>
  <c r="E131" i="4" s="1"/>
  <c r="E133" i="4" s="1"/>
  <c r="AJ244" i="4"/>
  <c r="P246" i="4"/>
  <c r="X244" i="4"/>
  <c r="AN244" i="4"/>
  <c r="J131" i="4" s="1"/>
  <c r="J133" i="4" s="1"/>
  <c r="AT362" i="4" s="1"/>
  <c r="AT364" i="4" s="1"/>
  <c r="AT366" i="4" s="1"/>
  <c r="AV241" i="4"/>
  <c r="AF241" i="4"/>
  <c r="AJ241" i="4"/>
  <c r="T241" i="4"/>
  <c r="AR241" i="4"/>
  <c r="AB241" i="4"/>
  <c r="AN241" i="4"/>
  <c r="X241" i="4"/>
  <c r="AF237" i="4"/>
  <c r="H124" i="4" s="1"/>
  <c r="H126" i="4" s="1"/>
  <c r="AL349" i="4" s="1"/>
  <c r="AL351" i="4" s="1"/>
  <c r="AL353" i="4" s="1"/>
  <c r="AV237" i="4"/>
  <c r="L124" i="4" s="1"/>
  <c r="L126" i="4" s="1"/>
  <c r="BB349" i="4" s="1"/>
  <c r="BB351" i="4" s="1"/>
  <c r="BB353" i="4" s="1"/>
  <c r="T237" i="4"/>
  <c r="E124" i="4" s="1"/>
  <c r="E126" i="4" s="1"/>
  <c r="AJ237" i="4"/>
  <c r="I124" i="4" s="1"/>
  <c r="I126" i="4" s="1"/>
  <c r="AP349" i="4" s="1"/>
  <c r="AP351" i="4" s="1"/>
  <c r="AP353" i="4" s="1"/>
  <c r="P239" i="4"/>
  <c r="X237" i="4"/>
  <c r="F124" i="4" s="1"/>
  <c r="F126" i="4" s="1"/>
  <c r="AD349" i="4" s="1"/>
  <c r="AD351" i="4" s="1"/>
  <c r="AD353" i="4" s="1"/>
  <c r="AN237" i="4"/>
  <c r="J124" i="4" s="1"/>
  <c r="J126" i="4" s="1"/>
  <c r="AT349" i="4" s="1"/>
  <c r="AT351" i="4" s="1"/>
  <c r="AT353" i="4" s="1"/>
  <c r="AF230" i="4"/>
  <c r="H117" i="4" s="1"/>
  <c r="H119" i="4" s="1"/>
  <c r="AL336" i="4" s="1"/>
  <c r="AL338" i="4" s="1"/>
  <c r="AL340" i="4" s="1"/>
  <c r="AV230" i="4"/>
  <c r="L117" i="4" s="1"/>
  <c r="L119" i="4" s="1"/>
  <c r="BB336" i="4" s="1"/>
  <c r="BB338" i="4" s="1"/>
  <c r="BB340" i="4" s="1"/>
  <c r="X230" i="4"/>
  <c r="F117" i="4" s="1"/>
  <c r="F119" i="4" s="1"/>
  <c r="AD336" i="4" s="1"/>
  <c r="AD338" i="4" s="1"/>
  <c r="AD340" i="4" s="1"/>
  <c r="AN230" i="4"/>
  <c r="J117" i="4" s="1"/>
  <c r="J119" i="4" s="1"/>
  <c r="AT336" i="4" s="1"/>
  <c r="AT338" i="4" s="1"/>
  <c r="AT340" i="4" s="1"/>
  <c r="AR227" i="4"/>
  <c r="AF223" i="4"/>
  <c r="H110" i="4" s="1"/>
  <c r="H112" i="4" s="1"/>
  <c r="AL323" i="4" s="1"/>
  <c r="AL325" i="4" s="1"/>
  <c r="AL327" i="4" s="1"/>
  <c r="AV223" i="4"/>
  <c r="L110" i="4" s="1"/>
  <c r="L112" i="4" s="1"/>
  <c r="BB323" i="4" s="1"/>
  <c r="BB325" i="4" s="1"/>
  <c r="BB327" i="4" s="1"/>
  <c r="T223" i="4"/>
  <c r="E110" i="4" s="1"/>
  <c r="E112" i="4" s="1"/>
  <c r="AJ223" i="4"/>
  <c r="I110" i="4" s="1"/>
  <c r="I112" i="4" s="1"/>
  <c r="AP323" i="4" s="1"/>
  <c r="AP325" i="4" s="1"/>
  <c r="AP327" i="4" s="1"/>
  <c r="P225" i="4"/>
  <c r="D110" i="4"/>
  <c r="D112" i="4" s="1"/>
  <c r="X223" i="4"/>
  <c r="F110" i="4" s="1"/>
  <c r="F112" i="4" s="1"/>
  <c r="AD323" i="4" s="1"/>
  <c r="AD325" i="4" s="1"/>
  <c r="AD327" i="4" s="1"/>
  <c r="AN223" i="4"/>
  <c r="J110" i="4" s="1"/>
  <c r="J112" i="4" s="1"/>
  <c r="AT323" i="4" s="1"/>
  <c r="AT325" i="4" s="1"/>
  <c r="AT327" i="4" s="1"/>
  <c r="AR220" i="4"/>
  <c r="AF216" i="4"/>
  <c r="H103" i="4" s="1"/>
  <c r="H105" i="4" s="1"/>
  <c r="AL310" i="4" s="1"/>
  <c r="AL312" i="4" s="1"/>
  <c r="AL314" i="4" s="1"/>
  <c r="AV216" i="4"/>
  <c r="L103" i="4" s="1"/>
  <c r="L105" i="4" s="1"/>
  <c r="BB310" i="4" s="1"/>
  <c r="BB312" i="4" s="1"/>
  <c r="BB314" i="4" s="1"/>
  <c r="X216" i="4"/>
  <c r="F103" i="4" s="1"/>
  <c r="F105" i="4" s="1"/>
  <c r="AD310" i="4" s="1"/>
  <c r="AD312" i="4" s="1"/>
  <c r="AD314" i="4" s="1"/>
  <c r="AN216" i="4"/>
  <c r="J103" i="4" s="1"/>
  <c r="J105" i="4" s="1"/>
  <c r="AT310" i="4" s="1"/>
  <c r="AT312" i="4" s="1"/>
  <c r="AT314" i="4" s="1"/>
  <c r="AF209" i="4"/>
  <c r="H96" i="4" s="1"/>
  <c r="H98" i="4" s="1"/>
  <c r="AL297" i="4" s="1"/>
  <c r="AL299" i="4" s="1"/>
  <c r="AL301" i="4" s="1"/>
  <c r="AV209" i="4"/>
  <c r="L96" i="4" s="1"/>
  <c r="L98" i="4" s="1"/>
  <c r="BB297" i="4" s="1"/>
  <c r="BB299" i="4" s="1"/>
  <c r="BB301" i="4" s="1"/>
  <c r="T209" i="4"/>
  <c r="E96" i="4" s="1"/>
  <c r="E98" i="4" s="1"/>
  <c r="AJ209" i="4"/>
  <c r="I96" i="4" s="1"/>
  <c r="I98" i="4" s="1"/>
  <c r="AP297" i="4" s="1"/>
  <c r="AP299" i="4" s="1"/>
  <c r="AP301" i="4" s="1"/>
  <c r="P211" i="4"/>
  <c r="X209" i="4"/>
  <c r="F96" i="4" s="1"/>
  <c r="F98" i="4" s="1"/>
  <c r="AD297" i="4" s="1"/>
  <c r="AD299" i="4" s="1"/>
  <c r="AD301" i="4" s="1"/>
  <c r="AN209" i="4"/>
  <c r="J96" i="4" s="1"/>
  <c r="J98" i="4" s="1"/>
  <c r="AT297" i="4" s="1"/>
  <c r="AT299" i="4" s="1"/>
  <c r="AT301" i="4" s="1"/>
  <c r="AV202" i="4"/>
  <c r="AJ202" i="4"/>
  <c r="T202" i="4"/>
  <c r="AN202" i="4"/>
  <c r="X202" i="4"/>
  <c r="AR202" i="4"/>
  <c r="K89" i="4" s="1"/>
  <c r="K91" i="4" s="1"/>
  <c r="AX284" i="4" s="1"/>
  <c r="AX286" i="4" s="1"/>
  <c r="AX288" i="4" s="1"/>
  <c r="AF202" i="4"/>
  <c r="P199" i="4"/>
  <c r="J99" i="14" l="1"/>
  <c r="AT296" i="14"/>
  <c r="AP309" i="15"/>
  <c r="AK307" i="15"/>
  <c r="W102" i="15" s="1"/>
  <c r="J99" i="15"/>
  <c r="AL322" i="15"/>
  <c r="K99" i="16"/>
  <c r="H120" i="16"/>
  <c r="AQ294" i="16"/>
  <c r="Y95" i="16" s="1"/>
  <c r="AH333" i="16"/>
  <c r="V116" i="16" s="1"/>
  <c r="K85" i="15"/>
  <c r="AN294" i="15"/>
  <c r="X95" i="15" s="1"/>
  <c r="AN281" i="14"/>
  <c r="X88" i="14" s="1"/>
  <c r="J92" i="14"/>
  <c r="AT283" i="14"/>
  <c r="AT285" i="14" s="1"/>
  <c r="AT287" i="14" s="1"/>
  <c r="AL309" i="14"/>
  <c r="AL311" i="14" s="1"/>
  <c r="AL313" i="14" s="1"/>
  <c r="H106" i="14"/>
  <c r="AH307" i="14"/>
  <c r="V102" i="14" s="1"/>
  <c r="AN294" i="16"/>
  <c r="X95" i="16" s="1"/>
  <c r="AT296" i="16"/>
  <c r="AT298" i="16" s="1"/>
  <c r="AT300" i="16" s="1"/>
  <c r="J99" i="16"/>
  <c r="V361" i="13"/>
  <c r="V363" i="13" s="1"/>
  <c r="V365" i="13" s="1"/>
  <c r="V359" i="13"/>
  <c r="R130" i="13" s="1"/>
  <c r="I92" i="15"/>
  <c r="AP283" i="15"/>
  <c r="AP285" i="15" s="1"/>
  <c r="AP287" i="15" s="1"/>
  <c r="AK281" i="15"/>
  <c r="W88" i="15" s="1"/>
  <c r="AK294" i="16"/>
  <c r="W95" i="16" s="1"/>
  <c r="AP296" i="16"/>
  <c r="AP298" i="16" s="1"/>
  <c r="AP300" i="16" s="1"/>
  <c r="I99" i="16"/>
  <c r="V348" i="13"/>
  <c r="V350" i="13" s="1"/>
  <c r="V352" i="13" s="1"/>
  <c r="V346" i="13"/>
  <c r="R123" i="13" s="1"/>
  <c r="AK281" i="16"/>
  <c r="W88" i="16" s="1"/>
  <c r="I92" i="16"/>
  <c r="AP283" i="16"/>
  <c r="AP285" i="16" s="1"/>
  <c r="AP287" i="16" s="1"/>
  <c r="AE281" i="15"/>
  <c r="U88" i="15" s="1"/>
  <c r="G92" i="15"/>
  <c r="AH283" i="15"/>
  <c r="AH285" i="15" s="1"/>
  <c r="AH287" i="15" s="1"/>
  <c r="AB333" i="15"/>
  <c r="T116" i="15" s="1"/>
  <c r="AD335" i="15"/>
  <c r="AD337" i="15" s="1"/>
  <c r="AD339" i="15" s="1"/>
  <c r="F120" i="15"/>
  <c r="AB346" i="15"/>
  <c r="T123" i="15" s="1"/>
  <c r="AD348" i="15"/>
  <c r="AD350" i="15" s="1"/>
  <c r="AD352" i="15" s="1"/>
  <c r="F127" i="15"/>
  <c r="V335" i="14"/>
  <c r="V337" i="14" s="1"/>
  <c r="V339" i="14" s="1"/>
  <c r="V333" i="14"/>
  <c r="R116" i="14" s="1"/>
  <c r="AB320" i="14"/>
  <c r="T109" i="14" s="1"/>
  <c r="AD322" i="14"/>
  <c r="AD324" i="14" s="1"/>
  <c r="AD326" i="14" s="1"/>
  <c r="F113" i="14"/>
  <c r="Z361" i="14"/>
  <c r="Z363" i="14" s="1"/>
  <c r="Z365" i="14" s="1"/>
  <c r="Y359" i="14"/>
  <c r="S130" i="14" s="1"/>
  <c r="AT283" i="13"/>
  <c r="AT285" i="13" s="1"/>
  <c r="AT287" i="13" s="1"/>
  <c r="AN281" i="13"/>
  <c r="X88" i="13" s="1"/>
  <c r="J92" i="13"/>
  <c r="Y281" i="13"/>
  <c r="S88" i="13" s="1"/>
  <c r="Z283" i="13"/>
  <c r="Z285" i="13" s="1"/>
  <c r="Z287" i="13" s="1"/>
  <c r="Y346" i="15"/>
  <c r="S123" i="15" s="1"/>
  <c r="Z348" i="15"/>
  <c r="Z350" i="15" s="1"/>
  <c r="Z352" i="15" s="1"/>
  <c r="AK359" i="13"/>
  <c r="W130" i="13" s="1"/>
  <c r="AP361" i="13"/>
  <c r="AP363" i="13" s="1"/>
  <c r="AP365" i="13" s="1"/>
  <c r="I134" i="13"/>
  <c r="AT320" i="13"/>
  <c r="Z109" i="13" s="1"/>
  <c r="BB322" i="13"/>
  <c r="BB324" i="13" s="1"/>
  <c r="BB326" i="13" s="1"/>
  <c r="L113" i="13"/>
  <c r="AB281" i="16"/>
  <c r="T88" i="16" s="1"/>
  <c r="AD283" i="16"/>
  <c r="AD285" i="16" s="1"/>
  <c r="AD287" i="16" s="1"/>
  <c r="F92" i="16"/>
  <c r="AB333" i="13"/>
  <c r="T116" i="13" s="1"/>
  <c r="AD335" i="13"/>
  <c r="AD337" i="13" s="1"/>
  <c r="AD339" i="13" s="1"/>
  <c r="F120" i="13"/>
  <c r="BB335" i="13"/>
  <c r="BB337" i="13" s="1"/>
  <c r="BB339" i="13" s="1"/>
  <c r="AT333" i="13"/>
  <c r="Z116" i="13" s="1"/>
  <c r="L120" i="13"/>
  <c r="AQ281" i="13"/>
  <c r="Y88" i="13" s="1"/>
  <c r="AX283" i="13"/>
  <c r="AX285" i="13" s="1"/>
  <c r="AX287" i="13" s="1"/>
  <c r="K92" i="13"/>
  <c r="AB294" i="13"/>
  <c r="T95" i="13" s="1"/>
  <c r="F99" i="13"/>
  <c r="AD296" i="13"/>
  <c r="AD298" i="13" s="1"/>
  <c r="AD300" i="13" s="1"/>
  <c r="AD335" i="14"/>
  <c r="AD337" i="14" s="1"/>
  <c r="AD339" i="14" s="1"/>
  <c r="AB333" i="14"/>
  <c r="T116" i="14" s="1"/>
  <c r="F120" i="14"/>
  <c r="AB346" i="16"/>
  <c r="T123" i="16" s="1"/>
  <c r="AD348" i="16"/>
  <c r="AD350" i="16" s="1"/>
  <c r="AD352" i="16" s="1"/>
  <c r="F127" i="16"/>
  <c r="Z296" i="15"/>
  <c r="Z298" i="15" s="1"/>
  <c r="Z300" i="15" s="1"/>
  <c r="Y294" i="15"/>
  <c r="S95" i="15" s="1"/>
  <c r="AN359" i="13"/>
  <c r="X130" i="13" s="1"/>
  <c r="AT361" i="13"/>
  <c r="AT363" i="13" s="1"/>
  <c r="AT365" i="13" s="1"/>
  <c r="J134" i="13"/>
  <c r="AH335" i="13"/>
  <c r="AH337" i="13" s="1"/>
  <c r="AH339" i="13" s="1"/>
  <c r="G120" i="13"/>
  <c r="AE333" i="13"/>
  <c r="U116" i="13" s="1"/>
  <c r="AT335" i="13"/>
  <c r="AT337" i="13" s="1"/>
  <c r="AT339" i="13" s="1"/>
  <c r="AN333" i="13"/>
  <c r="X116" i="13" s="1"/>
  <c r="J120" i="13"/>
  <c r="AE294" i="16"/>
  <c r="U95" i="16" s="1"/>
  <c r="AH296" i="16"/>
  <c r="AH298" i="16" s="1"/>
  <c r="AH300" i="16" s="1"/>
  <c r="G99" i="16"/>
  <c r="Z361" i="16"/>
  <c r="Z363" i="16" s="1"/>
  <c r="Z365" i="16" s="1"/>
  <c r="Y359" i="16"/>
  <c r="S130" i="16" s="1"/>
  <c r="Y333" i="14"/>
  <c r="S116" i="14" s="1"/>
  <c r="Z335" i="14"/>
  <c r="Z337" i="14" s="1"/>
  <c r="Z339" i="14" s="1"/>
  <c r="Z283" i="16"/>
  <c r="Z285" i="16" s="1"/>
  <c r="Z287" i="16" s="1"/>
  <c r="Y281" i="16"/>
  <c r="S88" i="16" s="1"/>
  <c r="Z335" i="13"/>
  <c r="Z337" i="13" s="1"/>
  <c r="Z339" i="13" s="1"/>
  <c r="Y333" i="13"/>
  <c r="S116" i="13" s="1"/>
  <c r="AX335" i="13"/>
  <c r="AX337" i="13" s="1"/>
  <c r="AX339" i="13" s="1"/>
  <c r="AQ333" i="13"/>
  <c r="Y116" i="13" s="1"/>
  <c r="K120" i="13"/>
  <c r="V283" i="16"/>
  <c r="V285" i="16" s="1"/>
  <c r="V287" i="16" s="1"/>
  <c r="V281" i="16"/>
  <c r="R88" i="16" s="1"/>
  <c r="V320" i="16"/>
  <c r="R109" i="16" s="1"/>
  <c r="V322" i="16"/>
  <c r="V324" i="16" s="1"/>
  <c r="V326" i="16" s="1"/>
  <c r="V335" i="16"/>
  <c r="V337" i="16" s="1"/>
  <c r="V339" i="16" s="1"/>
  <c r="V333" i="16"/>
  <c r="R116" i="16" s="1"/>
  <c r="V309" i="16"/>
  <c r="V311" i="16" s="1"/>
  <c r="V313" i="16" s="1"/>
  <c r="V307" i="16"/>
  <c r="R102" i="16" s="1"/>
  <c r="AQ268" i="15"/>
  <c r="Y81" i="15" s="1"/>
  <c r="AL309" i="15"/>
  <c r="AL311" i="15" s="1"/>
  <c r="AL313" i="15" s="1"/>
  <c r="H106" i="15"/>
  <c r="AH307" i="15"/>
  <c r="V102" i="15" s="1"/>
  <c r="I99" i="14"/>
  <c r="AP296" i="14"/>
  <c r="AP298" i="14" s="1"/>
  <c r="AP300" i="14" s="1"/>
  <c r="AK294" i="14"/>
  <c r="W95" i="14" s="1"/>
  <c r="AH322" i="14"/>
  <c r="AH324" i="14" s="1"/>
  <c r="AH326" i="14" s="1"/>
  <c r="AE320" i="14"/>
  <c r="U109" i="14" s="1"/>
  <c r="G113" i="14"/>
  <c r="AT283" i="16"/>
  <c r="AT285" i="16" s="1"/>
  <c r="AT287" i="16" s="1"/>
  <c r="AN281" i="16"/>
  <c r="X88" i="16" s="1"/>
  <c r="J92" i="16"/>
  <c r="AH309" i="14"/>
  <c r="AH311" i="14" s="1"/>
  <c r="AH313" i="14" s="1"/>
  <c r="G106" i="14"/>
  <c r="AE307" i="14"/>
  <c r="U102" i="14" s="1"/>
  <c r="AL283" i="14"/>
  <c r="AL285" i="14" s="1"/>
  <c r="AL287" i="14" s="1"/>
  <c r="H92" i="14"/>
  <c r="AH281" i="14"/>
  <c r="V88" i="14" s="1"/>
  <c r="H92" i="15"/>
  <c r="AH281" i="15"/>
  <c r="V88" i="15" s="1"/>
  <c r="AL283" i="15"/>
  <c r="AL285" i="15" s="1"/>
  <c r="AL287" i="15" s="1"/>
  <c r="V348" i="14"/>
  <c r="V350" i="14" s="1"/>
  <c r="V352" i="14" s="1"/>
  <c r="V346" i="14"/>
  <c r="R123" i="14" s="1"/>
  <c r="H92" i="16"/>
  <c r="AH281" i="16"/>
  <c r="V88" i="16" s="1"/>
  <c r="AL283" i="16"/>
  <c r="AL285" i="16" s="1"/>
  <c r="AL287" i="16" s="1"/>
  <c r="F113" i="15"/>
  <c r="AD322" i="15"/>
  <c r="AD324" i="15" s="1"/>
  <c r="AD326" i="15" s="1"/>
  <c r="AB320" i="15"/>
  <c r="T109" i="15" s="1"/>
  <c r="AE281" i="16"/>
  <c r="U88" i="16" s="1"/>
  <c r="G92" i="16"/>
  <c r="AH283" i="16"/>
  <c r="AH285" i="16" s="1"/>
  <c r="AH287" i="16" s="1"/>
  <c r="AD283" i="14"/>
  <c r="AD285" i="14" s="1"/>
  <c r="AD287" i="14" s="1"/>
  <c r="F92" i="14"/>
  <c r="AB281" i="14"/>
  <c r="T88" i="14" s="1"/>
  <c r="V322" i="14"/>
  <c r="V324" i="14" s="1"/>
  <c r="V326" i="14" s="1"/>
  <c r="V320" i="14"/>
  <c r="R109" i="14" s="1"/>
  <c r="AE346" i="16"/>
  <c r="U123" i="16" s="1"/>
  <c r="G127" i="16"/>
  <c r="AH348" i="16"/>
  <c r="AH350" i="16" s="1"/>
  <c r="AH352" i="16" s="1"/>
  <c r="Z322" i="13"/>
  <c r="Z324" i="13" s="1"/>
  <c r="Z326" i="13" s="1"/>
  <c r="Y320" i="13"/>
  <c r="S109" i="13" s="1"/>
  <c r="AB320" i="13"/>
  <c r="T109" i="13" s="1"/>
  <c r="F113" i="13"/>
  <c r="AD322" i="13"/>
  <c r="AD324" i="13" s="1"/>
  <c r="AD326" i="13" s="1"/>
  <c r="AQ294" i="13"/>
  <c r="Y95" i="13" s="1"/>
  <c r="K99" i="13"/>
  <c r="AX296" i="13"/>
  <c r="AX298" i="13" s="1"/>
  <c r="AX300" i="13" s="1"/>
  <c r="Z296" i="13"/>
  <c r="Z298" i="13" s="1"/>
  <c r="Z300" i="13" s="1"/>
  <c r="Y294" i="13"/>
  <c r="S95" i="13" s="1"/>
  <c r="V307" i="13"/>
  <c r="R102" i="13" s="1"/>
  <c r="V309" i="13"/>
  <c r="V311" i="13" s="1"/>
  <c r="V313" i="13" s="1"/>
  <c r="Y346" i="16"/>
  <c r="S123" i="16" s="1"/>
  <c r="Z348" i="16"/>
  <c r="Z350" i="16" s="1"/>
  <c r="Z352" i="16" s="1"/>
  <c r="AB294" i="16"/>
  <c r="T95" i="16" s="1"/>
  <c r="AD296" i="16"/>
  <c r="AD298" i="16" s="1"/>
  <c r="AD300" i="16" s="1"/>
  <c r="F99" i="16"/>
  <c r="AH359" i="13"/>
  <c r="V130" i="13" s="1"/>
  <c r="H134" i="13"/>
  <c r="AL361" i="13"/>
  <c r="AL363" i="13" s="1"/>
  <c r="AL365" i="13" s="1"/>
  <c r="J113" i="13"/>
  <c r="AT322" i="13"/>
  <c r="AT324" i="13" s="1"/>
  <c r="AT326" i="13" s="1"/>
  <c r="AN320" i="13"/>
  <c r="X109" i="13" s="1"/>
  <c r="AH320" i="13"/>
  <c r="V109" i="13" s="1"/>
  <c r="AL322" i="13"/>
  <c r="AL324" i="13" s="1"/>
  <c r="AL326" i="13" s="1"/>
  <c r="H113" i="13"/>
  <c r="Y320" i="14"/>
  <c r="S109" i="14" s="1"/>
  <c r="Z322" i="14"/>
  <c r="Z324" i="14" s="1"/>
  <c r="Z326" i="14" s="1"/>
  <c r="AT296" i="13"/>
  <c r="AT298" i="13" s="1"/>
  <c r="AT300" i="13" s="1"/>
  <c r="AN294" i="13"/>
  <c r="X95" i="13" s="1"/>
  <c r="J99" i="13"/>
  <c r="G99" i="13"/>
  <c r="AH296" i="13"/>
  <c r="AH298" i="13" s="1"/>
  <c r="AH300" i="13" s="1"/>
  <c r="AE294" i="13"/>
  <c r="U95" i="13" s="1"/>
  <c r="Y333" i="16"/>
  <c r="S116" i="16" s="1"/>
  <c r="Z335" i="16"/>
  <c r="Z337" i="16" s="1"/>
  <c r="Z339" i="16" s="1"/>
  <c r="AT348" i="13"/>
  <c r="AT350" i="13" s="1"/>
  <c r="AT352" i="13" s="1"/>
  <c r="J127" i="13"/>
  <c r="AN346" i="13"/>
  <c r="X123" i="13" s="1"/>
  <c r="AT307" i="13"/>
  <c r="Z102" i="13" s="1"/>
  <c r="L106" i="13"/>
  <c r="BB309" i="13"/>
  <c r="BB311" i="13" s="1"/>
  <c r="BB313" i="13" s="1"/>
  <c r="AH309" i="16"/>
  <c r="AH311" i="16" s="1"/>
  <c r="AH313" i="16" s="1"/>
  <c r="AE307" i="16"/>
  <c r="U102" i="16" s="1"/>
  <c r="G106" i="16"/>
  <c r="L99" i="13"/>
  <c r="AT294" i="13"/>
  <c r="Z95" i="13" s="1"/>
  <c r="BB296" i="13"/>
  <c r="BB298" i="13" s="1"/>
  <c r="BB300" i="13" s="1"/>
  <c r="AE281" i="13"/>
  <c r="U88" i="13" s="1"/>
  <c r="AH283" i="13"/>
  <c r="AH285" i="13" s="1"/>
  <c r="AH287" i="13" s="1"/>
  <c r="G92" i="13"/>
  <c r="F120" i="16"/>
  <c r="AB333" i="16"/>
  <c r="T116" i="16" s="1"/>
  <c r="AD335" i="16"/>
  <c r="AD337" i="16" s="1"/>
  <c r="AD339" i="16" s="1"/>
  <c r="Y359" i="13"/>
  <c r="S130" i="13" s="1"/>
  <c r="Z361" i="13"/>
  <c r="Z363" i="13" s="1"/>
  <c r="Z365" i="13" s="1"/>
  <c r="AP309" i="13"/>
  <c r="AP311" i="13" s="1"/>
  <c r="AP313" i="13" s="1"/>
  <c r="AK307" i="13"/>
  <c r="W102" i="13" s="1"/>
  <c r="I106" i="13"/>
  <c r="V281" i="13"/>
  <c r="R88" i="13" s="1"/>
  <c r="V283" i="13"/>
  <c r="V285" i="13" s="1"/>
  <c r="V287" i="13" s="1"/>
  <c r="V361" i="15"/>
  <c r="V363" i="15" s="1"/>
  <c r="V365" i="15" s="1"/>
  <c r="V359" i="15"/>
  <c r="R130" i="15" s="1"/>
  <c r="V309" i="15"/>
  <c r="V311" i="15" s="1"/>
  <c r="V313" i="15" s="1"/>
  <c r="V307" i="15"/>
  <c r="R102" i="15" s="1"/>
  <c r="V296" i="16"/>
  <c r="V298" i="16" s="1"/>
  <c r="V300" i="16" s="1"/>
  <c r="V294" i="16"/>
  <c r="R95" i="16" s="1"/>
  <c r="AK307" i="16"/>
  <c r="W102" i="16" s="1"/>
  <c r="I106" i="16"/>
  <c r="AP309" i="16"/>
  <c r="AP311" i="16" s="1"/>
  <c r="AP313" i="16" s="1"/>
  <c r="AX283" i="16"/>
  <c r="AX285" i="16" s="1"/>
  <c r="AX287" i="16" s="1"/>
  <c r="AQ281" i="16"/>
  <c r="Y88" i="16" s="1"/>
  <c r="K92" i="16"/>
  <c r="AN281" i="15"/>
  <c r="X88" i="15" s="1"/>
  <c r="J92" i="15"/>
  <c r="AT283" i="15"/>
  <c r="AT285" i="15" s="1"/>
  <c r="AT287" i="15" s="1"/>
  <c r="AH294" i="14"/>
  <c r="V95" i="14" s="1"/>
  <c r="AL296" i="14"/>
  <c r="AL298" i="14" s="1"/>
  <c r="AL300" i="14" s="1"/>
  <c r="H99" i="14"/>
  <c r="AH309" i="15"/>
  <c r="AH311" i="15" s="1"/>
  <c r="AH313" i="15" s="1"/>
  <c r="AE307" i="15"/>
  <c r="U102" i="15" s="1"/>
  <c r="G106" i="15"/>
  <c r="V361" i="14"/>
  <c r="V363" i="14" s="1"/>
  <c r="V365" i="14" s="1"/>
  <c r="V359" i="14"/>
  <c r="R130" i="14" s="1"/>
  <c r="AL296" i="16"/>
  <c r="AL298" i="16" s="1"/>
  <c r="AL300" i="16" s="1"/>
  <c r="AH294" i="16"/>
  <c r="V95" i="16" s="1"/>
  <c r="H99" i="16"/>
  <c r="V335" i="13"/>
  <c r="V337" i="13" s="1"/>
  <c r="V339" i="13" s="1"/>
  <c r="V333" i="13"/>
  <c r="R116" i="13" s="1"/>
  <c r="AB359" i="14"/>
  <c r="T130" i="14" s="1"/>
  <c r="AD361" i="14"/>
  <c r="AD363" i="14" s="1"/>
  <c r="AD365" i="14" s="1"/>
  <c r="F134" i="14"/>
  <c r="AB346" i="14"/>
  <c r="T123" i="14" s="1"/>
  <c r="AD348" i="14"/>
  <c r="AD350" i="14" s="1"/>
  <c r="AD352" i="14" s="1"/>
  <c r="F127" i="14"/>
  <c r="V322" i="13"/>
  <c r="V324" i="13" s="1"/>
  <c r="V326" i="13" s="1"/>
  <c r="V320" i="13"/>
  <c r="R109" i="13" s="1"/>
  <c r="AD296" i="15"/>
  <c r="AD298" i="15" s="1"/>
  <c r="AD300" i="15" s="1"/>
  <c r="AB294" i="15"/>
  <c r="T95" i="15" s="1"/>
  <c r="F99" i="15"/>
  <c r="V309" i="14"/>
  <c r="V311" i="14" s="1"/>
  <c r="V313" i="14" s="1"/>
  <c r="V307" i="14"/>
  <c r="R102" i="14" s="1"/>
  <c r="Y294" i="16"/>
  <c r="S95" i="16" s="1"/>
  <c r="Z296" i="16"/>
  <c r="Z298" i="16" s="1"/>
  <c r="Z300" i="16" s="1"/>
  <c r="AE359" i="13"/>
  <c r="U130" i="13" s="1"/>
  <c r="AH361" i="13"/>
  <c r="AH363" i="13" s="1"/>
  <c r="AH365" i="13" s="1"/>
  <c r="G134" i="13"/>
  <c r="AD348" i="13"/>
  <c r="AD350" i="13" s="1"/>
  <c r="AD352" i="13" s="1"/>
  <c r="F127" i="13"/>
  <c r="AB346" i="13"/>
  <c r="T123" i="13" s="1"/>
  <c r="AH322" i="13"/>
  <c r="AH324" i="13" s="1"/>
  <c r="AH326" i="13" s="1"/>
  <c r="G113" i="13"/>
  <c r="AE320" i="13"/>
  <c r="U109" i="13" s="1"/>
  <c r="AK320" i="13"/>
  <c r="W109" i="13" s="1"/>
  <c r="AP322" i="13"/>
  <c r="AP324" i="13" s="1"/>
  <c r="AP326" i="13" s="1"/>
  <c r="I113" i="13"/>
  <c r="F106" i="14"/>
  <c r="AB307" i="14"/>
  <c r="T102" i="14" s="1"/>
  <c r="AD309" i="14"/>
  <c r="AD311" i="14" s="1"/>
  <c r="AD313" i="14" s="1"/>
  <c r="Z335" i="15"/>
  <c r="Z337" i="15" s="1"/>
  <c r="Z339" i="15" s="1"/>
  <c r="Y333" i="15"/>
  <c r="S116" i="15" s="1"/>
  <c r="Y346" i="14"/>
  <c r="S123" i="14" s="1"/>
  <c r="Z348" i="14"/>
  <c r="Z350" i="14" s="1"/>
  <c r="Z352" i="14" s="1"/>
  <c r="AB320" i="16"/>
  <c r="T109" i="16" s="1"/>
  <c r="AD322" i="16"/>
  <c r="AD324" i="16" s="1"/>
  <c r="AD326" i="16" s="1"/>
  <c r="F113" i="16"/>
  <c r="L127" i="13"/>
  <c r="BB348" i="13"/>
  <c r="BB350" i="13" s="1"/>
  <c r="BB352" i="13" s="1"/>
  <c r="AT346" i="13"/>
  <c r="Z123" i="13" s="1"/>
  <c r="AQ359" i="13"/>
  <c r="Y130" i="13" s="1"/>
  <c r="AX361" i="13"/>
  <c r="AX363" i="13" s="1"/>
  <c r="AX365" i="13" s="1"/>
  <c r="K134" i="13"/>
  <c r="G113" i="16"/>
  <c r="AE320" i="16"/>
  <c r="U109" i="16" s="1"/>
  <c r="AH322" i="16"/>
  <c r="AH324" i="16" s="1"/>
  <c r="AH326" i="16" s="1"/>
  <c r="I92" i="13"/>
  <c r="AK281" i="13"/>
  <c r="W88" i="13" s="1"/>
  <c r="AP283" i="13"/>
  <c r="AP285" i="13" s="1"/>
  <c r="AP287" i="13" s="1"/>
  <c r="AX309" i="13"/>
  <c r="AX311" i="13" s="1"/>
  <c r="AX313" i="13" s="1"/>
  <c r="AQ307" i="13"/>
  <c r="Y102" i="13" s="1"/>
  <c r="K106" i="13"/>
  <c r="Y307" i="15"/>
  <c r="S102" i="15" s="1"/>
  <c r="Z309" i="15"/>
  <c r="Z311" i="15" s="1"/>
  <c r="Z313" i="15" s="1"/>
  <c r="Y359" i="15"/>
  <c r="S130" i="15" s="1"/>
  <c r="Z361" i="15"/>
  <c r="Z363" i="15" s="1"/>
  <c r="Z365" i="15" s="1"/>
  <c r="AX348" i="13"/>
  <c r="AX350" i="13" s="1"/>
  <c r="AX352" i="13" s="1"/>
  <c r="K127" i="13"/>
  <c r="AQ346" i="13"/>
  <c r="Y123" i="13" s="1"/>
  <c r="AE359" i="16"/>
  <c r="U130" i="16" s="1"/>
  <c r="AH361" i="16"/>
  <c r="AH363" i="16" s="1"/>
  <c r="AH365" i="16" s="1"/>
  <c r="G134" i="16"/>
  <c r="AE307" i="13"/>
  <c r="U102" i="13" s="1"/>
  <c r="AH309" i="13"/>
  <c r="AH311" i="13" s="1"/>
  <c r="AH313" i="13" s="1"/>
  <c r="G106" i="13"/>
  <c r="K113" i="13"/>
  <c r="AQ320" i="13"/>
  <c r="Y109" i="13" s="1"/>
  <c r="AX322" i="13"/>
  <c r="AX324" i="13" s="1"/>
  <c r="AX326" i="13" s="1"/>
  <c r="H99" i="13"/>
  <c r="AH294" i="13"/>
  <c r="V95" i="13" s="1"/>
  <c r="AL296" i="13"/>
  <c r="AL298" i="13" s="1"/>
  <c r="AL300" i="13" s="1"/>
  <c r="AP296" i="13"/>
  <c r="AP298" i="13" s="1"/>
  <c r="AP300" i="13" s="1"/>
  <c r="AK294" i="13"/>
  <c r="W95" i="13" s="1"/>
  <c r="I99" i="13"/>
  <c r="AB359" i="13"/>
  <c r="T130" i="13" s="1"/>
  <c r="AD361" i="13"/>
  <c r="AD363" i="13" s="1"/>
  <c r="AD365" i="13" s="1"/>
  <c r="F134" i="13"/>
  <c r="V296" i="13"/>
  <c r="V298" i="13" s="1"/>
  <c r="V300" i="13" s="1"/>
  <c r="V294" i="13"/>
  <c r="R95" i="13" s="1"/>
  <c r="V294" i="14"/>
  <c r="R95" i="14" s="1"/>
  <c r="V296" i="14"/>
  <c r="V298" i="14" s="1"/>
  <c r="V300" i="14" s="1"/>
  <c r="V283" i="14"/>
  <c r="V285" i="14" s="1"/>
  <c r="V287" i="14" s="1"/>
  <c r="V281" i="14"/>
  <c r="R88" i="14" s="1"/>
  <c r="V283" i="15"/>
  <c r="V285" i="15" s="1"/>
  <c r="V287" i="15" s="1"/>
  <c r="V281" i="15"/>
  <c r="R88" i="15" s="1"/>
  <c r="V348" i="16"/>
  <c r="V350" i="16" s="1"/>
  <c r="V352" i="16" s="1"/>
  <c r="V346" i="16"/>
  <c r="R123" i="16" s="1"/>
  <c r="V294" i="15"/>
  <c r="R95" i="15" s="1"/>
  <c r="V296" i="15"/>
  <c r="V298" i="15" s="1"/>
  <c r="V300" i="15" s="1"/>
  <c r="AE320" i="15"/>
  <c r="U109" i="15" s="1"/>
  <c r="AH322" i="15"/>
  <c r="AH324" i="15" s="1"/>
  <c r="AH326" i="15" s="1"/>
  <c r="G113" i="15"/>
  <c r="I99" i="15"/>
  <c r="AP296" i="15"/>
  <c r="AP298" i="15" s="1"/>
  <c r="AP300" i="15" s="1"/>
  <c r="AK294" i="15"/>
  <c r="W95" i="15" s="1"/>
  <c r="AH320" i="16"/>
  <c r="V109" i="16" s="1"/>
  <c r="AL322" i="16"/>
  <c r="AL324" i="16" s="1"/>
  <c r="AL326" i="16" s="1"/>
  <c r="AO325" i="16" s="1"/>
  <c r="AH111" i="16" s="1"/>
  <c r="H113" i="16"/>
  <c r="AL296" i="15"/>
  <c r="AL298" i="15" s="1"/>
  <c r="AL300" i="15" s="1"/>
  <c r="H99" i="15"/>
  <c r="AH294" i="15"/>
  <c r="V95" i="15" s="1"/>
  <c r="AK281" i="14"/>
  <c r="W88" i="14" s="1"/>
  <c r="I92" i="14"/>
  <c r="AP283" i="14"/>
  <c r="AP285" i="14" s="1"/>
  <c r="AP287" i="14" s="1"/>
  <c r="AH307" i="16"/>
  <c r="V102" i="16" s="1"/>
  <c r="AL309" i="16"/>
  <c r="AL311" i="16" s="1"/>
  <c r="AL313" i="16" s="1"/>
  <c r="H106" i="16"/>
  <c r="AH296" i="15"/>
  <c r="AH298" i="15" s="1"/>
  <c r="AH300" i="15" s="1"/>
  <c r="G99" i="15"/>
  <c r="AE294" i="15"/>
  <c r="U95" i="15" s="1"/>
  <c r="AE294" i="14"/>
  <c r="U95" i="14" s="1"/>
  <c r="AH296" i="14"/>
  <c r="AH298" i="14" s="1"/>
  <c r="AH300" i="14" s="1"/>
  <c r="G99" i="14"/>
  <c r="G92" i="14"/>
  <c r="AH283" i="14"/>
  <c r="AH285" i="14" s="1"/>
  <c r="AH287" i="14" s="1"/>
  <c r="AE281" i="14"/>
  <c r="U88" i="14" s="1"/>
  <c r="AD283" i="15"/>
  <c r="AD285" i="15" s="1"/>
  <c r="AD287" i="15" s="1"/>
  <c r="F92" i="15"/>
  <c r="AB281" i="15"/>
  <c r="T88" i="15" s="1"/>
  <c r="AD309" i="15"/>
  <c r="AD311" i="15" s="1"/>
  <c r="AD313" i="15" s="1"/>
  <c r="F106" i="15"/>
  <c r="AB307" i="15"/>
  <c r="T102" i="15" s="1"/>
  <c r="AB294" i="14"/>
  <c r="T95" i="14" s="1"/>
  <c r="F99" i="14"/>
  <c r="AD296" i="14"/>
  <c r="AD298" i="14" s="1"/>
  <c r="AD300" i="14" s="1"/>
  <c r="AD361" i="15"/>
  <c r="AD363" i="15" s="1"/>
  <c r="AD365" i="15" s="1"/>
  <c r="F134" i="15"/>
  <c r="AB359" i="15"/>
  <c r="T130" i="15" s="1"/>
  <c r="Z309" i="14"/>
  <c r="Z311" i="14" s="1"/>
  <c r="Z313" i="14" s="1"/>
  <c r="Y307" i="14"/>
  <c r="S102" i="14" s="1"/>
  <c r="AB359" i="16"/>
  <c r="T130" i="16" s="1"/>
  <c r="AD361" i="16"/>
  <c r="AD363" i="16" s="1"/>
  <c r="AD365" i="16" s="1"/>
  <c r="F134" i="16"/>
  <c r="Z296" i="14"/>
  <c r="Z298" i="14" s="1"/>
  <c r="Z300" i="14" s="1"/>
  <c r="Y294" i="14"/>
  <c r="S95" i="14" s="1"/>
  <c r="Z322" i="16"/>
  <c r="Z324" i="16" s="1"/>
  <c r="Z326" i="16" s="1"/>
  <c r="Y320" i="16"/>
  <c r="S109" i="16" s="1"/>
  <c r="I127" i="13"/>
  <c r="AK346" i="13"/>
  <c r="W123" i="13" s="1"/>
  <c r="AP348" i="13"/>
  <c r="AP350" i="13" s="1"/>
  <c r="AP352" i="13" s="1"/>
  <c r="G127" i="13"/>
  <c r="AE346" i="13"/>
  <c r="U123" i="13" s="1"/>
  <c r="AH348" i="13"/>
  <c r="AH350" i="13" s="1"/>
  <c r="AH352" i="13" s="1"/>
  <c r="AH335" i="16"/>
  <c r="AH337" i="16" s="1"/>
  <c r="AH339" i="16" s="1"/>
  <c r="AE333" i="16"/>
  <c r="U116" i="16" s="1"/>
  <c r="G120" i="16"/>
  <c r="AT281" i="13"/>
  <c r="Z88" i="13" s="1"/>
  <c r="BB283" i="13"/>
  <c r="BB285" i="13" s="1"/>
  <c r="BB287" i="13" s="1"/>
  <c r="L92" i="13"/>
  <c r="AL309" i="13"/>
  <c r="AL311" i="13" s="1"/>
  <c r="AL313" i="13" s="1"/>
  <c r="AH307" i="13"/>
  <c r="V102" i="13" s="1"/>
  <c r="H106" i="13"/>
  <c r="Z283" i="15"/>
  <c r="Z285" i="15" s="1"/>
  <c r="Z287" i="15" s="1"/>
  <c r="Y281" i="15"/>
  <c r="S88" i="15" s="1"/>
  <c r="Z322" i="15"/>
  <c r="Z324" i="15" s="1"/>
  <c r="Z326" i="15" s="1"/>
  <c r="Y320" i="15"/>
  <c r="S109" i="15" s="1"/>
  <c r="AL335" i="13"/>
  <c r="AL337" i="13" s="1"/>
  <c r="AL339" i="13" s="1"/>
  <c r="AH333" i="13"/>
  <c r="V116" i="13" s="1"/>
  <c r="H120" i="13"/>
  <c r="Y307" i="16"/>
  <c r="S102" i="16" s="1"/>
  <c r="Z309" i="16"/>
  <c r="Z311" i="16" s="1"/>
  <c r="Z313" i="16" s="1"/>
  <c r="H127" i="13"/>
  <c r="AL348" i="13"/>
  <c r="AL350" i="13" s="1"/>
  <c r="AL352" i="13" s="1"/>
  <c r="AH346" i="13"/>
  <c r="V123" i="13" s="1"/>
  <c r="AK333" i="13"/>
  <c r="W116" i="13" s="1"/>
  <c r="AP335" i="13"/>
  <c r="AP337" i="13" s="1"/>
  <c r="AP339" i="13" s="1"/>
  <c r="I120" i="13"/>
  <c r="Z309" i="13"/>
  <c r="Z311" i="13" s="1"/>
  <c r="Z313" i="13" s="1"/>
  <c r="Y307" i="13"/>
  <c r="S102" i="13" s="1"/>
  <c r="AL283" i="13"/>
  <c r="AL285" i="13" s="1"/>
  <c r="AL287" i="13" s="1"/>
  <c r="H92" i="13"/>
  <c r="AH281" i="13"/>
  <c r="V88" i="13" s="1"/>
  <c r="Y281" i="14"/>
  <c r="S88" i="14" s="1"/>
  <c r="Z283" i="14"/>
  <c r="Z285" i="14" s="1"/>
  <c r="Z287" i="14" s="1"/>
  <c r="AD309" i="16"/>
  <c r="AD311" i="16" s="1"/>
  <c r="AD313" i="16" s="1"/>
  <c r="AB307" i="16"/>
  <c r="T102" i="16" s="1"/>
  <c r="F106" i="16"/>
  <c r="BB361" i="13"/>
  <c r="BB363" i="13" s="1"/>
  <c r="BB365" i="13" s="1"/>
  <c r="AT359" i="13"/>
  <c r="Z130" i="13" s="1"/>
  <c r="L134" i="13"/>
  <c r="Y346" i="13"/>
  <c r="S123" i="13" s="1"/>
  <c r="Z348" i="13"/>
  <c r="Z350" i="13" s="1"/>
  <c r="Z352" i="13" s="1"/>
  <c r="F106" i="13"/>
  <c r="AB307" i="13"/>
  <c r="T102" i="13" s="1"/>
  <c r="AD309" i="13"/>
  <c r="AD311" i="13" s="1"/>
  <c r="AD313" i="13" s="1"/>
  <c r="AT309" i="13"/>
  <c r="AT311" i="13" s="1"/>
  <c r="AT313" i="13" s="1"/>
  <c r="J106" i="13"/>
  <c r="AN307" i="13"/>
  <c r="X102" i="13" s="1"/>
  <c r="V333" i="15"/>
  <c r="R116" i="15" s="1"/>
  <c r="V335" i="15"/>
  <c r="V337" i="15" s="1"/>
  <c r="V339" i="15" s="1"/>
  <c r="V361" i="16"/>
  <c r="V363" i="16" s="1"/>
  <c r="V365" i="16" s="1"/>
  <c r="V359" i="16"/>
  <c r="R130" i="16" s="1"/>
  <c r="V348" i="15"/>
  <c r="V350" i="15" s="1"/>
  <c r="V352" i="15" s="1"/>
  <c r="V346" i="15"/>
  <c r="R123" i="15" s="1"/>
  <c r="V322" i="15"/>
  <c r="V324" i="15" s="1"/>
  <c r="V326" i="15" s="1"/>
  <c r="V320" i="15"/>
  <c r="R109" i="15" s="1"/>
  <c r="K69" i="16"/>
  <c r="AN320" i="16"/>
  <c r="X109" i="16" s="1"/>
  <c r="AT322" i="16"/>
  <c r="J113" i="16"/>
  <c r="AW299" i="16"/>
  <c r="AJ97" i="16" s="1"/>
  <c r="AT302" i="16"/>
  <c r="AK238" i="16"/>
  <c r="AK240" i="16" s="1"/>
  <c r="AK243" i="16" s="1"/>
  <c r="I123" i="16"/>
  <c r="I125" i="16" s="1"/>
  <c r="AX289" i="16"/>
  <c r="BA286" i="16"/>
  <c r="AK90" i="16" s="1"/>
  <c r="AL337" i="16"/>
  <c r="AL339" i="16" s="1"/>
  <c r="AP315" i="16"/>
  <c r="AS312" i="16"/>
  <c r="AI104" i="16" s="1"/>
  <c r="BB285" i="16"/>
  <c r="BB287" i="16" s="1"/>
  <c r="AO231" i="16"/>
  <c r="AO233" i="16" s="1"/>
  <c r="AO236" i="16" s="1"/>
  <c r="J116" i="16"/>
  <c r="J118" i="16" s="1"/>
  <c r="AT311" i="16"/>
  <c r="AT313" i="16" s="1"/>
  <c r="AX309" i="16"/>
  <c r="AQ307" i="16"/>
  <c r="Y102" i="16" s="1"/>
  <c r="K106" i="16"/>
  <c r="AX298" i="16"/>
  <c r="AX300" i="16" s="1"/>
  <c r="AL348" i="16"/>
  <c r="AH346" i="16"/>
  <c r="V123" i="16" s="1"/>
  <c r="H127" i="16"/>
  <c r="AS224" i="16"/>
  <c r="AS226" i="16" s="1"/>
  <c r="AS229" i="16" s="1"/>
  <c r="K109" i="16"/>
  <c r="K111" i="16" s="1"/>
  <c r="BB296" i="16"/>
  <c r="AT294" i="16"/>
  <c r="Z95" i="16" s="1"/>
  <c r="L99" i="16"/>
  <c r="AP324" i="16"/>
  <c r="AP326" i="16" s="1"/>
  <c r="AL328" i="16"/>
  <c r="AG245" i="16"/>
  <c r="AG247" i="16" s="1"/>
  <c r="H130" i="16"/>
  <c r="H132" i="16" s="1"/>
  <c r="AK333" i="16"/>
  <c r="W116" i="16" s="1"/>
  <c r="AP335" i="16"/>
  <c r="I120" i="16"/>
  <c r="AW217" i="16"/>
  <c r="AW219" i="16" s="1"/>
  <c r="AW222" i="16" s="1"/>
  <c r="L102" i="16"/>
  <c r="L104" i="16" s="1"/>
  <c r="J106" i="15"/>
  <c r="AN307" i="15"/>
  <c r="X102" i="15" s="1"/>
  <c r="AT309" i="15"/>
  <c r="AO224" i="15"/>
  <c r="AO226" i="15" s="1"/>
  <c r="AO229" i="15" s="1"/>
  <c r="J109" i="15"/>
  <c r="J111" i="15" s="1"/>
  <c r="AW210" i="15"/>
  <c r="AW212" i="15" s="1"/>
  <c r="AW215" i="15" s="1"/>
  <c r="L95" i="15"/>
  <c r="L97" i="15" s="1"/>
  <c r="AG238" i="15"/>
  <c r="AG240" i="15" s="1"/>
  <c r="AG243" i="15" s="1"/>
  <c r="H123" i="15"/>
  <c r="H125" i="15" s="1"/>
  <c r="AS217" i="15"/>
  <c r="AS219" i="15" s="1"/>
  <c r="AS222" i="15" s="1"/>
  <c r="K102" i="15"/>
  <c r="K104" i="15" s="1"/>
  <c r="AS299" i="15"/>
  <c r="AI97" i="15" s="1"/>
  <c r="AP302" i="15"/>
  <c r="AC245" i="15"/>
  <c r="AC247" i="15" s="1"/>
  <c r="G130" i="15"/>
  <c r="G132" i="15" s="1"/>
  <c r="AL324" i="15"/>
  <c r="AL326" i="15" s="1"/>
  <c r="AX296" i="15"/>
  <c r="K99" i="15"/>
  <c r="AQ294" i="15"/>
  <c r="Y95" i="15" s="1"/>
  <c r="AH333" i="15"/>
  <c r="V116" i="15" s="1"/>
  <c r="AL335" i="15"/>
  <c r="H120" i="15"/>
  <c r="AX272" i="15"/>
  <c r="AX274" i="15" s="1"/>
  <c r="AT289" i="15"/>
  <c r="AW286" i="15"/>
  <c r="AJ90" i="15" s="1"/>
  <c r="I113" i="15"/>
  <c r="AP322" i="15"/>
  <c r="AK320" i="15"/>
  <c r="W109" i="15" s="1"/>
  <c r="L92" i="15"/>
  <c r="AT281" i="15"/>
  <c r="Z88" i="15" s="1"/>
  <c r="BB283" i="15"/>
  <c r="AP311" i="15"/>
  <c r="AP313" i="15" s="1"/>
  <c r="AX285" i="15"/>
  <c r="AX287" i="15" s="1"/>
  <c r="AK325" i="15"/>
  <c r="AG111" i="15" s="1"/>
  <c r="AH328" i="15"/>
  <c r="AH337" i="15"/>
  <c r="AH339" i="15" s="1"/>
  <c r="AT298" i="15"/>
  <c r="AT300" i="15" s="1"/>
  <c r="AH348" i="15"/>
  <c r="AE346" i="15"/>
  <c r="U123" i="15" s="1"/>
  <c r="G127" i="15"/>
  <c r="AL315" i="15"/>
  <c r="AO312" i="15"/>
  <c r="AH104" i="15" s="1"/>
  <c r="AK231" i="15"/>
  <c r="AK233" i="15" s="1"/>
  <c r="AK236" i="15" s="1"/>
  <c r="I116" i="15"/>
  <c r="I118" i="15" s="1"/>
  <c r="AP311" i="14"/>
  <c r="AP313" i="14" s="1"/>
  <c r="AQ294" i="14"/>
  <c r="Y95" i="14" s="1"/>
  <c r="AX296" i="14"/>
  <c r="K99" i="14"/>
  <c r="AG238" i="14"/>
  <c r="AG240" i="14" s="1"/>
  <c r="AG243" i="14" s="1"/>
  <c r="H123" i="14"/>
  <c r="H125" i="14" s="1"/>
  <c r="AX272" i="14"/>
  <c r="AX274" i="14" s="1"/>
  <c r="AS217" i="14"/>
  <c r="AS219" i="14" s="1"/>
  <c r="AS222" i="14" s="1"/>
  <c r="K102" i="14"/>
  <c r="K104" i="14" s="1"/>
  <c r="AH328" i="14"/>
  <c r="AK325" i="14"/>
  <c r="AG111" i="14" s="1"/>
  <c r="AE346" i="14"/>
  <c r="U123" i="14" s="1"/>
  <c r="AH348" i="14"/>
  <c r="G127" i="14"/>
  <c r="AT281" i="14"/>
  <c r="Z88" i="14" s="1"/>
  <c r="BB283" i="14"/>
  <c r="L92" i="14"/>
  <c r="AL324" i="14"/>
  <c r="AL326" i="14" s="1"/>
  <c r="AP322" i="14"/>
  <c r="AK320" i="14"/>
  <c r="W109" i="14" s="1"/>
  <c r="I113" i="14"/>
  <c r="AT298" i="14"/>
  <c r="AT300" i="14" s="1"/>
  <c r="AH337" i="14"/>
  <c r="AH339" i="14" s="1"/>
  <c r="AN307" i="14"/>
  <c r="X102" i="14" s="1"/>
  <c r="AT309" i="14"/>
  <c r="J106" i="14"/>
  <c r="AX285" i="14"/>
  <c r="AX287" i="14" s="1"/>
  <c r="AK231" i="14"/>
  <c r="AK233" i="14" s="1"/>
  <c r="AK236" i="14" s="1"/>
  <c r="I116" i="14"/>
  <c r="I118" i="14" s="1"/>
  <c r="AC245" i="14"/>
  <c r="AC247" i="14" s="1"/>
  <c r="G130" i="14"/>
  <c r="G132" i="14" s="1"/>
  <c r="AO312" i="14"/>
  <c r="AH104" i="14" s="1"/>
  <c r="AL315" i="14"/>
  <c r="AW210" i="14"/>
  <c r="AW212" i="14" s="1"/>
  <c r="AW215" i="14" s="1"/>
  <c r="L95" i="14"/>
  <c r="L97" i="14" s="1"/>
  <c r="AT289" i="14"/>
  <c r="AW286" i="14"/>
  <c r="AJ90" i="14" s="1"/>
  <c r="AO224" i="14"/>
  <c r="AO226" i="14" s="1"/>
  <c r="AO229" i="14" s="1"/>
  <c r="J109" i="14"/>
  <c r="J111" i="14" s="1"/>
  <c r="AP302" i="14"/>
  <c r="AS299" i="14"/>
  <c r="AI97" i="14" s="1"/>
  <c r="AH333" i="14"/>
  <c r="V116" i="14" s="1"/>
  <c r="AL335" i="14"/>
  <c r="H120" i="14"/>
  <c r="AX276" i="13"/>
  <c r="BA273" i="13"/>
  <c r="AK83" i="13" s="1"/>
  <c r="K74" i="13"/>
  <c r="K75" i="13"/>
  <c r="AG300" i="4"/>
  <c r="AF98" i="4" s="1"/>
  <c r="AD303" i="4"/>
  <c r="BE300" i="4"/>
  <c r="AL98" i="4" s="1"/>
  <c r="BB303" i="4"/>
  <c r="BE313" i="4"/>
  <c r="AL105" i="4" s="1"/>
  <c r="BB316" i="4"/>
  <c r="AG326" i="4"/>
  <c r="AF112" i="4" s="1"/>
  <c r="AD329" i="4"/>
  <c r="AW339" i="4"/>
  <c r="AJ119" i="4" s="1"/>
  <c r="AT342" i="4"/>
  <c r="AT355" i="4"/>
  <c r="AW352" i="4"/>
  <c r="AJ126" i="4" s="1"/>
  <c r="BB368" i="4"/>
  <c r="BE365" i="4"/>
  <c r="AL133" i="4" s="1"/>
  <c r="AK300" i="4"/>
  <c r="AG98" i="4" s="1"/>
  <c r="AH303" i="4"/>
  <c r="BA339" i="4"/>
  <c r="AK119" i="4" s="1"/>
  <c r="AX342" i="4"/>
  <c r="AH342" i="4"/>
  <c r="AK339" i="4"/>
  <c r="AG119" i="4" s="1"/>
  <c r="AK313" i="4"/>
  <c r="AG105" i="4" s="1"/>
  <c r="AH316" i="4"/>
  <c r="AW326" i="4"/>
  <c r="AJ112" i="4" s="1"/>
  <c r="AT329" i="4"/>
  <c r="AO339" i="4"/>
  <c r="AH119" i="4" s="1"/>
  <c r="AL342" i="4"/>
  <c r="AK352" i="4"/>
  <c r="AG126" i="4" s="1"/>
  <c r="AH355" i="4"/>
  <c r="AW300" i="4"/>
  <c r="AJ98" i="4" s="1"/>
  <c r="AT303" i="4"/>
  <c r="AG313" i="4"/>
  <c r="AF105" i="4" s="1"/>
  <c r="AD316" i="4"/>
  <c r="AS326" i="4"/>
  <c r="AI112" i="4" s="1"/>
  <c r="AP329" i="4"/>
  <c r="AP355" i="4"/>
  <c r="AS352" i="4"/>
  <c r="AI126" i="4" s="1"/>
  <c r="AT368" i="4"/>
  <c r="AW365" i="4"/>
  <c r="AJ133" i="4" s="1"/>
  <c r="AX355" i="4"/>
  <c r="BA352" i="4"/>
  <c r="AK126" i="4" s="1"/>
  <c r="BA287" i="4"/>
  <c r="AK91" i="4" s="1"/>
  <c r="AX290" i="4"/>
  <c r="AO300" i="4"/>
  <c r="AH98" i="4" s="1"/>
  <c r="AL303" i="4"/>
  <c r="AO313" i="4"/>
  <c r="AH105" i="4" s="1"/>
  <c r="AL316" i="4"/>
  <c r="BE326" i="4"/>
  <c r="AL112" i="4" s="1"/>
  <c r="BB329" i="4"/>
  <c r="AD342" i="4"/>
  <c r="AG339" i="4"/>
  <c r="AF119" i="4" s="1"/>
  <c r="AD355" i="4"/>
  <c r="AG352" i="4"/>
  <c r="AF126" i="4" s="1"/>
  <c r="BB355" i="4"/>
  <c r="BE352" i="4"/>
  <c r="AL126" i="4" s="1"/>
  <c r="AO365" i="4"/>
  <c r="AH133" i="4" s="1"/>
  <c r="AL368" i="4"/>
  <c r="AS313" i="4"/>
  <c r="AI105" i="4" s="1"/>
  <c r="AP316" i="4"/>
  <c r="AP342" i="4"/>
  <c r="AS339" i="4"/>
  <c r="AI119" i="4" s="1"/>
  <c r="BA300" i="4"/>
  <c r="AK98" i="4" s="1"/>
  <c r="AX303" i="4"/>
  <c r="AS300" i="4"/>
  <c r="AI98" i="4" s="1"/>
  <c r="AP303" i="4"/>
  <c r="AW313" i="4"/>
  <c r="AJ105" i="4" s="1"/>
  <c r="AT316" i="4"/>
  <c r="AO326" i="4"/>
  <c r="AH112" i="4" s="1"/>
  <c r="AL329" i="4"/>
  <c r="BE339" i="4"/>
  <c r="AL119" i="4" s="1"/>
  <c r="BB342" i="4"/>
  <c r="AL355" i="4"/>
  <c r="AO352" i="4"/>
  <c r="AH126" i="4" s="1"/>
  <c r="AX368" i="4"/>
  <c r="BA365" i="4"/>
  <c r="AK133" i="4" s="1"/>
  <c r="BA313" i="4"/>
  <c r="AK105" i="4" s="1"/>
  <c r="AX316" i="4"/>
  <c r="AK326" i="4"/>
  <c r="AG112" i="4" s="1"/>
  <c r="AH329" i="4"/>
  <c r="BA326" i="4"/>
  <c r="AK112" i="4" s="1"/>
  <c r="AX329" i="4"/>
  <c r="Y295" i="4"/>
  <c r="S96" i="4" s="1"/>
  <c r="Z297" i="4"/>
  <c r="Z299" i="4" s="1"/>
  <c r="Z301" i="4" s="1"/>
  <c r="Y360" i="4"/>
  <c r="S131" i="4" s="1"/>
  <c r="Z362" i="4"/>
  <c r="Z364" i="4" s="1"/>
  <c r="Z366" i="4" s="1"/>
  <c r="V347" i="4"/>
  <c r="R124" i="4" s="1"/>
  <c r="V349" i="4"/>
  <c r="V351" i="4" s="1"/>
  <c r="V353" i="4" s="1"/>
  <c r="Y308" i="4"/>
  <c r="S103" i="4" s="1"/>
  <c r="Z310" i="4"/>
  <c r="Z312" i="4" s="1"/>
  <c r="Z314" i="4" s="1"/>
  <c r="V334" i="4"/>
  <c r="R117" i="4" s="1"/>
  <c r="V336" i="4"/>
  <c r="V338" i="4" s="1"/>
  <c r="V340" i="4" s="1"/>
  <c r="Y321" i="4"/>
  <c r="S110" i="4" s="1"/>
  <c r="Z323" i="4"/>
  <c r="Z325" i="4" s="1"/>
  <c r="Z327" i="4" s="1"/>
  <c r="Y347" i="4"/>
  <c r="S124" i="4" s="1"/>
  <c r="Z349" i="4"/>
  <c r="Z351" i="4" s="1"/>
  <c r="Z353" i="4" s="1"/>
  <c r="V295" i="4"/>
  <c r="R96" i="4" s="1"/>
  <c r="V297" i="4"/>
  <c r="V299" i="4" s="1"/>
  <c r="V301" i="4" s="1"/>
  <c r="V321" i="4"/>
  <c r="R110" i="4" s="1"/>
  <c r="V323" i="4"/>
  <c r="V325" i="4" s="1"/>
  <c r="V327" i="4" s="1"/>
  <c r="Y334" i="4"/>
  <c r="S117" i="4" s="1"/>
  <c r="Z336" i="4"/>
  <c r="Z338" i="4" s="1"/>
  <c r="Z340" i="4" s="1"/>
  <c r="V308" i="4"/>
  <c r="R103" i="4" s="1"/>
  <c r="V310" i="4"/>
  <c r="V312" i="4" s="1"/>
  <c r="V314" i="4" s="1"/>
  <c r="F100" i="4"/>
  <c r="AF97" i="4" s="1"/>
  <c r="AB295" i="4"/>
  <c r="T96" i="4" s="1"/>
  <c r="G100" i="4"/>
  <c r="AG97" i="4" s="1"/>
  <c r="AE295" i="4"/>
  <c r="U96" i="4" s="1"/>
  <c r="G121" i="4"/>
  <c r="AG118" i="4" s="1"/>
  <c r="AE334" i="4"/>
  <c r="U117" i="4" s="1"/>
  <c r="J100" i="4"/>
  <c r="AJ97" i="4" s="1"/>
  <c r="AN295" i="4"/>
  <c r="X96" i="4" s="1"/>
  <c r="F107" i="4"/>
  <c r="AF104" i="4" s="1"/>
  <c r="AB308" i="4"/>
  <c r="T103" i="4" s="1"/>
  <c r="J114" i="4"/>
  <c r="AJ111" i="4" s="1"/>
  <c r="AN321" i="4"/>
  <c r="X110" i="4" s="1"/>
  <c r="I114" i="4"/>
  <c r="AI111" i="4" s="1"/>
  <c r="AK321" i="4"/>
  <c r="W110" i="4" s="1"/>
  <c r="H121" i="4"/>
  <c r="AH118" i="4" s="1"/>
  <c r="AH334" i="4"/>
  <c r="V117" i="4" s="1"/>
  <c r="I128" i="4"/>
  <c r="AI125" i="4" s="1"/>
  <c r="AK347" i="4"/>
  <c r="W124" i="4" s="1"/>
  <c r="J135" i="4"/>
  <c r="AJ132" i="4" s="1"/>
  <c r="AN360" i="4"/>
  <c r="X131" i="4" s="1"/>
  <c r="K128" i="4"/>
  <c r="AK125" i="4" s="1"/>
  <c r="AQ347" i="4"/>
  <c r="Y124" i="4" s="1"/>
  <c r="G128" i="4"/>
  <c r="AG125" i="4" s="1"/>
  <c r="AE347" i="4"/>
  <c r="U124" i="4" s="1"/>
  <c r="L107" i="4"/>
  <c r="AL104" i="4" s="1"/>
  <c r="AT308" i="4"/>
  <c r="Z103" i="4" s="1"/>
  <c r="J128" i="4"/>
  <c r="AJ125" i="4" s="1"/>
  <c r="AN347" i="4"/>
  <c r="X124" i="4" s="1"/>
  <c r="L135" i="4"/>
  <c r="AL132" i="4" s="1"/>
  <c r="AT360" i="4"/>
  <c r="Z131" i="4" s="1"/>
  <c r="K121" i="4"/>
  <c r="AK118" i="4" s="1"/>
  <c r="AQ334" i="4"/>
  <c r="Y117" i="4" s="1"/>
  <c r="F121" i="4"/>
  <c r="AF118" i="4" s="1"/>
  <c r="AB334" i="4"/>
  <c r="T117" i="4" s="1"/>
  <c r="H135" i="4"/>
  <c r="AH132" i="4" s="1"/>
  <c r="AH360" i="4"/>
  <c r="V131" i="4" s="1"/>
  <c r="I107" i="4"/>
  <c r="AI104" i="4" s="1"/>
  <c r="AK308" i="4"/>
  <c r="W103" i="4" s="1"/>
  <c r="L100" i="4"/>
  <c r="AL97" i="4" s="1"/>
  <c r="AT295" i="4"/>
  <c r="Z96" i="4" s="1"/>
  <c r="F114" i="4"/>
  <c r="AF111" i="4" s="1"/>
  <c r="AB321" i="4"/>
  <c r="T110" i="4" s="1"/>
  <c r="J121" i="4"/>
  <c r="AJ118" i="4" s="1"/>
  <c r="AN334" i="4"/>
  <c r="X117" i="4" s="1"/>
  <c r="G107" i="4"/>
  <c r="AG104" i="4" s="1"/>
  <c r="AE308" i="4"/>
  <c r="U103" i="4" s="1"/>
  <c r="K93" i="4"/>
  <c r="AK90" i="4" s="1"/>
  <c r="AQ282" i="4"/>
  <c r="Y89" i="4" s="1"/>
  <c r="H100" i="4"/>
  <c r="AH97" i="4" s="1"/>
  <c r="AH295" i="4"/>
  <c r="V96" i="4" s="1"/>
  <c r="H107" i="4"/>
  <c r="AH104" i="4" s="1"/>
  <c r="AH308" i="4"/>
  <c r="V103" i="4" s="1"/>
  <c r="L114" i="4"/>
  <c r="AL111" i="4" s="1"/>
  <c r="AT321" i="4"/>
  <c r="Z110" i="4" s="1"/>
  <c r="F128" i="4"/>
  <c r="AF125" i="4" s="1"/>
  <c r="AB347" i="4"/>
  <c r="T124" i="4" s="1"/>
  <c r="L128" i="4"/>
  <c r="AL125" i="4" s="1"/>
  <c r="AT347" i="4"/>
  <c r="Z124" i="4" s="1"/>
  <c r="I121" i="4"/>
  <c r="AI118" i="4" s="1"/>
  <c r="AK334" i="4"/>
  <c r="W117" i="4" s="1"/>
  <c r="K100" i="4"/>
  <c r="AK97" i="4" s="1"/>
  <c r="AQ295" i="4"/>
  <c r="Y96" i="4" s="1"/>
  <c r="I100" i="4"/>
  <c r="AI97" i="4" s="1"/>
  <c r="AK295" i="4"/>
  <c r="W96" i="4" s="1"/>
  <c r="J107" i="4"/>
  <c r="AJ104" i="4" s="1"/>
  <c r="AN308" i="4"/>
  <c r="X103" i="4" s="1"/>
  <c r="H114" i="4"/>
  <c r="AH111" i="4" s="1"/>
  <c r="AH321" i="4"/>
  <c r="V110" i="4" s="1"/>
  <c r="L121" i="4"/>
  <c r="AL118" i="4" s="1"/>
  <c r="AT334" i="4"/>
  <c r="Z117" i="4" s="1"/>
  <c r="H128" i="4"/>
  <c r="AH125" i="4" s="1"/>
  <c r="AH347" i="4"/>
  <c r="V124" i="4" s="1"/>
  <c r="K135" i="4"/>
  <c r="AK132" i="4" s="1"/>
  <c r="AQ360" i="4"/>
  <c r="Y131" i="4" s="1"/>
  <c r="K107" i="4"/>
  <c r="AK104" i="4" s="1"/>
  <c r="AQ308" i="4"/>
  <c r="Y103" i="4" s="1"/>
  <c r="G114" i="4"/>
  <c r="AG111" i="4" s="1"/>
  <c r="AE321" i="4"/>
  <c r="U110" i="4" s="1"/>
  <c r="K114" i="4"/>
  <c r="AK111" i="4" s="1"/>
  <c r="AQ321" i="4"/>
  <c r="Y110" i="4" s="1"/>
  <c r="X204" i="4"/>
  <c r="AB213" i="4"/>
  <c r="AV218" i="4"/>
  <c r="AV213" i="4"/>
  <c r="AN206" i="4"/>
  <c r="AB220" i="4"/>
  <c r="AF213" i="4"/>
  <c r="AN220" i="4"/>
  <c r="AR213" i="4"/>
  <c r="X220" i="4"/>
  <c r="AV232" i="4"/>
  <c r="AB218" i="4"/>
  <c r="AR232" i="4"/>
  <c r="AJ234" i="4"/>
  <c r="AN234" i="4"/>
  <c r="X213" i="4"/>
  <c r="T213" i="4"/>
  <c r="T220" i="4"/>
  <c r="AF220" i="4"/>
  <c r="AF204" i="4"/>
  <c r="AN213" i="4"/>
  <c r="AJ220" i="4"/>
  <c r="AR234" i="4"/>
  <c r="AF206" i="4"/>
  <c r="AV234" i="4"/>
  <c r="AJ227" i="4"/>
  <c r="T218" i="4"/>
  <c r="AF218" i="4"/>
  <c r="AV227" i="4"/>
  <c r="AR218" i="4"/>
  <c r="AN227" i="4"/>
  <c r="AB227" i="4"/>
  <c r="AF227" i="4"/>
  <c r="AB234" i="4"/>
  <c r="X234" i="4"/>
  <c r="X227" i="4"/>
  <c r="T234" i="4"/>
  <c r="AB206" i="4"/>
  <c r="AJ206" i="4"/>
  <c r="AN218" i="4"/>
  <c r="X218" i="4"/>
  <c r="AR206" i="4"/>
  <c r="X206" i="4"/>
  <c r="T206" i="4"/>
  <c r="AN232" i="4"/>
  <c r="AB204" i="4"/>
  <c r="AV204" i="4"/>
  <c r="AJ204" i="4"/>
  <c r="AN204" i="4"/>
  <c r="AF232" i="4"/>
  <c r="AJ199" i="4"/>
  <c r="T199" i="4"/>
  <c r="AR199" i="4"/>
  <c r="AB199" i="4"/>
  <c r="AN199" i="4"/>
  <c r="X199" i="4"/>
  <c r="AV199" i="4"/>
  <c r="AF199" i="4"/>
  <c r="AR204" i="4"/>
  <c r="T232" i="4"/>
  <c r="AB232" i="4"/>
  <c r="X232" i="4"/>
  <c r="AJ246" i="4"/>
  <c r="T246" i="4"/>
  <c r="X246" i="4"/>
  <c r="AV246" i="4"/>
  <c r="AF246" i="4"/>
  <c r="AR246" i="4"/>
  <c r="AB246" i="4"/>
  <c r="AN246" i="4"/>
  <c r="AJ239" i="4"/>
  <c r="T239" i="4"/>
  <c r="AN239" i="4"/>
  <c r="X239" i="4"/>
  <c r="AV239" i="4"/>
  <c r="AF239" i="4"/>
  <c r="AR239" i="4"/>
  <c r="AB239" i="4"/>
  <c r="AJ225" i="4"/>
  <c r="T225" i="4"/>
  <c r="X225" i="4"/>
  <c r="AV225" i="4"/>
  <c r="AF225" i="4"/>
  <c r="AR225" i="4"/>
  <c r="AB225" i="4"/>
  <c r="AN225" i="4"/>
  <c r="AJ211" i="4"/>
  <c r="T211" i="4"/>
  <c r="AN211" i="4"/>
  <c r="X211" i="4"/>
  <c r="AV211" i="4"/>
  <c r="AF211" i="4"/>
  <c r="AR211" i="4"/>
  <c r="AB211" i="4"/>
  <c r="AC312" i="13" l="1"/>
  <c r="AE104" i="13" s="1"/>
  <c r="Z315" i="13"/>
  <c r="BB289" i="13"/>
  <c r="BE286" i="13"/>
  <c r="AL90" i="13" s="1"/>
  <c r="AH341" i="16"/>
  <c r="AK338" i="16"/>
  <c r="AG118" i="16" s="1"/>
  <c r="AS351" i="13"/>
  <c r="AI125" i="13" s="1"/>
  <c r="AP354" i="13"/>
  <c r="AC325" i="16"/>
  <c r="AE111" i="16" s="1"/>
  <c r="Z328" i="16"/>
  <c r="AG364" i="16"/>
  <c r="AF132" i="16" s="1"/>
  <c r="AD367" i="16"/>
  <c r="AG312" i="15"/>
  <c r="AF104" i="15" s="1"/>
  <c r="AD315" i="15"/>
  <c r="AH302" i="14"/>
  <c r="AK299" i="14"/>
  <c r="AG97" i="14" s="1"/>
  <c r="AK299" i="15"/>
  <c r="AG97" i="15" s="1"/>
  <c r="AH302" i="15"/>
  <c r="AP289" i="14"/>
  <c r="AS286" i="14"/>
  <c r="AI90" i="14" s="1"/>
  <c r="V289" i="15"/>
  <c r="Y286" i="15"/>
  <c r="AD90" i="15" s="1"/>
  <c r="AD367" i="13"/>
  <c r="AG364" i="13"/>
  <c r="AF132" i="13" s="1"/>
  <c r="AS299" i="13"/>
  <c r="AI97" i="13" s="1"/>
  <c r="AP302" i="13"/>
  <c r="BA325" i="13"/>
  <c r="AK111" i="13" s="1"/>
  <c r="AX328" i="13"/>
  <c r="AK312" i="13"/>
  <c r="AG104" i="13" s="1"/>
  <c r="AH315" i="13"/>
  <c r="Z367" i="15"/>
  <c r="AC364" i="15"/>
  <c r="AE132" i="15" s="1"/>
  <c r="AD328" i="16"/>
  <c r="AG325" i="16"/>
  <c r="AF111" i="16" s="1"/>
  <c r="Y312" i="14"/>
  <c r="AD104" i="14" s="1"/>
  <c r="V315" i="14"/>
  <c r="AO299" i="16"/>
  <c r="AH97" i="16" s="1"/>
  <c r="AL302" i="16"/>
  <c r="Y286" i="13"/>
  <c r="AD90" i="13" s="1"/>
  <c r="V289" i="13"/>
  <c r="AP315" i="13"/>
  <c r="AS312" i="13"/>
  <c r="AI104" i="13" s="1"/>
  <c r="AT354" i="13"/>
  <c r="AW351" i="13"/>
  <c r="AJ125" i="13" s="1"/>
  <c r="AH302" i="13"/>
  <c r="AK299" i="13"/>
  <c r="AG97" i="13" s="1"/>
  <c r="AW299" i="13"/>
  <c r="AJ97" i="13" s="1"/>
  <c r="AT302" i="13"/>
  <c r="AO325" i="13"/>
  <c r="AH111" i="13" s="1"/>
  <c r="AL328" i="13"/>
  <c r="Z302" i="13"/>
  <c r="AC299" i="13"/>
  <c r="AE97" i="13" s="1"/>
  <c r="AD328" i="13"/>
  <c r="AG325" i="13"/>
  <c r="AF111" i="13" s="1"/>
  <c r="Z328" i="13"/>
  <c r="AC325" i="13"/>
  <c r="AE111" i="13" s="1"/>
  <c r="AD289" i="14"/>
  <c r="AG286" i="14"/>
  <c r="AF90" i="14" s="1"/>
  <c r="AO286" i="15"/>
  <c r="AH90" i="15" s="1"/>
  <c r="AL289" i="15"/>
  <c r="AK312" i="14"/>
  <c r="AG104" i="14" s="1"/>
  <c r="AH315" i="14"/>
  <c r="BA338" i="13"/>
  <c r="AK118" i="13" s="1"/>
  <c r="AX341" i="13"/>
  <c r="AC286" i="16"/>
  <c r="AE90" i="16" s="1"/>
  <c r="Z289" i="16"/>
  <c r="Z367" i="16"/>
  <c r="AC364" i="16"/>
  <c r="AE132" i="16" s="1"/>
  <c r="AG351" i="16"/>
  <c r="AF125" i="16" s="1"/>
  <c r="AD354" i="16"/>
  <c r="AD341" i="14"/>
  <c r="AG338" i="14"/>
  <c r="AF118" i="14" s="1"/>
  <c r="AP367" i="13"/>
  <c r="AS364" i="13"/>
  <c r="AI132" i="13" s="1"/>
  <c r="AC286" i="13"/>
  <c r="AE90" i="13" s="1"/>
  <c r="Z289" i="13"/>
  <c r="AT289" i="13"/>
  <c r="AW286" i="13"/>
  <c r="AJ90" i="13" s="1"/>
  <c r="AG325" i="14"/>
  <c r="AF111" i="14" s="1"/>
  <c r="AD328" i="14"/>
  <c r="AD341" i="15"/>
  <c r="AG338" i="15"/>
  <c r="AF118" i="15" s="1"/>
  <c r="Y325" i="15"/>
  <c r="AD111" i="15" s="1"/>
  <c r="V328" i="15"/>
  <c r="Y364" i="16"/>
  <c r="AD132" i="16" s="1"/>
  <c r="V367" i="16"/>
  <c r="AD315" i="16"/>
  <c r="AG312" i="16"/>
  <c r="AF104" i="16" s="1"/>
  <c r="AO351" i="13"/>
  <c r="AH125" i="13" s="1"/>
  <c r="AL354" i="13"/>
  <c r="Z328" i="15"/>
  <c r="AC325" i="15"/>
  <c r="AE111" i="15" s="1"/>
  <c r="AH354" i="13"/>
  <c r="AK351" i="13"/>
  <c r="AG125" i="13" s="1"/>
  <c r="AH289" i="14"/>
  <c r="AK286" i="14"/>
  <c r="AG90" i="14" s="1"/>
  <c r="AO299" i="15"/>
  <c r="AH97" i="15" s="1"/>
  <c r="AL302" i="15"/>
  <c r="AL302" i="13"/>
  <c r="AO299" i="13"/>
  <c r="AH97" i="13" s="1"/>
  <c r="BB354" i="13"/>
  <c r="BE351" i="13"/>
  <c r="AL125" i="13" s="1"/>
  <c r="Z341" i="15"/>
  <c r="AC338" i="15"/>
  <c r="AE118" i="15" s="1"/>
  <c r="AG351" i="13"/>
  <c r="AF125" i="13" s="1"/>
  <c r="AD354" i="13"/>
  <c r="Z302" i="16"/>
  <c r="AC299" i="16"/>
  <c r="AE97" i="16" s="1"/>
  <c r="Y325" i="13"/>
  <c r="AD111" i="13" s="1"/>
  <c r="V328" i="13"/>
  <c r="V341" i="13"/>
  <c r="Y338" i="13"/>
  <c r="AD118" i="13" s="1"/>
  <c r="AK312" i="15"/>
  <c r="AG104" i="15" s="1"/>
  <c r="AH315" i="15"/>
  <c r="V315" i="15"/>
  <c r="Y312" i="15"/>
  <c r="AD104" i="15" s="1"/>
  <c r="Z367" i="13"/>
  <c r="AC364" i="13"/>
  <c r="AE132" i="13" s="1"/>
  <c r="BB302" i="13"/>
  <c r="BE299" i="13"/>
  <c r="AL97" i="13" s="1"/>
  <c r="AC338" i="16"/>
  <c r="AE118" i="16" s="1"/>
  <c r="Z341" i="16"/>
  <c r="Z328" i="14"/>
  <c r="AC325" i="14"/>
  <c r="AE111" i="14" s="1"/>
  <c r="AO364" i="13"/>
  <c r="AH132" i="13" s="1"/>
  <c r="AL367" i="13"/>
  <c r="AD302" i="16"/>
  <c r="AG299" i="16"/>
  <c r="AF97" i="16" s="1"/>
  <c r="Y312" i="13"/>
  <c r="AD104" i="13" s="1"/>
  <c r="V315" i="13"/>
  <c r="BA299" i="13"/>
  <c r="AK97" i="13" s="1"/>
  <c r="AX302" i="13"/>
  <c r="AH354" i="16"/>
  <c r="AK351" i="16"/>
  <c r="AG125" i="16" s="1"/>
  <c r="Y325" i="14"/>
  <c r="AD111" i="14" s="1"/>
  <c r="V328" i="14"/>
  <c r="AH289" i="16"/>
  <c r="AK286" i="16"/>
  <c r="AG90" i="16" s="1"/>
  <c r="AG325" i="15"/>
  <c r="AF111" i="15" s="1"/>
  <c r="AD328" i="15"/>
  <c r="AO286" i="14"/>
  <c r="AH90" i="14" s="1"/>
  <c r="AL289" i="14"/>
  <c r="V341" i="16"/>
  <c r="Y338" i="16"/>
  <c r="AD118" i="16" s="1"/>
  <c r="Y286" i="16"/>
  <c r="AD90" i="16" s="1"/>
  <c r="V289" i="16"/>
  <c r="Z341" i="14"/>
  <c r="AC338" i="14"/>
  <c r="AE118" i="14" s="1"/>
  <c r="AH341" i="13"/>
  <c r="AK338" i="13"/>
  <c r="AG118" i="13" s="1"/>
  <c r="AD302" i="13"/>
  <c r="AG299" i="13"/>
  <c r="AF97" i="13" s="1"/>
  <c r="AX289" i="13"/>
  <c r="BA286" i="13"/>
  <c r="AK90" i="13" s="1"/>
  <c r="BE338" i="13"/>
  <c r="AL118" i="13" s="1"/>
  <c r="BB341" i="13"/>
  <c r="BB328" i="13"/>
  <c r="BE325" i="13"/>
  <c r="AL111" i="13" s="1"/>
  <c r="AD354" i="15"/>
  <c r="AG351" i="15"/>
  <c r="AF125" i="15" s="1"/>
  <c r="AP289" i="16"/>
  <c r="AS286" i="16"/>
  <c r="AI90" i="16" s="1"/>
  <c r="V354" i="13"/>
  <c r="Y351" i="13"/>
  <c r="AD125" i="13" s="1"/>
  <c r="Y364" i="13"/>
  <c r="AD132" i="13" s="1"/>
  <c r="V367" i="13"/>
  <c r="Y338" i="15"/>
  <c r="AD118" i="15" s="1"/>
  <c r="V341" i="15"/>
  <c r="AT315" i="13"/>
  <c r="AW312" i="13"/>
  <c r="AJ104" i="13" s="1"/>
  <c r="Z354" i="13"/>
  <c r="AC351" i="13"/>
  <c r="AE125" i="13" s="1"/>
  <c r="BE364" i="13"/>
  <c r="AL132" i="13" s="1"/>
  <c r="BB367" i="13"/>
  <c r="AC286" i="14"/>
  <c r="AE90" i="14" s="1"/>
  <c r="Z289" i="14"/>
  <c r="AO286" i="13"/>
  <c r="AH90" i="13" s="1"/>
  <c r="AL289" i="13"/>
  <c r="AP341" i="13"/>
  <c r="AS338" i="13"/>
  <c r="AI118" i="13" s="1"/>
  <c r="AO312" i="13"/>
  <c r="AH104" i="13" s="1"/>
  <c r="AL315" i="13"/>
  <c r="Z302" i="14"/>
  <c r="AC299" i="14"/>
  <c r="AE97" i="14" s="1"/>
  <c r="AD367" i="15"/>
  <c r="AG364" i="15"/>
  <c r="AF132" i="15" s="1"/>
  <c r="AL315" i="16"/>
  <c r="AO312" i="16"/>
  <c r="AH104" i="16" s="1"/>
  <c r="Y351" i="16"/>
  <c r="AD125" i="16" s="1"/>
  <c r="V354" i="16"/>
  <c r="Y286" i="14"/>
  <c r="AD90" i="14" s="1"/>
  <c r="V289" i="14"/>
  <c r="V302" i="13"/>
  <c r="Y299" i="13"/>
  <c r="AD97" i="13" s="1"/>
  <c r="AC312" i="15"/>
  <c r="AE104" i="15" s="1"/>
  <c r="Z315" i="15"/>
  <c r="AX315" i="13"/>
  <c r="BA312" i="13"/>
  <c r="AK104" i="13" s="1"/>
  <c r="AH328" i="16"/>
  <c r="AK325" i="16"/>
  <c r="AG111" i="16" s="1"/>
  <c r="AX367" i="13"/>
  <c r="BA364" i="13"/>
  <c r="AK132" i="13" s="1"/>
  <c r="AC351" i="14"/>
  <c r="AE125" i="14" s="1"/>
  <c r="Z354" i="14"/>
  <c r="AG312" i="14"/>
  <c r="AF104" i="14" s="1"/>
  <c r="AD315" i="14"/>
  <c r="AP328" i="13"/>
  <c r="AS325" i="13"/>
  <c r="AI111" i="13" s="1"/>
  <c r="AH328" i="13"/>
  <c r="AK325" i="13"/>
  <c r="AG111" i="13" s="1"/>
  <c r="AG364" i="14"/>
  <c r="AF132" i="14" s="1"/>
  <c r="AD367" i="14"/>
  <c r="Y364" i="14"/>
  <c r="AD132" i="14" s="1"/>
  <c r="V367" i="14"/>
  <c r="AH315" i="16"/>
  <c r="AK312" i="16"/>
  <c r="AG104" i="16" s="1"/>
  <c r="Y325" i="16"/>
  <c r="AD111" i="16" s="1"/>
  <c r="V328" i="16"/>
  <c r="Z341" i="13"/>
  <c r="AC338" i="13"/>
  <c r="AE118" i="13" s="1"/>
  <c r="AH302" i="16"/>
  <c r="AK299" i="16"/>
  <c r="AG97" i="16" s="1"/>
  <c r="AT341" i="13"/>
  <c r="AW338" i="13"/>
  <c r="AJ118" i="13" s="1"/>
  <c r="AC299" i="15"/>
  <c r="AE97" i="15" s="1"/>
  <c r="Z302" i="15"/>
  <c r="AG286" i="16"/>
  <c r="AF90" i="16" s="1"/>
  <c r="AD289" i="16"/>
  <c r="AC351" i="15"/>
  <c r="AE125" i="15" s="1"/>
  <c r="Z354" i="15"/>
  <c r="Z367" i="14"/>
  <c r="AC364" i="14"/>
  <c r="AE132" i="14" s="1"/>
  <c r="AK286" i="15"/>
  <c r="AG90" i="15" s="1"/>
  <c r="AH289" i="15"/>
  <c r="AS286" i="15"/>
  <c r="AI90" i="15" s="1"/>
  <c r="AP289" i="15"/>
  <c r="Y351" i="15"/>
  <c r="AD125" i="15" s="1"/>
  <c r="V354" i="15"/>
  <c r="AD315" i="13"/>
  <c r="AG312" i="13"/>
  <c r="AF104" i="13" s="1"/>
  <c r="Z315" i="16"/>
  <c r="AC312" i="16"/>
  <c r="AE104" i="16" s="1"/>
  <c r="AL341" i="13"/>
  <c r="AO338" i="13"/>
  <c r="AH118" i="13" s="1"/>
  <c r="AC286" i="15"/>
  <c r="AE90" i="15" s="1"/>
  <c r="Z289" i="15"/>
  <c r="AC312" i="14"/>
  <c r="AE104" i="14" s="1"/>
  <c r="Z315" i="14"/>
  <c r="AD302" i="14"/>
  <c r="AG299" i="14"/>
  <c r="AF97" i="14" s="1"/>
  <c r="AD289" i="15"/>
  <c r="AG286" i="15"/>
  <c r="AF90" i="15" s="1"/>
  <c r="Y299" i="15"/>
  <c r="AD97" i="15" s="1"/>
  <c r="V302" i="15"/>
  <c r="V302" i="14"/>
  <c r="Y299" i="14"/>
  <c r="AD97" i="14" s="1"/>
  <c r="AH367" i="16"/>
  <c r="AK364" i="16"/>
  <c r="AG132" i="16" s="1"/>
  <c r="AX354" i="13"/>
  <c r="BA351" i="13"/>
  <c r="AK125" i="13" s="1"/>
  <c r="AP289" i="13"/>
  <c r="AS286" i="13"/>
  <c r="AI90" i="13" s="1"/>
  <c r="AH367" i="13"/>
  <c r="AK364" i="13"/>
  <c r="AG132" i="13" s="1"/>
  <c r="AG299" i="15"/>
  <c r="AF97" i="15" s="1"/>
  <c r="AD302" i="15"/>
  <c r="AG351" i="14"/>
  <c r="AF125" i="14" s="1"/>
  <c r="AD354" i="14"/>
  <c r="AO299" i="14"/>
  <c r="AH97" i="14" s="1"/>
  <c r="AL302" i="14"/>
  <c r="V302" i="16"/>
  <c r="Y299" i="16"/>
  <c r="AD97" i="16" s="1"/>
  <c r="Y364" i="15"/>
  <c r="AD132" i="15" s="1"/>
  <c r="V367" i="15"/>
  <c r="AG338" i="16"/>
  <c r="AF118" i="16" s="1"/>
  <c r="AD341" i="16"/>
  <c r="AH289" i="13"/>
  <c r="AK286" i="13"/>
  <c r="AG90" i="13" s="1"/>
  <c r="BE312" i="13"/>
  <c r="AL104" i="13" s="1"/>
  <c r="BB315" i="13"/>
  <c r="AT328" i="13"/>
  <c r="AW325" i="13"/>
  <c r="AJ111" i="13" s="1"/>
  <c r="AC351" i="16"/>
  <c r="AE125" i="16" s="1"/>
  <c r="Z354" i="16"/>
  <c r="AL289" i="16"/>
  <c r="AO286" i="16"/>
  <c r="AH90" i="16" s="1"/>
  <c r="V354" i="14"/>
  <c r="Y351" i="14"/>
  <c r="AD125" i="14" s="1"/>
  <c r="AW286" i="16"/>
  <c r="AJ90" i="16" s="1"/>
  <c r="AT289" i="16"/>
  <c r="Y312" i="16"/>
  <c r="AD104" i="16" s="1"/>
  <c r="V315" i="16"/>
  <c r="AT367" i="13"/>
  <c r="AW364" i="13"/>
  <c r="AJ132" i="13" s="1"/>
  <c r="AD341" i="13"/>
  <c r="AG338" i="13"/>
  <c r="AF118" i="13" s="1"/>
  <c r="Y338" i="14"/>
  <c r="AD118" i="14" s="1"/>
  <c r="V341" i="14"/>
  <c r="AP302" i="16"/>
  <c r="AS299" i="16"/>
  <c r="AI97" i="16" s="1"/>
  <c r="K69" i="14"/>
  <c r="AL361" i="16"/>
  <c r="AH359" i="16"/>
  <c r="V130" i="16" s="1"/>
  <c r="H134" i="16"/>
  <c r="AS231" i="16"/>
  <c r="AS233" i="16" s="1"/>
  <c r="AS236" i="16" s="1"/>
  <c r="K116" i="16"/>
  <c r="K118" i="16" s="1"/>
  <c r="AP317" i="16"/>
  <c r="AS314" i="16"/>
  <c r="AI106" i="16" s="1"/>
  <c r="AX291" i="16"/>
  <c r="BA288" i="16"/>
  <c r="AK92" i="16" s="1"/>
  <c r="AT324" i="16"/>
  <c r="AT326" i="16" s="1"/>
  <c r="AL350" i="16"/>
  <c r="AL352" i="16" s="1"/>
  <c r="AK346" i="16"/>
  <c r="W123" i="16" s="1"/>
  <c r="AP348" i="16"/>
  <c r="I127" i="16"/>
  <c r="AW301" i="16"/>
  <c r="AJ99" i="16" s="1"/>
  <c r="AT304" i="16"/>
  <c r="AN333" i="16"/>
  <c r="X116" i="16" s="1"/>
  <c r="AT335" i="16"/>
  <c r="J120" i="16"/>
  <c r="BE286" i="16"/>
  <c r="AL90" i="16" s="1"/>
  <c r="BB289" i="16"/>
  <c r="AW224" i="16"/>
  <c r="AW226" i="16" s="1"/>
  <c r="AW229" i="16" s="1"/>
  <c r="L109" i="16"/>
  <c r="L111" i="16" s="1"/>
  <c r="AL330" i="16"/>
  <c r="AO327" i="16"/>
  <c r="AH113" i="16" s="1"/>
  <c r="AS325" i="16"/>
  <c r="AI111" i="16" s="1"/>
  <c r="AP328" i="16"/>
  <c r="BB298" i="16"/>
  <c r="BB300" i="16" s="1"/>
  <c r="AX302" i="16"/>
  <c r="BA299" i="16"/>
  <c r="AK97" i="16" s="1"/>
  <c r="AW312" i="16"/>
  <c r="AJ104" i="16" s="1"/>
  <c r="AT315" i="16"/>
  <c r="AO238" i="16"/>
  <c r="AO240" i="16" s="1"/>
  <c r="AO243" i="16" s="1"/>
  <c r="J123" i="16"/>
  <c r="J125" i="16" s="1"/>
  <c r="AL341" i="16"/>
  <c r="AO338" i="16"/>
  <c r="AH118" i="16" s="1"/>
  <c r="AK245" i="16"/>
  <c r="AK247" i="16" s="1"/>
  <c r="I130" i="16"/>
  <c r="I132" i="16" s="1"/>
  <c r="AT307" i="16"/>
  <c r="Z102" i="16" s="1"/>
  <c r="BB309" i="16"/>
  <c r="L106" i="16"/>
  <c r="AP337" i="16"/>
  <c r="AP339" i="16" s="1"/>
  <c r="AQ320" i="16"/>
  <c r="Y109" i="16" s="1"/>
  <c r="AX322" i="16"/>
  <c r="K113" i="16"/>
  <c r="AX311" i="16"/>
  <c r="AX313" i="16" s="1"/>
  <c r="K69" i="15"/>
  <c r="AH350" i="15"/>
  <c r="AH352" i="15" s="1"/>
  <c r="AL328" i="15"/>
  <c r="AO325" i="15"/>
  <c r="AH111" i="15" s="1"/>
  <c r="AS301" i="15"/>
  <c r="AI99" i="15" s="1"/>
  <c r="AP304" i="15"/>
  <c r="AK238" i="15"/>
  <c r="AK240" i="15" s="1"/>
  <c r="AK243" i="15" s="1"/>
  <c r="I123" i="15"/>
  <c r="I125" i="15" s="1"/>
  <c r="AL317" i="15"/>
  <c r="AO314" i="15"/>
  <c r="AH106" i="15" s="1"/>
  <c r="AT302" i="15"/>
  <c r="AW299" i="15"/>
  <c r="AJ97" i="15" s="1"/>
  <c r="AH341" i="15"/>
  <c r="AK338" i="15"/>
  <c r="AG118" i="15" s="1"/>
  <c r="AK327" i="15"/>
  <c r="AG113" i="15" s="1"/>
  <c r="AH330" i="15"/>
  <c r="AT291" i="15"/>
  <c r="AW288" i="15"/>
  <c r="AJ92" i="15" s="1"/>
  <c r="AL337" i="15"/>
  <c r="AL339" i="15" s="1"/>
  <c r="AG245" i="15"/>
  <c r="AG247" i="15" s="1"/>
  <c r="H130" i="15"/>
  <c r="H132" i="15" s="1"/>
  <c r="J116" i="15"/>
  <c r="J118" i="15" s="1"/>
  <c r="AO231" i="15"/>
  <c r="AO233" i="15" s="1"/>
  <c r="AO236" i="15" s="1"/>
  <c r="AS312" i="15"/>
  <c r="AI104" i="15" s="1"/>
  <c r="AP315" i="15"/>
  <c r="BB285" i="15"/>
  <c r="BB287" i="15" s="1"/>
  <c r="AP324" i="15"/>
  <c r="AP326" i="15" s="1"/>
  <c r="BA273" i="15"/>
  <c r="AK83" i="15" s="1"/>
  <c r="AX276" i="15"/>
  <c r="AX309" i="15"/>
  <c r="AQ307" i="15"/>
  <c r="Y102" i="15" s="1"/>
  <c r="K106" i="15"/>
  <c r="L99" i="15"/>
  <c r="AT294" i="15"/>
  <c r="Z95" i="15" s="1"/>
  <c r="BB296" i="15"/>
  <c r="AT311" i="15"/>
  <c r="AT313" i="15" s="1"/>
  <c r="AE359" i="15"/>
  <c r="U130" i="15" s="1"/>
  <c r="AH361" i="15"/>
  <c r="G134" i="15"/>
  <c r="AX289" i="15"/>
  <c r="BA286" i="15"/>
  <c r="AK90" i="15" s="1"/>
  <c r="AX298" i="15"/>
  <c r="AX300" i="15" s="1"/>
  <c r="AS224" i="15"/>
  <c r="AS226" i="15" s="1"/>
  <c r="AS229" i="15" s="1"/>
  <c r="K109" i="15"/>
  <c r="K111" i="15" s="1"/>
  <c r="L102" i="15"/>
  <c r="L104" i="15" s="1"/>
  <c r="AW217" i="15"/>
  <c r="AW219" i="15" s="1"/>
  <c r="AW222" i="15" s="1"/>
  <c r="I120" i="15"/>
  <c r="AP335" i="15"/>
  <c r="AK333" i="15"/>
  <c r="W116" i="15" s="1"/>
  <c r="AH346" i="15"/>
  <c r="V123" i="15" s="1"/>
  <c r="H127" i="15"/>
  <c r="AL348" i="15"/>
  <c r="AN320" i="15"/>
  <c r="X109" i="15" s="1"/>
  <c r="J113" i="15"/>
  <c r="AT322" i="15"/>
  <c r="AO231" i="14"/>
  <c r="AO233" i="14" s="1"/>
  <c r="AO236" i="14" s="1"/>
  <c r="J116" i="14"/>
  <c r="J118" i="14" s="1"/>
  <c r="AE359" i="14"/>
  <c r="U130" i="14" s="1"/>
  <c r="AH361" i="14"/>
  <c r="G134" i="14"/>
  <c r="AK333" i="14"/>
  <c r="W116" i="14" s="1"/>
  <c r="AP335" i="14"/>
  <c r="I120" i="14"/>
  <c r="AX276" i="14"/>
  <c r="BA273" i="14"/>
  <c r="AK83" i="14" s="1"/>
  <c r="AT294" i="14"/>
  <c r="Z95" i="14" s="1"/>
  <c r="BB296" i="14"/>
  <c r="L99" i="14"/>
  <c r="AW217" i="14"/>
  <c r="AW219" i="14" s="1"/>
  <c r="AW222" i="14" s="1"/>
  <c r="L102" i="14"/>
  <c r="L104" i="14" s="1"/>
  <c r="AK238" i="14"/>
  <c r="AK240" i="14" s="1"/>
  <c r="AK243" i="14" s="1"/>
  <c r="I123" i="14"/>
  <c r="I125" i="14" s="1"/>
  <c r="AT311" i="14"/>
  <c r="AT313" i="14" s="1"/>
  <c r="AH341" i="14"/>
  <c r="AK338" i="14"/>
  <c r="AG118" i="14" s="1"/>
  <c r="BB285" i="14"/>
  <c r="BB287" i="14" s="1"/>
  <c r="AH350" i="14"/>
  <c r="AH352" i="14" s="1"/>
  <c r="AX309" i="14"/>
  <c r="AQ307" i="14"/>
  <c r="Y102" i="14" s="1"/>
  <c r="K106" i="14"/>
  <c r="AS312" i="14"/>
  <c r="AI104" i="14" s="1"/>
  <c r="AP315" i="14"/>
  <c r="AL337" i="14"/>
  <c r="AL339" i="14" s="1"/>
  <c r="AS301" i="14"/>
  <c r="AI99" i="14" s="1"/>
  <c r="AP304" i="14"/>
  <c r="AT291" i="14"/>
  <c r="AW288" i="14"/>
  <c r="AJ92" i="14" s="1"/>
  <c r="AL317" i="14"/>
  <c r="AO314" i="14"/>
  <c r="AH106" i="14" s="1"/>
  <c r="AK327" i="14"/>
  <c r="AG113" i="14" s="1"/>
  <c r="AH330" i="14"/>
  <c r="AS224" i="14"/>
  <c r="AS226" i="14" s="1"/>
  <c r="AS229" i="14" s="1"/>
  <c r="K109" i="14"/>
  <c r="K111" i="14" s="1"/>
  <c r="AL348" i="14"/>
  <c r="AH346" i="14"/>
  <c r="V123" i="14" s="1"/>
  <c r="H127" i="14"/>
  <c r="AX298" i="14"/>
  <c r="AX300" i="14" s="1"/>
  <c r="AT322" i="14"/>
  <c r="AN320" i="14"/>
  <c r="X109" i="14" s="1"/>
  <c r="J113" i="14"/>
  <c r="BA286" i="14"/>
  <c r="AK90" i="14" s="1"/>
  <c r="AX289" i="14"/>
  <c r="AW299" i="14"/>
  <c r="AJ97" i="14" s="1"/>
  <c r="AT302" i="14"/>
  <c r="AP324" i="14"/>
  <c r="AP326" i="14" s="1"/>
  <c r="AO325" i="14"/>
  <c r="AH111" i="14" s="1"/>
  <c r="AL328" i="14"/>
  <c r="AG245" i="14"/>
  <c r="AG247" i="14" s="1"/>
  <c r="H130" i="14"/>
  <c r="H132" i="14" s="1"/>
  <c r="K69" i="13"/>
  <c r="BA275" i="13"/>
  <c r="AK85" i="13" s="1"/>
  <c r="AX278" i="13"/>
  <c r="AS341" i="4"/>
  <c r="AI121" i="4" s="1"/>
  <c r="AP344" i="4"/>
  <c r="Y313" i="4"/>
  <c r="AD105" i="4" s="1"/>
  <c r="V316" i="4"/>
  <c r="Y326" i="4"/>
  <c r="AD112" i="4" s="1"/>
  <c r="V329" i="4"/>
  <c r="Z355" i="4"/>
  <c r="AC352" i="4"/>
  <c r="AE126" i="4" s="1"/>
  <c r="Y339" i="4"/>
  <c r="AD119" i="4" s="1"/>
  <c r="V342" i="4"/>
  <c r="V355" i="4"/>
  <c r="Y352" i="4"/>
  <c r="AD126" i="4" s="1"/>
  <c r="AC300" i="4"/>
  <c r="AE98" i="4" s="1"/>
  <c r="Z303" i="4"/>
  <c r="AX331" i="4"/>
  <c r="BA328" i="4"/>
  <c r="AK114" i="4" s="1"/>
  <c r="AX318" i="4"/>
  <c r="BA315" i="4"/>
  <c r="AK107" i="4" s="1"/>
  <c r="AL331" i="4"/>
  <c r="AO328" i="4"/>
  <c r="AH114" i="4" s="1"/>
  <c r="AP305" i="4"/>
  <c r="AS302" i="4"/>
  <c r="AI100" i="4" s="1"/>
  <c r="AL318" i="4"/>
  <c r="AO315" i="4"/>
  <c r="AH107" i="4" s="1"/>
  <c r="AD318" i="4"/>
  <c r="AG315" i="4"/>
  <c r="AF107" i="4" s="1"/>
  <c r="AO341" i="4"/>
  <c r="AH121" i="4" s="1"/>
  <c r="AL344" i="4"/>
  <c r="AH318" i="4"/>
  <c r="AK315" i="4"/>
  <c r="AG107" i="4" s="1"/>
  <c r="AX344" i="4"/>
  <c r="BA341" i="4"/>
  <c r="AK121" i="4" s="1"/>
  <c r="AW341" i="4"/>
  <c r="AJ121" i="4" s="1"/>
  <c r="AT344" i="4"/>
  <c r="BB318" i="4"/>
  <c r="BE315" i="4"/>
  <c r="AL107" i="4" s="1"/>
  <c r="AD305" i="4"/>
  <c r="AG302" i="4"/>
  <c r="AF100" i="4" s="1"/>
  <c r="AL357" i="4"/>
  <c r="AO354" i="4"/>
  <c r="AH128" i="4" s="1"/>
  <c r="BB357" i="4"/>
  <c r="BE354" i="4"/>
  <c r="AL128" i="4" s="1"/>
  <c r="AG341" i="4"/>
  <c r="AF121" i="4" s="1"/>
  <c r="AD344" i="4"/>
  <c r="AX357" i="4"/>
  <c r="BA354" i="4"/>
  <c r="AK128" i="4" s="1"/>
  <c r="AP357" i="4"/>
  <c r="AS354" i="4"/>
  <c r="AI128" i="4" s="1"/>
  <c r="BB370" i="4"/>
  <c r="BE367" i="4"/>
  <c r="AL135" i="4" s="1"/>
  <c r="Z342" i="4"/>
  <c r="AC339" i="4"/>
  <c r="AE119" i="4" s="1"/>
  <c r="Y300" i="4"/>
  <c r="AD98" i="4" s="1"/>
  <c r="V303" i="4"/>
  <c r="AC326" i="4"/>
  <c r="AE112" i="4" s="1"/>
  <c r="Z329" i="4"/>
  <c r="AC313" i="4"/>
  <c r="AE105" i="4" s="1"/>
  <c r="Z316" i="4"/>
  <c r="Z368" i="4"/>
  <c r="AC365" i="4"/>
  <c r="AE133" i="4" s="1"/>
  <c r="AH331" i="4"/>
  <c r="AK328" i="4"/>
  <c r="AG114" i="4" s="1"/>
  <c r="BE341" i="4"/>
  <c r="AL121" i="4" s="1"/>
  <c r="BB344" i="4"/>
  <c r="AT318" i="4"/>
  <c r="AW315" i="4"/>
  <c r="AJ107" i="4" s="1"/>
  <c r="AX305" i="4"/>
  <c r="BA302" i="4"/>
  <c r="AK100" i="4" s="1"/>
  <c r="AP318" i="4"/>
  <c r="AS315" i="4"/>
  <c r="AI107" i="4" s="1"/>
  <c r="AL370" i="4"/>
  <c r="AO367" i="4"/>
  <c r="AH135" i="4" s="1"/>
  <c r="BB331" i="4"/>
  <c r="BE328" i="4"/>
  <c r="AL114" i="4" s="1"/>
  <c r="AL305" i="4"/>
  <c r="AO302" i="4"/>
  <c r="AH100" i="4" s="1"/>
  <c r="AX292" i="4"/>
  <c r="BA289" i="4"/>
  <c r="AK93" i="4" s="1"/>
  <c r="AP331" i="4"/>
  <c r="AS328" i="4"/>
  <c r="AI114" i="4" s="1"/>
  <c r="AT305" i="4"/>
  <c r="AW302" i="4"/>
  <c r="AJ100" i="4" s="1"/>
  <c r="AH357" i="4"/>
  <c r="AK354" i="4"/>
  <c r="AG128" i="4" s="1"/>
  <c r="AT331" i="4"/>
  <c r="AW328" i="4"/>
  <c r="AJ114" i="4" s="1"/>
  <c r="AH305" i="4"/>
  <c r="AK302" i="4"/>
  <c r="AG100" i="4" s="1"/>
  <c r="AD331" i="4"/>
  <c r="AG328" i="4"/>
  <c r="AF114" i="4" s="1"/>
  <c r="BB305" i="4"/>
  <c r="BE302" i="4"/>
  <c r="AL100" i="4" s="1"/>
  <c r="AX370" i="4"/>
  <c r="BA367" i="4"/>
  <c r="AK135" i="4" s="1"/>
  <c r="AD357" i="4"/>
  <c r="AG354" i="4"/>
  <c r="AF128" i="4" s="1"/>
  <c r="AT370" i="4"/>
  <c r="AW367" i="4"/>
  <c r="AJ135" i="4" s="1"/>
  <c r="AH344" i="4"/>
  <c r="AK341" i="4"/>
  <c r="AG121" i="4" s="1"/>
  <c r="AT357" i="4"/>
  <c r="AW354" i="4"/>
  <c r="AJ128" i="4" s="1"/>
  <c r="K82" i="4"/>
  <c r="N195" i="4"/>
  <c r="N193" i="4"/>
  <c r="N191" i="4"/>
  <c r="AO1096" i="7"/>
  <c r="M1096" i="7"/>
  <c r="F1096" i="7"/>
  <c r="D1096" i="7"/>
  <c r="Y1096" i="7" s="1"/>
  <c r="AO1094" i="7"/>
  <c r="AN1094" i="7" s="1"/>
  <c r="M1094" i="7"/>
  <c r="F1094" i="7"/>
  <c r="D1094" i="7"/>
  <c r="AO1092" i="7"/>
  <c r="M1092" i="7"/>
  <c r="F1092" i="7"/>
  <c r="D1092" i="7"/>
  <c r="AO1090" i="7"/>
  <c r="AP1090" i="7" s="1"/>
  <c r="AR1090" i="7" s="1"/>
  <c r="M1090" i="7"/>
  <c r="F1090" i="7"/>
  <c r="D1090" i="7"/>
  <c r="AO1088" i="7"/>
  <c r="M1088" i="7"/>
  <c r="F1088" i="7"/>
  <c r="D1088" i="7"/>
  <c r="AO1086" i="7"/>
  <c r="M1086" i="7"/>
  <c r="F1086" i="7"/>
  <c r="D1086" i="7"/>
  <c r="AO1084" i="7"/>
  <c r="M1084" i="7"/>
  <c r="F1084" i="7"/>
  <c r="D1084" i="7"/>
  <c r="AO1082" i="7"/>
  <c r="M1082" i="7"/>
  <c r="F1082" i="7"/>
  <c r="D1082" i="7"/>
  <c r="AO1080" i="7"/>
  <c r="M1080" i="7"/>
  <c r="F1080" i="7"/>
  <c r="D1080" i="7"/>
  <c r="AO1078" i="7"/>
  <c r="M1078" i="7"/>
  <c r="F1078" i="7"/>
  <c r="D1078" i="7"/>
  <c r="AO1076" i="7"/>
  <c r="M1076" i="7"/>
  <c r="F1076" i="7"/>
  <c r="D1076" i="7"/>
  <c r="AO1074" i="7"/>
  <c r="AN1074" i="7" s="1"/>
  <c r="M1074" i="7"/>
  <c r="F1074" i="7"/>
  <c r="D1074" i="7"/>
  <c r="AO1072" i="7"/>
  <c r="M1072" i="7"/>
  <c r="F1072" i="7"/>
  <c r="D1072" i="7"/>
  <c r="AO1070" i="7"/>
  <c r="AN1070" i="7" s="1"/>
  <c r="M1070" i="7"/>
  <c r="F1070" i="7"/>
  <c r="D1070" i="7"/>
  <c r="AO1068" i="7"/>
  <c r="M1068" i="7"/>
  <c r="F1068" i="7"/>
  <c r="D1068" i="7"/>
  <c r="AO1066" i="7"/>
  <c r="M1066" i="7"/>
  <c r="F1066" i="7"/>
  <c r="D1066" i="7"/>
  <c r="AO1064" i="7"/>
  <c r="M1064" i="7"/>
  <c r="F1064" i="7"/>
  <c r="D1064" i="7"/>
  <c r="AO1062" i="7"/>
  <c r="AP1062" i="7" s="1"/>
  <c r="AR1062" i="7" s="1"/>
  <c r="M1062" i="7"/>
  <c r="F1062" i="7"/>
  <c r="D1062" i="7"/>
  <c r="AO1060" i="7"/>
  <c r="M1060" i="7"/>
  <c r="F1060" i="7"/>
  <c r="D1060" i="7"/>
  <c r="AO1058" i="7"/>
  <c r="AP1058" i="7" s="1"/>
  <c r="AR1058" i="7" s="1"/>
  <c r="M1058" i="7"/>
  <c r="F1058" i="7"/>
  <c r="D1058" i="7"/>
  <c r="AO1056" i="7"/>
  <c r="M1056" i="7"/>
  <c r="F1056" i="7"/>
  <c r="D1056" i="7"/>
  <c r="AO1054" i="7"/>
  <c r="M1054" i="7"/>
  <c r="F1054" i="7"/>
  <c r="D1054" i="7"/>
  <c r="Y1054" i="7" s="1"/>
  <c r="AO1052" i="7"/>
  <c r="M1052" i="7"/>
  <c r="F1052" i="7"/>
  <c r="D1052" i="7"/>
  <c r="Y1052" i="7" s="1"/>
  <c r="AO1050" i="7"/>
  <c r="M1050" i="7"/>
  <c r="F1050" i="7"/>
  <c r="D1050" i="7"/>
  <c r="Y1050" i="7" s="1"/>
  <c r="AO1048" i="7"/>
  <c r="M1048" i="7"/>
  <c r="F1048" i="7"/>
  <c r="D1048" i="7"/>
  <c r="AO1046" i="7"/>
  <c r="M1046" i="7"/>
  <c r="F1046" i="7"/>
  <c r="D1046" i="7"/>
  <c r="Y1046" i="7" s="1"/>
  <c r="AO1044" i="7"/>
  <c r="AN1044" i="7" s="1"/>
  <c r="M1044" i="7"/>
  <c r="F1044" i="7"/>
  <c r="D1044" i="7"/>
  <c r="AO1042" i="7"/>
  <c r="M1042" i="7"/>
  <c r="F1042" i="7"/>
  <c r="D1042" i="7"/>
  <c r="Y1042" i="7" s="1"/>
  <c r="AO1040" i="7"/>
  <c r="M1040" i="7"/>
  <c r="F1040" i="7"/>
  <c r="D1040" i="7"/>
  <c r="Y1040" i="7" s="1"/>
  <c r="AO1038" i="7"/>
  <c r="M1038" i="7"/>
  <c r="F1038" i="7"/>
  <c r="D1038" i="7"/>
  <c r="AO1036" i="7"/>
  <c r="M1036" i="7"/>
  <c r="F1036" i="7"/>
  <c r="D1036" i="7"/>
  <c r="AO1034" i="7"/>
  <c r="M1034" i="7"/>
  <c r="F1034" i="7"/>
  <c r="D1034" i="7"/>
  <c r="AO1032" i="7"/>
  <c r="M1032" i="7"/>
  <c r="F1032" i="7"/>
  <c r="D1032" i="7"/>
  <c r="AO1030" i="7"/>
  <c r="M1030" i="7"/>
  <c r="F1030" i="7"/>
  <c r="D1030" i="7"/>
  <c r="AO1028" i="7"/>
  <c r="M1028" i="7"/>
  <c r="F1028" i="7"/>
  <c r="D1028" i="7"/>
  <c r="AO1026" i="7"/>
  <c r="M1026" i="7"/>
  <c r="F1026" i="7"/>
  <c r="D1026" i="7"/>
  <c r="AO1024" i="7"/>
  <c r="M1024" i="7"/>
  <c r="F1024" i="7"/>
  <c r="D1024" i="7"/>
  <c r="AO1022" i="7"/>
  <c r="AN1022" i="7" s="1"/>
  <c r="M1022" i="7"/>
  <c r="F1022" i="7"/>
  <c r="D1022" i="7"/>
  <c r="Y1022" i="7" s="1"/>
  <c r="AO1020" i="7"/>
  <c r="M1020" i="7"/>
  <c r="F1020" i="7"/>
  <c r="D1020" i="7"/>
  <c r="Y1020" i="7" s="1"/>
  <c r="AO1018" i="7"/>
  <c r="M1018" i="7"/>
  <c r="F1018" i="7"/>
  <c r="D1018" i="7"/>
  <c r="Y1018" i="7" s="1"/>
  <c r="AO1016" i="7"/>
  <c r="M1016" i="7"/>
  <c r="F1016" i="7"/>
  <c r="D1016" i="7"/>
  <c r="AO1014" i="7"/>
  <c r="M1014" i="7"/>
  <c r="F1014" i="7"/>
  <c r="D1014" i="7"/>
  <c r="AO1012" i="7"/>
  <c r="M1012" i="7"/>
  <c r="F1012" i="7"/>
  <c r="D1012" i="7"/>
  <c r="AO1010" i="7"/>
  <c r="AP1010" i="7" s="1"/>
  <c r="AR1010" i="7" s="1"/>
  <c r="M1010" i="7"/>
  <c r="F1010" i="7"/>
  <c r="D1010" i="7"/>
  <c r="Y1010" i="7" s="1"/>
  <c r="AO1008" i="7"/>
  <c r="M1008" i="7"/>
  <c r="F1008" i="7"/>
  <c r="D1008" i="7"/>
  <c r="AO1006" i="7"/>
  <c r="M1006" i="7"/>
  <c r="F1006" i="7"/>
  <c r="D1006" i="7"/>
  <c r="AO1004" i="7"/>
  <c r="M1004" i="7"/>
  <c r="F1004" i="7"/>
  <c r="D1004" i="7"/>
  <c r="AO1002" i="7"/>
  <c r="M1002" i="7"/>
  <c r="F1002" i="7"/>
  <c r="D1002" i="7"/>
  <c r="AO1000" i="7"/>
  <c r="M1000" i="7"/>
  <c r="F1000" i="7"/>
  <c r="D1000" i="7"/>
  <c r="AO998" i="7"/>
  <c r="M998" i="7"/>
  <c r="F998" i="7"/>
  <c r="D998" i="7"/>
  <c r="AO996" i="7"/>
  <c r="AN996" i="7" s="1"/>
  <c r="M996" i="7"/>
  <c r="F996" i="7"/>
  <c r="D996" i="7"/>
  <c r="AO994" i="7"/>
  <c r="M994" i="7"/>
  <c r="F994" i="7"/>
  <c r="D994" i="7"/>
  <c r="AO992" i="7"/>
  <c r="M992" i="7"/>
  <c r="F992" i="7"/>
  <c r="D992" i="7"/>
  <c r="AO990" i="7"/>
  <c r="M990" i="7"/>
  <c r="F990" i="7"/>
  <c r="D990" i="7"/>
  <c r="AO988" i="7"/>
  <c r="M988" i="7"/>
  <c r="F988" i="7"/>
  <c r="D988" i="7"/>
  <c r="AO986" i="7"/>
  <c r="M986" i="7"/>
  <c r="F986" i="7"/>
  <c r="D986" i="7"/>
  <c r="AO984" i="7"/>
  <c r="M984" i="7"/>
  <c r="F984" i="7"/>
  <c r="D984" i="7"/>
  <c r="AO982" i="7"/>
  <c r="M982" i="7"/>
  <c r="F982" i="7"/>
  <c r="D982" i="7"/>
  <c r="AO980" i="7"/>
  <c r="AN980" i="7" s="1"/>
  <c r="M980" i="7"/>
  <c r="F980" i="7"/>
  <c r="D980" i="7"/>
  <c r="Y980" i="7" s="1"/>
  <c r="AO978" i="7"/>
  <c r="M978" i="7"/>
  <c r="F978" i="7"/>
  <c r="D978" i="7"/>
  <c r="AO976" i="7"/>
  <c r="M976" i="7"/>
  <c r="F976" i="7"/>
  <c r="D976" i="7"/>
  <c r="Y976" i="7" s="1"/>
  <c r="AO974" i="7"/>
  <c r="M974" i="7"/>
  <c r="F974" i="7"/>
  <c r="D974" i="7"/>
  <c r="Y974" i="7" s="1"/>
  <c r="AO972" i="7"/>
  <c r="M972" i="7"/>
  <c r="F972" i="7"/>
  <c r="D972" i="7"/>
  <c r="Y972" i="7" s="1"/>
  <c r="AO970" i="7"/>
  <c r="M970" i="7"/>
  <c r="F970" i="7"/>
  <c r="D970" i="7"/>
  <c r="AO968" i="7"/>
  <c r="M968" i="7"/>
  <c r="F968" i="7"/>
  <c r="D968" i="7"/>
  <c r="AO966" i="7"/>
  <c r="M966" i="7"/>
  <c r="F966" i="7"/>
  <c r="D966" i="7"/>
  <c r="AO964" i="7"/>
  <c r="M964" i="7"/>
  <c r="F964" i="7"/>
  <c r="D964" i="7"/>
  <c r="Y964" i="7" s="1"/>
  <c r="AO962" i="7"/>
  <c r="AP962" i="7" s="1"/>
  <c r="AR962" i="7" s="1"/>
  <c r="M962" i="7"/>
  <c r="F962" i="7"/>
  <c r="D962" i="7"/>
  <c r="AO960" i="7"/>
  <c r="M960" i="7"/>
  <c r="F960" i="7"/>
  <c r="D960" i="7"/>
  <c r="AO958" i="7"/>
  <c r="M958" i="7"/>
  <c r="F958" i="7"/>
  <c r="D958" i="7"/>
  <c r="AO956" i="7"/>
  <c r="M956" i="7"/>
  <c r="F956" i="7"/>
  <c r="D956" i="7"/>
  <c r="AO954" i="7"/>
  <c r="M954" i="7"/>
  <c r="F954" i="7"/>
  <c r="D954" i="7"/>
  <c r="AO952" i="7"/>
  <c r="M952" i="7"/>
  <c r="F952" i="7"/>
  <c r="D952" i="7"/>
  <c r="AO950" i="7"/>
  <c r="M950" i="7"/>
  <c r="F950" i="7"/>
  <c r="D950" i="7"/>
  <c r="AO948" i="7"/>
  <c r="M948" i="7"/>
  <c r="F948" i="7"/>
  <c r="D948" i="7"/>
  <c r="AO946" i="7"/>
  <c r="AP946" i="7" s="1"/>
  <c r="AR946" i="7" s="1"/>
  <c r="M946" i="7"/>
  <c r="F946" i="7"/>
  <c r="D946" i="7"/>
  <c r="AO944" i="7"/>
  <c r="M944" i="7"/>
  <c r="F944" i="7"/>
  <c r="D944" i="7"/>
  <c r="AO942" i="7"/>
  <c r="AN942" i="7" s="1"/>
  <c r="M942" i="7"/>
  <c r="F942" i="7"/>
  <c r="D942" i="7"/>
  <c r="AO940" i="7"/>
  <c r="M940" i="7"/>
  <c r="F940" i="7"/>
  <c r="D940" i="7"/>
  <c r="AO938" i="7"/>
  <c r="M938" i="7"/>
  <c r="F938" i="7"/>
  <c r="D938" i="7"/>
  <c r="AO936" i="7"/>
  <c r="M936" i="7"/>
  <c r="F936" i="7"/>
  <c r="D936" i="7"/>
  <c r="AO934" i="7"/>
  <c r="M934" i="7"/>
  <c r="F934" i="7"/>
  <c r="D934" i="7"/>
  <c r="AO932" i="7"/>
  <c r="M932" i="7"/>
  <c r="F932" i="7"/>
  <c r="D932" i="7"/>
  <c r="AO930" i="7"/>
  <c r="AP930" i="7" s="1"/>
  <c r="AR930" i="7" s="1"/>
  <c r="M930" i="7"/>
  <c r="F930" i="7"/>
  <c r="D930" i="7"/>
  <c r="AO928" i="7"/>
  <c r="M928" i="7"/>
  <c r="F928" i="7"/>
  <c r="D928" i="7"/>
  <c r="Y928" i="7" s="1"/>
  <c r="AO926" i="7"/>
  <c r="M926" i="7"/>
  <c r="F926" i="7"/>
  <c r="D926" i="7"/>
  <c r="AO924" i="7"/>
  <c r="M924" i="7"/>
  <c r="F924" i="7"/>
  <c r="D924" i="7"/>
  <c r="Y924" i="7" s="1"/>
  <c r="AO922" i="7"/>
  <c r="M922" i="7"/>
  <c r="F922" i="7"/>
  <c r="D922" i="7"/>
  <c r="AO920" i="7"/>
  <c r="M920" i="7"/>
  <c r="F920" i="7"/>
  <c r="D920" i="7"/>
  <c r="AO918" i="7"/>
  <c r="M918" i="7"/>
  <c r="F918" i="7"/>
  <c r="D918" i="7"/>
  <c r="AO916" i="7"/>
  <c r="M916" i="7"/>
  <c r="F916" i="7"/>
  <c r="D916" i="7"/>
  <c r="AO914" i="7"/>
  <c r="M914" i="7"/>
  <c r="F914" i="7"/>
  <c r="D914" i="7"/>
  <c r="AO912" i="7"/>
  <c r="M912" i="7"/>
  <c r="F912" i="7"/>
  <c r="D912" i="7"/>
  <c r="Y912" i="7" s="1"/>
  <c r="AO910" i="7"/>
  <c r="AP910" i="7" s="1"/>
  <c r="AR910" i="7" s="1"/>
  <c r="M910" i="7"/>
  <c r="F910" i="7"/>
  <c r="D910" i="7"/>
  <c r="AO908" i="7"/>
  <c r="M908" i="7"/>
  <c r="F908" i="7"/>
  <c r="D908" i="7"/>
  <c r="AO906" i="7"/>
  <c r="AP906" i="7" s="1"/>
  <c r="AR906" i="7" s="1"/>
  <c r="M906" i="7"/>
  <c r="F906" i="7"/>
  <c r="D906" i="7"/>
  <c r="AO904" i="7"/>
  <c r="M904" i="7"/>
  <c r="F904" i="7"/>
  <c r="D904" i="7"/>
  <c r="AO902" i="7"/>
  <c r="AP902" i="7" s="1"/>
  <c r="AR902" i="7" s="1"/>
  <c r="M902" i="7"/>
  <c r="F902" i="7"/>
  <c r="D902" i="7"/>
  <c r="AO900" i="7"/>
  <c r="M900" i="7"/>
  <c r="F900" i="7"/>
  <c r="D900" i="7"/>
  <c r="Y900" i="7" s="1"/>
  <c r="AO898" i="7"/>
  <c r="M898" i="7"/>
  <c r="F898" i="7"/>
  <c r="D898" i="7"/>
  <c r="AO896" i="7"/>
  <c r="M896" i="7"/>
  <c r="F896" i="7"/>
  <c r="D896" i="7"/>
  <c r="AO894" i="7"/>
  <c r="AN894" i="7" s="1"/>
  <c r="M894" i="7"/>
  <c r="F894" i="7"/>
  <c r="D894" i="7"/>
  <c r="AO892" i="7"/>
  <c r="M892" i="7"/>
  <c r="F892" i="7"/>
  <c r="D892" i="7"/>
  <c r="AO890" i="7"/>
  <c r="M890" i="7"/>
  <c r="F890" i="7"/>
  <c r="D890" i="7"/>
  <c r="AO888" i="7"/>
  <c r="M888" i="7"/>
  <c r="F888" i="7"/>
  <c r="D888" i="7"/>
  <c r="AO886" i="7"/>
  <c r="M886" i="7"/>
  <c r="F886" i="7"/>
  <c r="D886" i="7"/>
  <c r="AO884" i="7"/>
  <c r="M884" i="7"/>
  <c r="F884" i="7"/>
  <c r="D884" i="7"/>
  <c r="AO882" i="7"/>
  <c r="M882" i="7"/>
  <c r="F882" i="7"/>
  <c r="D882" i="7"/>
  <c r="AO880" i="7"/>
  <c r="M880" i="7"/>
  <c r="F880" i="7"/>
  <c r="D880" i="7"/>
  <c r="AO878" i="7"/>
  <c r="AP878" i="7" s="1"/>
  <c r="AR878" i="7" s="1"/>
  <c r="M878" i="7"/>
  <c r="F878" i="7"/>
  <c r="D878" i="7"/>
  <c r="Y878" i="7" s="1"/>
  <c r="AO876" i="7"/>
  <c r="M876" i="7"/>
  <c r="F876" i="7"/>
  <c r="D876" i="7"/>
  <c r="AO874" i="7"/>
  <c r="AN874" i="7" s="1"/>
  <c r="M874" i="7"/>
  <c r="F874" i="7"/>
  <c r="D874" i="7"/>
  <c r="AO872" i="7"/>
  <c r="AP872" i="7" s="1"/>
  <c r="AR872" i="7" s="1"/>
  <c r="M872" i="7"/>
  <c r="F872" i="7"/>
  <c r="D872" i="7"/>
  <c r="AO870" i="7"/>
  <c r="M870" i="7"/>
  <c r="F870" i="7"/>
  <c r="D870" i="7"/>
  <c r="AO868" i="7"/>
  <c r="M868" i="7"/>
  <c r="F868" i="7"/>
  <c r="D868" i="7"/>
  <c r="AO866" i="7"/>
  <c r="M866" i="7"/>
  <c r="F866" i="7"/>
  <c r="D866" i="7"/>
  <c r="Y866" i="7" s="1"/>
  <c r="AO864" i="7"/>
  <c r="M864" i="7"/>
  <c r="F864" i="7"/>
  <c r="D864" i="7"/>
  <c r="Y864" i="7" s="1"/>
  <c r="AO862" i="7"/>
  <c r="AN862" i="7" s="1"/>
  <c r="M862" i="7"/>
  <c r="F862" i="7"/>
  <c r="D862" i="7"/>
  <c r="AO860" i="7"/>
  <c r="M860" i="7"/>
  <c r="F860" i="7"/>
  <c r="D860" i="7"/>
  <c r="Y860" i="7" s="1"/>
  <c r="AO858" i="7"/>
  <c r="M858" i="7"/>
  <c r="F858" i="7"/>
  <c r="D858" i="7"/>
  <c r="AO856" i="7"/>
  <c r="M856" i="7"/>
  <c r="F856" i="7"/>
  <c r="D856" i="7"/>
  <c r="AO854" i="7"/>
  <c r="AP854" i="7" s="1"/>
  <c r="AR854" i="7" s="1"/>
  <c r="M854" i="7"/>
  <c r="F854" i="7"/>
  <c r="D854" i="7"/>
  <c r="AO852" i="7"/>
  <c r="M852" i="7"/>
  <c r="F852" i="7"/>
  <c r="D852" i="7"/>
  <c r="AO850" i="7"/>
  <c r="M850" i="7"/>
  <c r="F850" i="7"/>
  <c r="D850" i="7"/>
  <c r="Y850" i="7" s="1"/>
  <c r="AO848" i="7"/>
  <c r="M848" i="7"/>
  <c r="F848" i="7"/>
  <c r="D848" i="7"/>
  <c r="Y848" i="7" s="1"/>
  <c r="AO846" i="7"/>
  <c r="M846" i="7"/>
  <c r="F846" i="7"/>
  <c r="D846" i="7"/>
  <c r="AO844" i="7"/>
  <c r="AN844" i="7" s="1"/>
  <c r="M844" i="7"/>
  <c r="F844" i="7"/>
  <c r="D844" i="7"/>
  <c r="AO842" i="7"/>
  <c r="M842" i="7"/>
  <c r="F842" i="7"/>
  <c r="D842" i="7"/>
  <c r="AO840" i="7"/>
  <c r="M840" i="7"/>
  <c r="F840" i="7"/>
  <c r="D840" i="7"/>
  <c r="AO838" i="7"/>
  <c r="M838" i="7"/>
  <c r="F838" i="7"/>
  <c r="D838" i="7"/>
  <c r="AO836" i="7"/>
  <c r="M836" i="7"/>
  <c r="F836" i="7"/>
  <c r="D836" i="7"/>
  <c r="Y836" i="7" s="1"/>
  <c r="AO834" i="7"/>
  <c r="M834" i="7"/>
  <c r="F834" i="7"/>
  <c r="D834" i="7"/>
  <c r="Y834" i="7" s="1"/>
  <c r="AO832" i="7"/>
  <c r="M832" i="7"/>
  <c r="F832" i="7"/>
  <c r="D832" i="7"/>
  <c r="Y832" i="7" s="1"/>
  <c r="AO830" i="7"/>
  <c r="M830" i="7"/>
  <c r="F830" i="7"/>
  <c r="D830" i="7"/>
  <c r="Y830" i="7" s="1"/>
  <c r="AO828" i="7"/>
  <c r="AN828" i="7" s="1"/>
  <c r="M828" i="7"/>
  <c r="F828" i="7"/>
  <c r="D828" i="7"/>
  <c r="Y828" i="7" s="1"/>
  <c r="AO826" i="7"/>
  <c r="M826" i="7"/>
  <c r="F826" i="7"/>
  <c r="D826" i="7"/>
  <c r="Y826" i="7" s="1"/>
  <c r="AO824" i="7"/>
  <c r="AP824" i="7" s="1"/>
  <c r="AR824" i="7" s="1"/>
  <c r="M824" i="7"/>
  <c r="F824" i="7"/>
  <c r="D824" i="7"/>
  <c r="AO822" i="7"/>
  <c r="AN822" i="7" s="1"/>
  <c r="M822" i="7"/>
  <c r="F822" i="7"/>
  <c r="D822" i="7"/>
  <c r="AO820" i="7"/>
  <c r="M820" i="7"/>
  <c r="F820" i="7"/>
  <c r="D820" i="7"/>
  <c r="Y820" i="7" s="1"/>
  <c r="AO818" i="7"/>
  <c r="M818" i="7"/>
  <c r="F818" i="7"/>
  <c r="D818" i="7"/>
  <c r="AO816" i="7"/>
  <c r="M816" i="7"/>
  <c r="F816" i="7"/>
  <c r="D816" i="7"/>
  <c r="AO814" i="7"/>
  <c r="M814" i="7"/>
  <c r="F814" i="7"/>
  <c r="D814" i="7"/>
  <c r="Y814" i="7" s="1"/>
  <c r="AO812" i="7"/>
  <c r="M812" i="7"/>
  <c r="F812" i="7"/>
  <c r="D812" i="7"/>
  <c r="Y812" i="7" s="1"/>
  <c r="AO810" i="7"/>
  <c r="M810" i="7"/>
  <c r="F810" i="7"/>
  <c r="D810" i="7"/>
  <c r="AO808" i="7"/>
  <c r="M808" i="7"/>
  <c r="F808" i="7"/>
  <c r="D808" i="7"/>
  <c r="AO806" i="7"/>
  <c r="M806" i="7"/>
  <c r="F806" i="7"/>
  <c r="D806" i="7"/>
  <c r="AO804" i="7"/>
  <c r="M804" i="7"/>
  <c r="F804" i="7"/>
  <c r="D804" i="7"/>
  <c r="AO802" i="7"/>
  <c r="M802" i="7"/>
  <c r="F802" i="7"/>
  <c r="D802" i="7"/>
  <c r="AO800" i="7"/>
  <c r="M800" i="7"/>
  <c r="F800" i="7"/>
  <c r="D800" i="7"/>
  <c r="Y800" i="7" s="1"/>
  <c r="AO798" i="7"/>
  <c r="AN798" i="7" s="1"/>
  <c r="M798" i="7"/>
  <c r="F798" i="7"/>
  <c r="D798" i="7"/>
  <c r="Y798" i="7" s="1"/>
  <c r="AO796" i="7"/>
  <c r="M796" i="7"/>
  <c r="F796" i="7"/>
  <c r="D796" i="7"/>
  <c r="Y796" i="7" s="1"/>
  <c r="AO794" i="7"/>
  <c r="M794" i="7"/>
  <c r="F794" i="7"/>
  <c r="D794" i="7"/>
  <c r="AO792" i="7"/>
  <c r="M792" i="7"/>
  <c r="F792" i="7"/>
  <c r="D792" i="7"/>
  <c r="AO790" i="7"/>
  <c r="AN790" i="7" s="1"/>
  <c r="M790" i="7"/>
  <c r="F790" i="7"/>
  <c r="D790" i="7"/>
  <c r="Y790" i="7" s="1"/>
  <c r="AO788" i="7"/>
  <c r="M788" i="7"/>
  <c r="F788" i="7"/>
  <c r="D788" i="7"/>
  <c r="AO786" i="7"/>
  <c r="M786" i="7"/>
  <c r="F786" i="7"/>
  <c r="D786" i="7"/>
  <c r="Y786" i="7" s="1"/>
  <c r="AO784" i="7"/>
  <c r="M784" i="7"/>
  <c r="F784" i="7"/>
  <c r="D784" i="7"/>
  <c r="AO782" i="7"/>
  <c r="M782" i="7"/>
  <c r="F782" i="7"/>
  <c r="D782" i="7"/>
  <c r="Y782" i="7" s="1"/>
  <c r="AO780" i="7"/>
  <c r="M780" i="7"/>
  <c r="F780" i="7"/>
  <c r="D780" i="7"/>
  <c r="AO778" i="7"/>
  <c r="M778" i="7"/>
  <c r="F778" i="7"/>
  <c r="D778" i="7"/>
  <c r="AO776" i="7"/>
  <c r="AP776" i="7" s="1"/>
  <c r="AR776" i="7" s="1"/>
  <c r="M776" i="7"/>
  <c r="F776" i="7"/>
  <c r="D776" i="7"/>
  <c r="Y776" i="7" s="1"/>
  <c r="AO774" i="7"/>
  <c r="M774" i="7"/>
  <c r="F774" i="7"/>
  <c r="D774" i="7"/>
  <c r="AO772" i="7"/>
  <c r="M772" i="7"/>
  <c r="F772" i="7"/>
  <c r="D772" i="7"/>
  <c r="Y772" i="7" s="1"/>
  <c r="AO770" i="7"/>
  <c r="M770" i="7"/>
  <c r="F770" i="7"/>
  <c r="D770" i="7"/>
  <c r="Y770" i="7" s="1"/>
  <c r="AO768" i="7"/>
  <c r="M768" i="7"/>
  <c r="F768" i="7"/>
  <c r="D768" i="7"/>
  <c r="Y768" i="7" s="1"/>
  <c r="AO766" i="7"/>
  <c r="M766" i="7"/>
  <c r="F766" i="7"/>
  <c r="D766" i="7"/>
  <c r="Y766" i="7" s="1"/>
  <c r="AO764" i="7"/>
  <c r="AN764" i="7" s="1"/>
  <c r="M764" i="7"/>
  <c r="F764" i="7"/>
  <c r="D764" i="7"/>
  <c r="Y764" i="7" s="1"/>
  <c r="AO762" i="7"/>
  <c r="M762" i="7"/>
  <c r="F762" i="7"/>
  <c r="D762" i="7"/>
  <c r="AO760" i="7"/>
  <c r="AP760" i="7" s="1"/>
  <c r="AR760" i="7" s="1"/>
  <c r="M760" i="7"/>
  <c r="F760" i="7"/>
  <c r="D760" i="7"/>
  <c r="Y760" i="7" s="1"/>
  <c r="AO758" i="7"/>
  <c r="AP758" i="7" s="1"/>
  <c r="AR758" i="7" s="1"/>
  <c r="M758" i="7"/>
  <c r="F758" i="7"/>
  <c r="D758" i="7"/>
  <c r="AO756" i="7"/>
  <c r="M756" i="7"/>
  <c r="F756" i="7"/>
  <c r="D756" i="7"/>
  <c r="AO754" i="7"/>
  <c r="M754" i="7"/>
  <c r="F754" i="7"/>
  <c r="D754" i="7"/>
  <c r="AO752" i="7"/>
  <c r="M752" i="7"/>
  <c r="F752" i="7"/>
  <c r="D752" i="7"/>
  <c r="AO750" i="7"/>
  <c r="M750" i="7"/>
  <c r="F750" i="7"/>
  <c r="D750" i="7"/>
  <c r="AO748" i="7"/>
  <c r="M748" i="7"/>
  <c r="F748" i="7"/>
  <c r="D748" i="7"/>
  <c r="AO746" i="7"/>
  <c r="AN746" i="7" s="1"/>
  <c r="M746" i="7"/>
  <c r="F746" i="7"/>
  <c r="D746" i="7"/>
  <c r="AO744" i="7"/>
  <c r="M744" i="7"/>
  <c r="F744" i="7"/>
  <c r="D744" i="7"/>
  <c r="AO742" i="7"/>
  <c r="M742" i="7"/>
  <c r="F742" i="7"/>
  <c r="D742" i="7"/>
  <c r="AO740" i="7"/>
  <c r="M740" i="7"/>
  <c r="F740" i="7"/>
  <c r="D740" i="7"/>
  <c r="AO738" i="7"/>
  <c r="M738" i="7"/>
  <c r="F738" i="7"/>
  <c r="D738" i="7"/>
  <c r="AO736" i="7"/>
  <c r="M736" i="7"/>
  <c r="F736" i="7"/>
  <c r="D736" i="7"/>
  <c r="AO734" i="7"/>
  <c r="M734" i="7"/>
  <c r="F734" i="7"/>
  <c r="D734" i="7"/>
  <c r="AO732" i="7"/>
  <c r="M732" i="7"/>
  <c r="F732" i="7"/>
  <c r="D732" i="7"/>
  <c r="AO730" i="7"/>
  <c r="M730" i="7"/>
  <c r="F730" i="7"/>
  <c r="D730" i="7"/>
  <c r="AO728" i="7"/>
  <c r="M728" i="7"/>
  <c r="F728" i="7"/>
  <c r="D728" i="7"/>
  <c r="AO726" i="7"/>
  <c r="AN726" i="7" s="1"/>
  <c r="M726" i="7"/>
  <c r="F726" i="7"/>
  <c r="D726" i="7"/>
  <c r="Y726" i="7" s="1"/>
  <c r="AO724" i="7"/>
  <c r="M724" i="7"/>
  <c r="F724" i="7"/>
  <c r="D724" i="7"/>
  <c r="AO722" i="7"/>
  <c r="M722" i="7"/>
  <c r="F722" i="7"/>
  <c r="D722" i="7"/>
  <c r="AO720" i="7"/>
  <c r="M720" i="7"/>
  <c r="F720" i="7"/>
  <c r="D720" i="7"/>
  <c r="AO718" i="7"/>
  <c r="M718" i="7"/>
  <c r="F718" i="7"/>
  <c r="D718" i="7"/>
  <c r="Y718" i="7" s="1"/>
  <c r="AO716" i="7"/>
  <c r="M716" i="7"/>
  <c r="F716" i="7"/>
  <c r="D716" i="7"/>
  <c r="Y716" i="7" s="1"/>
  <c r="AO714" i="7"/>
  <c r="M714" i="7"/>
  <c r="F714" i="7"/>
  <c r="D714" i="7"/>
  <c r="AO712" i="7"/>
  <c r="M712" i="7"/>
  <c r="F712" i="7"/>
  <c r="D712" i="7"/>
  <c r="AO710" i="7"/>
  <c r="M710" i="7"/>
  <c r="F710" i="7"/>
  <c r="D710" i="7"/>
  <c r="AO708" i="7"/>
  <c r="M708" i="7"/>
  <c r="F708" i="7"/>
  <c r="D708" i="7"/>
  <c r="Y708" i="7" s="1"/>
  <c r="AO706" i="7"/>
  <c r="AP706" i="7" s="1"/>
  <c r="AR706" i="7" s="1"/>
  <c r="M706" i="7"/>
  <c r="F706" i="7"/>
  <c r="D706" i="7"/>
  <c r="AO704" i="7"/>
  <c r="M704" i="7"/>
  <c r="F704" i="7"/>
  <c r="D704" i="7"/>
  <c r="AO702" i="7"/>
  <c r="M702" i="7"/>
  <c r="F702" i="7"/>
  <c r="D702" i="7"/>
  <c r="AO700" i="7"/>
  <c r="M700" i="7"/>
  <c r="F700" i="7"/>
  <c r="D700" i="7"/>
  <c r="Y700" i="7" s="1"/>
  <c r="AO698" i="7"/>
  <c r="M698" i="7"/>
  <c r="F698" i="7"/>
  <c r="D698" i="7"/>
  <c r="AO696" i="7"/>
  <c r="M696" i="7"/>
  <c r="F696" i="7"/>
  <c r="D696" i="7"/>
  <c r="Y696" i="7" s="1"/>
  <c r="AO694" i="7"/>
  <c r="AP694" i="7" s="1"/>
  <c r="AR694" i="7" s="1"/>
  <c r="M694" i="7"/>
  <c r="F694" i="7"/>
  <c r="D694" i="7"/>
  <c r="Y694" i="7" s="1"/>
  <c r="AO692" i="7"/>
  <c r="AP692" i="7" s="1"/>
  <c r="AR692" i="7" s="1"/>
  <c r="M692" i="7"/>
  <c r="F692" i="7"/>
  <c r="D692" i="7"/>
  <c r="AO690" i="7"/>
  <c r="M690" i="7"/>
  <c r="F690" i="7"/>
  <c r="D690" i="7"/>
  <c r="Y690" i="7" s="1"/>
  <c r="AO688" i="7"/>
  <c r="M688" i="7"/>
  <c r="F688" i="7"/>
  <c r="D688" i="7"/>
  <c r="Y688" i="7" s="1"/>
  <c r="AO686" i="7"/>
  <c r="M686" i="7"/>
  <c r="F686" i="7"/>
  <c r="D686" i="7"/>
  <c r="AO684" i="7"/>
  <c r="M684" i="7"/>
  <c r="F684" i="7"/>
  <c r="D684" i="7"/>
  <c r="Y684" i="7" s="1"/>
  <c r="AO682" i="7"/>
  <c r="M682" i="7"/>
  <c r="F682" i="7"/>
  <c r="D682" i="7"/>
  <c r="Y682" i="7" s="1"/>
  <c r="AO680" i="7"/>
  <c r="M680" i="7"/>
  <c r="F680" i="7"/>
  <c r="D680" i="7"/>
  <c r="Y680" i="7" s="1"/>
  <c r="AO678" i="7"/>
  <c r="AP678" i="7" s="1"/>
  <c r="AR678" i="7" s="1"/>
  <c r="M678" i="7"/>
  <c r="F678" i="7"/>
  <c r="D678" i="7"/>
  <c r="Y678" i="7" s="1"/>
  <c r="AO676" i="7"/>
  <c r="M676" i="7"/>
  <c r="F676" i="7"/>
  <c r="D676" i="7"/>
  <c r="Y676" i="7" s="1"/>
  <c r="AO674" i="7"/>
  <c r="M674" i="7"/>
  <c r="F674" i="7"/>
  <c r="D674" i="7"/>
  <c r="AO672" i="7"/>
  <c r="M672" i="7"/>
  <c r="F672" i="7"/>
  <c r="D672" i="7"/>
  <c r="Y672" i="7" s="1"/>
  <c r="AO670" i="7"/>
  <c r="M670" i="7"/>
  <c r="F670" i="7"/>
  <c r="D670" i="7"/>
  <c r="Y670" i="7" s="1"/>
  <c r="AO668" i="7"/>
  <c r="AP668" i="7" s="1"/>
  <c r="AR668" i="7" s="1"/>
  <c r="M668" i="7"/>
  <c r="F668" i="7"/>
  <c r="D668" i="7"/>
  <c r="Y668" i="7" s="1"/>
  <c r="AO666" i="7"/>
  <c r="M666" i="7"/>
  <c r="F666" i="7"/>
  <c r="D666" i="7"/>
  <c r="Y666" i="7" s="1"/>
  <c r="AO664" i="7"/>
  <c r="M664" i="7"/>
  <c r="F664" i="7"/>
  <c r="D664" i="7"/>
  <c r="AO662" i="7"/>
  <c r="M662" i="7"/>
  <c r="F662" i="7"/>
  <c r="D662" i="7"/>
  <c r="AO660" i="7"/>
  <c r="AP660" i="7" s="1"/>
  <c r="AR660" i="7" s="1"/>
  <c r="M660" i="7"/>
  <c r="F660" i="7"/>
  <c r="D660" i="7"/>
  <c r="AO658" i="7"/>
  <c r="M658" i="7"/>
  <c r="F658" i="7"/>
  <c r="D658" i="7"/>
  <c r="Y658" i="7" s="1"/>
  <c r="AO656" i="7"/>
  <c r="AN656" i="7" s="1"/>
  <c r="M656" i="7"/>
  <c r="F656" i="7"/>
  <c r="D656" i="7"/>
  <c r="AO654" i="7"/>
  <c r="M654" i="7"/>
  <c r="F654" i="7"/>
  <c r="D654" i="7"/>
  <c r="AO652" i="7"/>
  <c r="M652" i="7"/>
  <c r="F652" i="7"/>
  <c r="D652" i="7"/>
  <c r="Y652" i="7" s="1"/>
  <c r="AO650" i="7"/>
  <c r="M650" i="7"/>
  <c r="F650" i="7"/>
  <c r="D650" i="7"/>
  <c r="AO648" i="7"/>
  <c r="AN648" i="7" s="1"/>
  <c r="M648" i="7"/>
  <c r="F648" i="7"/>
  <c r="D648" i="7"/>
  <c r="AO646" i="7"/>
  <c r="M646" i="7"/>
  <c r="F646" i="7"/>
  <c r="D646" i="7"/>
  <c r="Y646" i="7" s="1"/>
  <c r="AO644" i="7"/>
  <c r="M644" i="7"/>
  <c r="F644" i="7"/>
  <c r="D644" i="7"/>
  <c r="AO642" i="7"/>
  <c r="M642" i="7"/>
  <c r="F642" i="7"/>
  <c r="D642" i="7"/>
  <c r="AO640" i="7"/>
  <c r="M640" i="7"/>
  <c r="F640" i="7"/>
  <c r="D640" i="7"/>
  <c r="AO638" i="7"/>
  <c r="M638" i="7"/>
  <c r="F638" i="7"/>
  <c r="D638" i="7"/>
  <c r="Y638" i="7" s="1"/>
  <c r="AO636" i="7"/>
  <c r="AP636" i="7" s="1"/>
  <c r="AR636" i="7" s="1"/>
  <c r="M636" i="7"/>
  <c r="F636" i="7"/>
  <c r="D636" i="7"/>
  <c r="Y636" i="7" s="1"/>
  <c r="AO634" i="7"/>
  <c r="M634" i="7"/>
  <c r="F634" i="7"/>
  <c r="D634" i="7"/>
  <c r="AO632" i="7"/>
  <c r="M632" i="7"/>
  <c r="F632" i="7"/>
  <c r="D632" i="7"/>
  <c r="Y632" i="7" s="1"/>
  <c r="AO630" i="7"/>
  <c r="M630" i="7"/>
  <c r="F630" i="7"/>
  <c r="D630" i="7"/>
  <c r="Y630" i="7" s="1"/>
  <c r="AO628" i="7"/>
  <c r="M628" i="7"/>
  <c r="F628" i="7"/>
  <c r="D628" i="7"/>
  <c r="AO626" i="7"/>
  <c r="M626" i="7"/>
  <c r="F626" i="7"/>
  <c r="D626" i="7"/>
  <c r="AO624" i="7"/>
  <c r="M624" i="7"/>
  <c r="F624" i="7"/>
  <c r="D624" i="7"/>
  <c r="AO622" i="7"/>
  <c r="M622" i="7"/>
  <c r="F622" i="7"/>
  <c r="D622" i="7"/>
  <c r="AO620" i="7"/>
  <c r="M620" i="7"/>
  <c r="F620" i="7"/>
  <c r="D620" i="7"/>
  <c r="Y620" i="7" s="1"/>
  <c r="AO618" i="7"/>
  <c r="M618" i="7"/>
  <c r="F618" i="7"/>
  <c r="D618" i="7"/>
  <c r="AO616" i="7"/>
  <c r="M616" i="7"/>
  <c r="F616" i="7"/>
  <c r="D616" i="7"/>
  <c r="AO614" i="7"/>
  <c r="AP614" i="7" s="1"/>
  <c r="AR614" i="7" s="1"/>
  <c r="M614" i="7"/>
  <c r="F614" i="7"/>
  <c r="D614" i="7"/>
  <c r="AO612" i="7"/>
  <c r="AP612" i="7" s="1"/>
  <c r="AR612" i="7" s="1"/>
  <c r="M612" i="7"/>
  <c r="F612" i="7"/>
  <c r="D612" i="7"/>
  <c r="AO610" i="7"/>
  <c r="M610" i="7"/>
  <c r="F610" i="7"/>
  <c r="D610" i="7"/>
  <c r="AO608" i="7"/>
  <c r="M608" i="7"/>
  <c r="F608" i="7"/>
  <c r="D608" i="7"/>
  <c r="AO606" i="7"/>
  <c r="M606" i="7"/>
  <c r="F606" i="7"/>
  <c r="D606" i="7"/>
  <c r="Y606" i="7" s="1"/>
  <c r="AO604" i="7"/>
  <c r="M604" i="7"/>
  <c r="F604" i="7"/>
  <c r="D604" i="7"/>
  <c r="Y604" i="7" s="1"/>
  <c r="AO602" i="7"/>
  <c r="M602" i="7"/>
  <c r="F602" i="7"/>
  <c r="D602" i="7"/>
  <c r="AO600" i="7"/>
  <c r="M600" i="7"/>
  <c r="F600" i="7"/>
  <c r="D600" i="7"/>
  <c r="Y600" i="7" s="1"/>
  <c r="AO598" i="7"/>
  <c r="M598" i="7"/>
  <c r="F598" i="7"/>
  <c r="D598" i="7"/>
  <c r="Y598" i="7" s="1"/>
  <c r="AO596" i="7"/>
  <c r="M596" i="7"/>
  <c r="F596" i="7"/>
  <c r="D596" i="7"/>
  <c r="Y596" i="7" s="1"/>
  <c r="AO594" i="7"/>
  <c r="M594" i="7"/>
  <c r="F594" i="7"/>
  <c r="D594" i="7"/>
  <c r="Y594" i="7" s="1"/>
  <c r="AO592" i="7"/>
  <c r="M592" i="7"/>
  <c r="F592" i="7"/>
  <c r="D592" i="7"/>
  <c r="Y592" i="7" s="1"/>
  <c r="AO590" i="7"/>
  <c r="M590" i="7"/>
  <c r="F590" i="7"/>
  <c r="D590" i="7"/>
  <c r="AO588" i="7"/>
  <c r="AP588" i="7" s="1"/>
  <c r="AR588" i="7" s="1"/>
  <c r="M588" i="7"/>
  <c r="F588" i="7"/>
  <c r="D588" i="7"/>
  <c r="Y588" i="7" s="1"/>
  <c r="AO586" i="7"/>
  <c r="M586" i="7"/>
  <c r="F586" i="7"/>
  <c r="D586" i="7"/>
  <c r="AO584" i="7"/>
  <c r="AN584" i="7" s="1"/>
  <c r="M584" i="7"/>
  <c r="F584" i="7"/>
  <c r="D584" i="7"/>
  <c r="AO582" i="7"/>
  <c r="M582" i="7"/>
  <c r="F582" i="7"/>
  <c r="D582" i="7"/>
  <c r="AO580" i="7"/>
  <c r="AP580" i="7" s="1"/>
  <c r="AR580" i="7" s="1"/>
  <c r="M580" i="7"/>
  <c r="F580" i="7"/>
  <c r="D580" i="7"/>
  <c r="AO578" i="7"/>
  <c r="M578" i="7"/>
  <c r="F578" i="7"/>
  <c r="D578" i="7"/>
  <c r="Y578" i="7" s="1"/>
  <c r="AO576" i="7"/>
  <c r="M576" i="7"/>
  <c r="F576" i="7"/>
  <c r="D576" i="7"/>
  <c r="AO574" i="7"/>
  <c r="M574" i="7"/>
  <c r="F574" i="7"/>
  <c r="D574" i="7"/>
  <c r="Y574" i="7" s="1"/>
  <c r="AO572" i="7"/>
  <c r="AN572" i="7" s="1"/>
  <c r="M572" i="7"/>
  <c r="F572" i="7"/>
  <c r="D572" i="7"/>
  <c r="Y572" i="7" s="1"/>
  <c r="AO570" i="7"/>
  <c r="M570" i="7"/>
  <c r="F570" i="7"/>
  <c r="D570" i="7"/>
  <c r="Y570" i="7" s="1"/>
  <c r="AO568" i="7"/>
  <c r="M568" i="7"/>
  <c r="F568" i="7"/>
  <c r="D568" i="7"/>
  <c r="AO566" i="7"/>
  <c r="M566" i="7"/>
  <c r="F566" i="7"/>
  <c r="D566" i="7"/>
  <c r="AO564" i="7"/>
  <c r="AN564" i="7" s="1"/>
  <c r="M564" i="7"/>
  <c r="F564" i="7"/>
  <c r="D564" i="7"/>
  <c r="AO562" i="7"/>
  <c r="M562" i="7"/>
  <c r="F562" i="7"/>
  <c r="D562" i="7"/>
  <c r="Y562" i="7" s="1"/>
  <c r="AO560" i="7"/>
  <c r="M560" i="7"/>
  <c r="F560" i="7"/>
  <c r="D560" i="7"/>
  <c r="AO558" i="7"/>
  <c r="M558" i="7"/>
  <c r="F558" i="7"/>
  <c r="D558" i="7"/>
  <c r="Y558" i="7" s="1"/>
  <c r="AO556" i="7"/>
  <c r="M556" i="7"/>
  <c r="F556" i="7"/>
  <c r="D556" i="7"/>
  <c r="AO554" i="7"/>
  <c r="M554" i="7"/>
  <c r="F554" i="7"/>
  <c r="D554" i="7"/>
  <c r="AO552" i="7"/>
  <c r="AN552" i="7" s="1"/>
  <c r="M552" i="7"/>
  <c r="F552" i="7"/>
  <c r="D552" i="7"/>
  <c r="AO550" i="7"/>
  <c r="AP550" i="7" s="1"/>
  <c r="AR550" i="7" s="1"/>
  <c r="M550" i="7"/>
  <c r="F550" i="7"/>
  <c r="D550" i="7"/>
  <c r="AO548" i="7"/>
  <c r="M548" i="7"/>
  <c r="F548" i="7"/>
  <c r="D548" i="7"/>
  <c r="Y548" i="7" s="1"/>
  <c r="AO546" i="7"/>
  <c r="M546" i="7"/>
  <c r="F546" i="7"/>
  <c r="D546" i="7"/>
  <c r="Y546" i="7" s="1"/>
  <c r="AO544" i="7"/>
  <c r="M544" i="7"/>
  <c r="F544" i="7"/>
  <c r="D544" i="7"/>
  <c r="Y544" i="7" s="1"/>
  <c r="AO542" i="7"/>
  <c r="M542" i="7"/>
  <c r="F542" i="7"/>
  <c r="D542" i="7"/>
  <c r="AO540" i="7"/>
  <c r="M540" i="7"/>
  <c r="F540" i="7"/>
  <c r="D540" i="7"/>
  <c r="Y540" i="7" s="1"/>
  <c r="AO538" i="7"/>
  <c r="AN538" i="7" s="1"/>
  <c r="M538" i="7"/>
  <c r="F538" i="7"/>
  <c r="D538" i="7"/>
  <c r="Y538" i="7" s="1"/>
  <c r="AO536" i="7"/>
  <c r="AP536" i="7" s="1"/>
  <c r="AR536" i="7" s="1"/>
  <c r="M536" i="7"/>
  <c r="F536" i="7"/>
  <c r="D536" i="7"/>
  <c r="Y536" i="7" s="1"/>
  <c r="AO534" i="7"/>
  <c r="M534" i="7"/>
  <c r="F534" i="7"/>
  <c r="D534" i="7"/>
  <c r="Y534" i="7" s="1"/>
  <c r="AO532" i="7"/>
  <c r="M532" i="7"/>
  <c r="F532" i="7"/>
  <c r="D532" i="7"/>
  <c r="AO530" i="7"/>
  <c r="M530" i="7"/>
  <c r="F530" i="7"/>
  <c r="D530" i="7"/>
  <c r="Y530" i="7" s="1"/>
  <c r="AO528" i="7"/>
  <c r="M528" i="7"/>
  <c r="F528" i="7"/>
  <c r="D528" i="7"/>
  <c r="Y528" i="7" s="1"/>
  <c r="AO526" i="7"/>
  <c r="M526" i="7"/>
  <c r="F526" i="7"/>
  <c r="D526" i="7"/>
  <c r="AO524" i="7"/>
  <c r="AP524" i="7" s="1"/>
  <c r="AR524" i="7" s="1"/>
  <c r="M524" i="7"/>
  <c r="F524" i="7"/>
  <c r="D524" i="7"/>
  <c r="Y524" i="7" s="1"/>
  <c r="AO522" i="7"/>
  <c r="M522" i="7"/>
  <c r="F522" i="7"/>
  <c r="D522" i="7"/>
  <c r="AO520" i="7"/>
  <c r="M520" i="7"/>
  <c r="F520" i="7"/>
  <c r="D520" i="7"/>
  <c r="AO518" i="7"/>
  <c r="M518" i="7"/>
  <c r="F518" i="7"/>
  <c r="D518" i="7"/>
  <c r="AO516" i="7"/>
  <c r="AN516" i="7" s="1"/>
  <c r="M516" i="7"/>
  <c r="F516" i="7"/>
  <c r="D516" i="7"/>
  <c r="Y516" i="7" s="1"/>
  <c r="AO514" i="7"/>
  <c r="M514" i="7"/>
  <c r="F514" i="7"/>
  <c r="D514" i="7"/>
  <c r="AO512" i="7"/>
  <c r="M512" i="7"/>
  <c r="F512" i="7"/>
  <c r="D512" i="7"/>
  <c r="AO510" i="7"/>
  <c r="M510" i="7"/>
  <c r="F510" i="7"/>
  <c r="D510" i="7"/>
  <c r="Y510" i="7" s="1"/>
  <c r="AO508" i="7"/>
  <c r="AN508" i="7" s="1"/>
  <c r="M508" i="7"/>
  <c r="F508" i="7"/>
  <c r="D508" i="7"/>
  <c r="Y508" i="7" s="1"/>
  <c r="AO506" i="7"/>
  <c r="M506" i="7"/>
  <c r="F506" i="7"/>
  <c r="D506" i="7"/>
  <c r="AO504" i="7"/>
  <c r="M504" i="7"/>
  <c r="F504" i="7"/>
  <c r="D504" i="7"/>
  <c r="AO502" i="7"/>
  <c r="M502" i="7"/>
  <c r="F502" i="7"/>
  <c r="D502" i="7"/>
  <c r="AO500" i="7"/>
  <c r="M500" i="7"/>
  <c r="F500" i="7"/>
  <c r="D500" i="7"/>
  <c r="AO498" i="7"/>
  <c r="M498" i="7"/>
  <c r="F498" i="7"/>
  <c r="D498" i="7"/>
  <c r="Y498" i="7" s="1"/>
  <c r="AO496" i="7"/>
  <c r="M496" i="7"/>
  <c r="F496" i="7"/>
  <c r="D496" i="7"/>
  <c r="Y496" i="7" s="1"/>
  <c r="AO494" i="7"/>
  <c r="M494" i="7"/>
  <c r="F494" i="7"/>
  <c r="D494" i="7"/>
  <c r="AO492" i="7"/>
  <c r="M492" i="7"/>
  <c r="F492" i="7"/>
  <c r="D492" i="7"/>
  <c r="Y492" i="7" s="1"/>
  <c r="AO490" i="7"/>
  <c r="M490" i="7"/>
  <c r="F490" i="7"/>
  <c r="D490" i="7"/>
  <c r="Y490" i="7" s="1"/>
  <c r="AO488" i="7"/>
  <c r="M488" i="7"/>
  <c r="F488" i="7"/>
  <c r="D488" i="7"/>
  <c r="AO486" i="7"/>
  <c r="M486" i="7"/>
  <c r="F486" i="7"/>
  <c r="D486" i="7"/>
  <c r="AO484" i="7"/>
  <c r="M484" i="7"/>
  <c r="F484" i="7"/>
  <c r="D484" i="7"/>
  <c r="Y484" i="7" s="1"/>
  <c r="AO482" i="7"/>
  <c r="M482" i="7"/>
  <c r="F482" i="7"/>
  <c r="D482" i="7"/>
  <c r="AO480" i="7"/>
  <c r="M480" i="7"/>
  <c r="F480" i="7"/>
  <c r="D480" i="7"/>
  <c r="AO478" i="7"/>
  <c r="M478" i="7"/>
  <c r="F478" i="7"/>
  <c r="D478" i="7"/>
  <c r="AO476" i="7"/>
  <c r="M476" i="7"/>
  <c r="F476" i="7"/>
  <c r="D476" i="7"/>
  <c r="Y476" i="7" s="1"/>
  <c r="AO474" i="7"/>
  <c r="M474" i="7"/>
  <c r="F474" i="7"/>
  <c r="D474" i="7"/>
  <c r="AO472" i="7"/>
  <c r="M472" i="7"/>
  <c r="F472" i="7"/>
  <c r="D472" i="7"/>
  <c r="AO470" i="7"/>
  <c r="M470" i="7"/>
  <c r="F470" i="7"/>
  <c r="D470" i="7"/>
  <c r="AO468" i="7"/>
  <c r="M468" i="7"/>
  <c r="F468" i="7"/>
  <c r="D468" i="7"/>
  <c r="Y468" i="7" s="1"/>
  <c r="AO466" i="7"/>
  <c r="M466" i="7"/>
  <c r="F466" i="7"/>
  <c r="D466" i="7"/>
  <c r="AO464" i="7"/>
  <c r="M464" i="7"/>
  <c r="F464" i="7"/>
  <c r="D464" i="7"/>
  <c r="AO462" i="7"/>
  <c r="M462" i="7"/>
  <c r="F462" i="7"/>
  <c r="D462" i="7"/>
  <c r="AO460" i="7"/>
  <c r="M460" i="7"/>
  <c r="F460" i="7"/>
  <c r="D460" i="7"/>
  <c r="Y460" i="7" s="1"/>
  <c r="AO458" i="7"/>
  <c r="M458" i="7"/>
  <c r="F458" i="7"/>
  <c r="D458" i="7"/>
  <c r="AO456" i="7"/>
  <c r="AN456" i="7" s="1"/>
  <c r="M456" i="7"/>
  <c r="F456" i="7"/>
  <c r="D456" i="7"/>
  <c r="AO454" i="7"/>
  <c r="AP454" i="7" s="1"/>
  <c r="AR454" i="7" s="1"/>
  <c r="M454" i="7"/>
  <c r="F454" i="7"/>
  <c r="D454" i="7"/>
  <c r="AO452" i="7"/>
  <c r="AN452" i="7" s="1"/>
  <c r="M452" i="7"/>
  <c r="F452" i="7"/>
  <c r="D452" i="7"/>
  <c r="AO450" i="7"/>
  <c r="M450" i="7"/>
  <c r="F450" i="7"/>
  <c r="D450" i="7"/>
  <c r="Y450" i="7" s="1"/>
  <c r="AO448" i="7"/>
  <c r="M448" i="7"/>
  <c r="F448" i="7"/>
  <c r="D448" i="7"/>
  <c r="AO446" i="7"/>
  <c r="M446" i="7"/>
  <c r="F446" i="7"/>
  <c r="D446" i="7"/>
  <c r="AO444" i="7"/>
  <c r="M444" i="7"/>
  <c r="F444" i="7"/>
  <c r="D444" i="7"/>
  <c r="Y444" i="7" s="1"/>
  <c r="AO442" i="7"/>
  <c r="M442" i="7"/>
  <c r="F442" i="7"/>
  <c r="D442" i="7"/>
  <c r="AO440" i="7"/>
  <c r="AN440" i="7" s="1"/>
  <c r="M440" i="7"/>
  <c r="F440" i="7"/>
  <c r="D440" i="7"/>
  <c r="AO438" i="7"/>
  <c r="M438" i="7"/>
  <c r="F438" i="7"/>
  <c r="D438" i="7"/>
  <c r="AO436" i="7"/>
  <c r="AP436" i="7" s="1"/>
  <c r="AR436" i="7" s="1"/>
  <c r="M436" i="7"/>
  <c r="F436" i="7"/>
  <c r="D436" i="7"/>
  <c r="AO434" i="7"/>
  <c r="M434" i="7"/>
  <c r="F434" i="7"/>
  <c r="D434" i="7"/>
  <c r="AO432" i="7"/>
  <c r="M432" i="7"/>
  <c r="F432" i="7"/>
  <c r="D432" i="7"/>
  <c r="AO430" i="7"/>
  <c r="M430" i="7"/>
  <c r="F430" i="7"/>
  <c r="D430" i="7"/>
  <c r="Y430" i="7" s="1"/>
  <c r="AO428" i="7"/>
  <c r="AP428" i="7" s="1"/>
  <c r="AR428" i="7" s="1"/>
  <c r="M428" i="7"/>
  <c r="F428" i="7"/>
  <c r="D428" i="7"/>
  <c r="Y428" i="7" s="1"/>
  <c r="AO426" i="7"/>
  <c r="M426" i="7"/>
  <c r="F426" i="7"/>
  <c r="D426" i="7"/>
  <c r="AO424" i="7"/>
  <c r="M424" i="7"/>
  <c r="F424" i="7"/>
  <c r="D424" i="7"/>
  <c r="AO422" i="7"/>
  <c r="M422" i="7"/>
  <c r="F422" i="7"/>
  <c r="D422" i="7"/>
  <c r="Y422" i="7" s="1"/>
  <c r="AO420" i="7"/>
  <c r="M420" i="7"/>
  <c r="F420" i="7"/>
  <c r="D420" i="7"/>
  <c r="Y420" i="7" s="1"/>
  <c r="AO418" i="7"/>
  <c r="M418" i="7"/>
  <c r="F418" i="7"/>
  <c r="D418" i="7"/>
  <c r="Y418" i="7" s="1"/>
  <c r="AO416" i="7"/>
  <c r="AP416" i="7" s="1"/>
  <c r="AR416" i="7" s="1"/>
  <c r="M416" i="7"/>
  <c r="F416" i="7"/>
  <c r="D416" i="7"/>
  <c r="Y416" i="7" s="1"/>
  <c r="AO414" i="7"/>
  <c r="AP414" i="7" s="1"/>
  <c r="AR414" i="7" s="1"/>
  <c r="M414" i="7"/>
  <c r="F414" i="7"/>
  <c r="D414" i="7"/>
  <c r="Y414" i="7" s="1"/>
  <c r="AO412" i="7"/>
  <c r="AN412" i="7" s="1"/>
  <c r="M412" i="7"/>
  <c r="F412" i="7"/>
  <c r="D412" i="7"/>
  <c r="AO410" i="7"/>
  <c r="M410" i="7"/>
  <c r="F410" i="7"/>
  <c r="D410" i="7"/>
  <c r="AO408" i="7"/>
  <c r="AN408" i="7" s="1"/>
  <c r="M408" i="7"/>
  <c r="F408" i="7"/>
  <c r="D408" i="7"/>
  <c r="AO406" i="7"/>
  <c r="M406" i="7"/>
  <c r="F406" i="7"/>
  <c r="D406" i="7"/>
  <c r="AO404" i="7"/>
  <c r="M404" i="7"/>
  <c r="F404" i="7"/>
  <c r="D404" i="7"/>
  <c r="Y404" i="7" s="1"/>
  <c r="AO402" i="7"/>
  <c r="AN402" i="7" s="1"/>
  <c r="M402" i="7"/>
  <c r="F402" i="7"/>
  <c r="D402" i="7"/>
  <c r="AO400" i="7"/>
  <c r="AN400" i="7" s="1"/>
  <c r="M400" i="7"/>
  <c r="F400" i="7"/>
  <c r="D400" i="7"/>
  <c r="Y400" i="7" s="1"/>
  <c r="AO398" i="7"/>
  <c r="M398" i="7"/>
  <c r="F398" i="7"/>
  <c r="D398" i="7"/>
  <c r="AO396" i="7"/>
  <c r="M396" i="7"/>
  <c r="F396" i="7"/>
  <c r="D396" i="7"/>
  <c r="Y396" i="7" s="1"/>
  <c r="AO394" i="7"/>
  <c r="M394" i="7"/>
  <c r="F394" i="7"/>
  <c r="D394" i="7"/>
  <c r="AO392" i="7"/>
  <c r="AN392" i="7" s="1"/>
  <c r="M392" i="7"/>
  <c r="F392" i="7"/>
  <c r="D392" i="7"/>
  <c r="Y392" i="7" s="1"/>
  <c r="AO390" i="7"/>
  <c r="AP390" i="7" s="1"/>
  <c r="AR390" i="7" s="1"/>
  <c r="M390" i="7"/>
  <c r="F390" i="7"/>
  <c r="D390" i="7"/>
  <c r="Y390" i="7" s="1"/>
  <c r="AO388" i="7"/>
  <c r="AN388" i="7" s="1"/>
  <c r="M388" i="7"/>
  <c r="F388" i="7"/>
  <c r="D388" i="7"/>
  <c r="Y388" i="7" s="1"/>
  <c r="AO386" i="7"/>
  <c r="M386" i="7"/>
  <c r="F386" i="7"/>
  <c r="D386" i="7"/>
  <c r="AO384" i="7"/>
  <c r="M384" i="7"/>
  <c r="F384" i="7"/>
  <c r="D384" i="7"/>
  <c r="AO382" i="7"/>
  <c r="M382" i="7"/>
  <c r="F382" i="7"/>
  <c r="D382" i="7"/>
  <c r="AO380" i="7"/>
  <c r="AN380" i="7" s="1"/>
  <c r="M380" i="7"/>
  <c r="F380" i="7"/>
  <c r="D380" i="7"/>
  <c r="Y380" i="7" s="1"/>
  <c r="AO378" i="7"/>
  <c r="AN378" i="7" s="1"/>
  <c r="M378" i="7"/>
  <c r="F378" i="7"/>
  <c r="D378" i="7"/>
  <c r="AO376" i="7"/>
  <c r="M376" i="7"/>
  <c r="F376" i="7"/>
  <c r="D376" i="7"/>
  <c r="AO374" i="7"/>
  <c r="AP374" i="7" s="1"/>
  <c r="AR374" i="7" s="1"/>
  <c r="M374" i="7"/>
  <c r="F374" i="7"/>
  <c r="D374" i="7"/>
  <c r="AO372" i="7"/>
  <c r="M372" i="7"/>
  <c r="F372" i="7"/>
  <c r="D372" i="7"/>
  <c r="AO370" i="7"/>
  <c r="M370" i="7"/>
  <c r="F370" i="7"/>
  <c r="D370" i="7"/>
  <c r="Y370" i="7" s="1"/>
  <c r="AO368" i="7"/>
  <c r="AN368" i="7" s="1"/>
  <c r="M368" i="7"/>
  <c r="F368" i="7"/>
  <c r="D368" i="7"/>
  <c r="Y368" i="7" s="1"/>
  <c r="AO366" i="7"/>
  <c r="M366" i="7"/>
  <c r="F366" i="7"/>
  <c r="D366" i="7"/>
  <c r="Y366" i="7" s="1"/>
  <c r="AO364" i="7"/>
  <c r="M364" i="7"/>
  <c r="F364" i="7"/>
  <c r="D364" i="7"/>
  <c r="Y364" i="7" s="1"/>
  <c r="AO362" i="7"/>
  <c r="M362" i="7"/>
  <c r="F362" i="7"/>
  <c r="D362" i="7"/>
  <c r="Y362" i="7" s="1"/>
  <c r="AO360" i="7"/>
  <c r="AP360" i="7" s="1"/>
  <c r="AR360" i="7" s="1"/>
  <c r="M360" i="7"/>
  <c r="F360" i="7"/>
  <c r="D360" i="7"/>
  <c r="Y360" i="7" s="1"/>
  <c r="AO358" i="7"/>
  <c r="M358" i="7"/>
  <c r="F358" i="7"/>
  <c r="D358" i="7"/>
  <c r="AO356" i="7"/>
  <c r="AN356" i="7" s="1"/>
  <c r="M356" i="7"/>
  <c r="F356" i="7"/>
  <c r="D356" i="7"/>
  <c r="AO354" i="7"/>
  <c r="AN354" i="7" s="1"/>
  <c r="M354" i="7"/>
  <c r="F354" i="7"/>
  <c r="D354" i="7"/>
  <c r="AO352" i="7"/>
  <c r="AP352" i="7" s="1"/>
  <c r="AR352" i="7" s="1"/>
  <c r="M352" i="7"/>
  <c r="F352" i="7"/>
  <c r="D352" i="7"/>
  <c r="AO350" i="7"/>
  <c r="M350" i="7"/>
  <c r="F350" i="7"/>
  <c r="D350" i="7"/>
  <c r="AO348" i="7"/>
  <c r="M348" i="7"/>
  <c r="F348" i="7"/>
  <c r="D348" i="7"/>
  <c r="Y348" i="7" s="1"/>
  <c r="AO346" i="7"/>
  <c r="AP346" i="7" s="1"/>
  <c r="AR346" i="7" s="1"/>
  <c r="M346" i="7"/>
  <c r="F346" i="7"/>
  <c r="D346" i="7"/>
  <c r="AO344" i="7"/>
  <c r="M344" i="7"/>
  <c r="F344" i="7"/>
  <c r="D344" i="7"/>
  <c r="AO342" i="7"/>
  <c r="M342" i="7"/>
  <c r="F342" i="7"/>
  <c r="D342" i="7"/>
  <c r="AO340" i="7"/>
  <c r="AN340" i="7" s="1"/>
  <c r="M340" i="7"/>
  <c r="F340" i="7"/>
  <c r="D340" i="7"/>
  <c r="AO338" i="7"/>
  <c r="AP338" i="7" s="1"/>
  <c r="AR338" i="7" s="1"/>
  <c r="M338" i="7"/>
  <c r="F338" i="7"/>
  <c r="D338" i="7"/>
  <c r="AO336" i="7"/>
  <c r="AP336" i="7" s="1"/>
  <c r="AR336" i="7" s="1"/>
  <c r="M336" i="7"/>
  <c r="F336" i="7"/>
  <c r="D336" i="7"/>
  <c r="AO334" i="7"/>
  <c r="M334" i="7"/>
  <c r="F334" i="7"/>
  <c r="D334" i="7"/>
  <c r="Y334" i="7" s="1"/>
  <c r="AO332" i="7"/>
  <c r="M332" i="7"/>
  <c r="F332" i="7"/>
  <c r="D332" i="7"/>
  <c r="Y332" i="7" s="1"/>
  <c r="AO330" i="7"/>
  <c r="M330" i="7"/>
  <c r="F330" i="7"/>
  <c r="D330" i="7"/>
  <c r="AO328" i="7"/>
  <c r="M328" i="7"/>
  <c r="F328" i="7"/>
  <c r="D328" i="7"/>
  <c r="AO326" i="7"/>
  <c r="M326" i="7"/>
  <c r="F326" i="7"/>
  <c r="D326" i="7"/>
  <c r="Y326" i="7" s="1"/>
  <c r="AO324" i="7"/>
  <c r="AN324" i="7" s="1"/>
  <c r="M324" i="7"/>
  <c r="F324" i="7"/>
  <c r="D324" i="7"/>
  <c r="AO322" i="7"/>
  <c r="AN322" i="7" s="1"/>
  <c r="M322" i="7"/>
  <c r="F322" i="7"/>
  <c r="D322" i="7"/>
  <c r="Y322" i="7" s="1"/>
  <c r="AO320" i="7"/>
  <c r="AP320" i="7" s="1"/>
  <c r="AR320" i="7" s="1"/>
  <c r="M320" i="7"/>
  <c r="F320" i="7"/>
  <c r="D320" i="7"/>
  <c r="AO318" i="7"/>
  <c r="M318" i="7"/>
  <c r="F318" i="7"/>
  <c r="D318" i="7"/>
  <c r="Y318" i="7" s="1"/>
  <c r="AO316" i="7"/>
  <c r="AP316" i="7" s="1"/>
  <c r="AR316" i="7" s="1"/>
  <c r="M316" i="7"/>
  <c r="F316" i="7"/>
  <c r="D316" i="7"/>
  <c r="Y316" i="7" s="1"/>
  <c r="AO314" i="7"/>
  <c r="M314" i="7"/>
  <c r="F314" i="7"/>
  <c r="D314" i="7"/>
  <c r="AO312" i="7"/>
  <c r="AN312" i="7" s="1"/>
  <c r="M312" i="7"/>
  <c r="F312" i="7"/>
  <c r="D312" i="7"/>
  <c r="Y312" i="7" s="1"/>
  <c r="AO310" i="7"/>
  <c r="AN310" i="7" s="1"/>
  <c r="M310" i="7"/>
  <c r="F310" i="7"/>
  <c r="D310" i="7"/>
  <c r="AO308" i="7"/>
  <c r="AP308" i="7" s="1"/>
  <c r="AR308" i="7" s="1"/>
  <c r="M308" i="7"/>
  <c r="F308" i="7"/>
  <c r="D308" i="7"/>
  <c r="Y308" i="7" s="1"/>
  <c r="AO306" i="7"/>
  <c r="M306" i="7"/>
  <c r="F306" i="7"/>
  <c r="D306" i="7"/>
  <c r="Y306" i="7" s="1"/>
  <c r="AO304" i="7"/>
  <c r="AN304" i="7" s="1"/>
  <c r="M304" i="7"/>
  <c r="F304" i="7"/>
  <c r="D304" i="7"/>
  <c r="Y304" i="7" s="1"/>
  <c r="AO302" i="7"/>
  <c r="M302" i="7"/>
  <c r="F302" i="7"/>
  <c r="D302" i="7"/>
  <c r="Y302" i="7" s="1"/>
  <c r="AO300" i="7"/>
  <c r="AP300" i="7" s="1"/>
  <c r="AR300" i="7" s="1"/>
  <c r="M300" i="7"/>
  <c r="F300" i="7"/>
  <c r="D300" i="7"/>
  <c r="Y300" i="7" s="1"/>
  <c r="AO298" i="7"/>
  <c r="M298" i="7"/>
  <c r="F298" i="7"/>
  <c r="D298" i="7"/>
  <c r="Y298" i="7" s="1"/>
  <c r="AO296" i="7"/>
  <c r="AN296" i="7" s="1"/>
  <c r="M296" i="7"/>
  <c r="F296" i="7"/>
  <c r="D296" i="7"/>
  <c r="AO294" i="7"/>
  <c r="AN294" i="7" s="1"/>
  <c r="M294" i="7"/>
  <c r="F294" i="7"/>
  <c r="D294" i="7"/>
  <c r="AO292" i="7"/>
  <c r="AP292" i="7" s="1"/>
  <c r="AR292" i="7" s="1"/>
  <c r="M292" i="7"/>
  <c r="F292" i="7"/>
  <c r="D292" i="7"/>
  <c r="AO290" i="7"/>
  <c r="M290" i="7"/>
  <c r="F290" i="7"/>
  <c r="D290" i="7"/>
  <c r="Y290" i="7" s="1"/>
  <c r="AO288" i="7"/>
  <c r="AN288" i="7" s="1"/>
  <c r="M288" i="7"/>
  <c r="F288" i="7"/>
  <c r="D288" i="7"/>
  <c r="AO286" i="7"/>
  <c r="AN286" i="7" s="1"/>
  <c r="M286" i="7"/>
  <c r="F286" i="7"/>
  <c r="D286" i="7"/>
  <c r="AO284" i="7"/>
  <c r="AP284" i="7" s="1"/>
  <c r="AR284" i="7" s="1"/>
  <c r="M284" i="7"/>
  <c r="F284" i="7"/>
  <c r="D284" i="7"/>
  <c r="Y284" i="7" s="1"/>
  <c r="AO282" i="7"/>
  <c r="M282" i="7"/>
  <c r="F282" i="7"/>
  <c r="D282" i="7"/>
  <c r="AO280" i="7"/>
  <c r="AN280" i="7" s="1"/>
  <c r="M280" i="7"/>
  <c r="F280" i="7"/>
  <c r="D280" i="7"/>
  <c r="Y280" i="7" s="1"/>
  <c r="AO278" i="7"/>
  <c r="M278" i="7"/>
  <c r="F278" i="7"/>
  <c r="D278" i="7"/>
  <c r="Y278" i="7" s="1"/>
  <c r="AO276" i="7"/>
  <c r="AP276" i="7" s="1"/>
  <c r="AR276" i="7" s="1"/>
  <c r="M276" i="7"/>
  <c r="F276" i="7"/>
  <c r="D276" i="7"/>
  <c r="AO274" i="7"/>
  <c r="M274" i="7"/>
  <c r="F274" i="7"/>
  <c r="D274" i="7"/>
  <c r="AO272" i="7"/>
  <c r="AN272" i="7" s="1"/>
  <c r="M272" i="7"/>
  <c r="F272" i="7"/>
  <c r="D272" i="7"/>
  <c r="Y272" i="7" s="1"/>
  <c r="AO270" i="7"/>
  <c r="M270" i="7"/>
  <c r="F270" i="7"/>
  <c r="D270" i="7"/>
  <c r="AO268" i="7"/>
  <c r="AP268" i="7" s="1"/>
  <c r="AR268" i="7" s="1"/>
  <c r="M268" i="7"/>
  <c r="F268" i="7"/>
  <c r="D268" i="7"/>
  <c r="Y268" i="7" s="1"/>
  <c r="AO266" i="7"/>
  <c r="M266" i="7"/>
  <c r="F266" i="7"/>
  <c r="D266" i="7"/>
  <c r="AO264" i="7"/>
  <c r="AN264" i="7" s="1"/>
  <c r="M264" i="7"/>
  <c r="F264" i="7"/>
  <c r="D264" i="7"/>
  <c r="AO262" i="7"/>
  <c r="M262" i="7"/>
  <c r="F262" i="7"/>
  <c r="D262" i="7"/>
  <c r="Y262" i="7" s="1"/>
  <c r="AO260" i="7"/>
  <c r="AP260" i="7" s="1"/>
  <c r="AR260" i="7" s="1"/>
  <c r="M260" i="7"/>
  <c r="F260" i="7"/>
  <c r="D260" i="7"/>
  <c r="AO258" i="7"/>
  <c r="M258" i="7"/>
  <c r="F258" i="7"/>
  <c r="D258" i="7"/>
  <c r="Y258" i="7" s="1"/>
  <c r="AO256" i="7"/>
  <c r="AN256" i="7" s="1"/>
  <c r="M256" i="7"/>
  <c r="F256" i="7"/>
  <c r="D256" i="7"/>
  <c r="Y256" i="7" s="1"/>
  <c r="AO254" i="7"/>
  <c r="M254" i="7"/>
  <c r="F254" i="7"/>
  <c r="D254" i="7"/>
  <c r="Y254" i="7" s="1"/>
  <c r="AO252" i="7"/>
  <c r="AP252" i="7" s="1"/>
  <c r="AR252" i="7" s="1"/>
  <c r="M252" i="7"/>
  <c r="F252" i="7"/>
  <c r="D252" i="7"/>
  <c r="AO250" i="7"/>
  <c r="AN250" i="7" s="1"/>
  <c r="M250" i="7"/>
  <c r="F250" i="7"/>
  <c r="D250" i="7"/>
  <c r="AO248" i="7"/>
  <c r="AN248" i="7" s="1"/>
  <c r="M248" i="7"/>
  <c r="F248" i="7"/>
  <c r="D248" i="7"/>
  <c r="Y248" i="7" s="1"/>
  <c r="AO246" i="7"/>
  <c r="M246" i="7"/>
  <c r="F246" i="7"/>
  <c r="D246" i="7"/>
  <c r="AO244" i="7"/>
  <c r="AP244" i="7" s="1"/>
  <c r="AR244" i="7" s="1"/>
  <c r="M244" i="7"/>
  <c r="F244" i="7"/>
  <c r="D244" i="7"/>
  <c r="AO242" i="7"/>
  <c r="AP242" i="7" s="1"/>
  <c r="AR242" i="7" s="1"/>
  <c r="M242" i="7"/>
  <c r="F242" i="7"/>
  <c r="D242" i="7"/>
  <c r="AO240" i="7"/>
  <c r="AN240" i="7" s="1"/>
  <c r="M240" i="7"/>
  <c r="F240" i="7"/>
  <c r="D240" i="7"/>
  <c r="Y240" i="7" s="1"/>
  <c r="AO238" i="7"/>
  <c r="M238" i="7"/>
  <c r="F238" i="7"/>
  <c r="D238" i="7"/>
  <c r="AO236" i="7"/>
  <c r="AP236" i="7" s="1"/>
  <c r="AR236" i="7" s="1"/>
  <c r="M236" i="7"/>
  <c r="F236" i="7"/>
  <c r="D236" i="7"/>
  <c r="AO234" i="7"/>
  <c r="M234" i="7"/>
  <c r="F234" i="7"/>
  <c r="D234" i="7"/>
  <c r="Y234" i="7" s="1"/>
  <c r="AO232" i="7"/>
  <c r="AN232" i="7" s="1"/>
  <c r="M232" i="7"/>
  <c r="F232" i="7"/>
  <c r="D232" i="7"/>
  <c r="AO230" i="7"/>
  <c r="AP230" i="7" s="1"/>
  <c r="AR230" i="7" s="1"/>
  <c r="M230" i="7"/>
  <c r="F230" i="7"/>
  <c r="D230" i="7"/>
  <c r="AO228" i="7"/>
  <c r="AP228" i="7" s="1"/>
  <c r="AR228" i="7" s="1"/>
  <c r="M228" i="7"/>
  <c r="F228" i="7"/>
  <c r="D228" i="7"/>
  <c r="AO226" i="7"/>
  <c r="M226" i="7"/>
  <c r="F226" i="7"/>
  <c r="D226" i="7"/>
  <c r="Y226" i="7" s="1"/>
  <c r="AO224" i="7"/>
  <c r="AN224" i="7" s="1"/>
  <c r="M224" i="7"/>
  <c r="F224" i="7"/>
  <c r="D224" i="7"/>
  <c r="Y224" i="7" s="1"/>
  <c r="AO222" i="7"/>
  <c r="AP222" i="7" s="1"/>
  <c r="AR222" i="7" s="1"/>
  <c r="M222" i="7"/>
  <c r="F222" i="7"/>
  <c r="D222" i="7"/>
  <c r="Y222" i="7" s="1"/>
  <c r="AO220" i="7"/>
  <c r="AP220" i="7" s="1"/>
  <c r="AR220" i="7" s="1"/>
  <c r="M220" i="7"/>
  <c r="F220" i="7"/>
  <c r="D220" i="7"/>
  <c r="Y220" i="7" s="1"/>
  <c r="AO218" i="7"/>
  <c r="M218" i="7"/>
  <c r="F218" i="7"/>
  <c r="D218" i="7"/>
  <c r="Y218" i="7" s="1"/>
  <c r="AO216" i="7"/>
  <c r="AN216" i="7" s="1"/>
  <c r="M216" i="7"/>
  <c r="F216" i="7"/>
  <c r="D216" i="7"/>
  <c r="Y216" i="7" s="1"/>
  <c r="AO214" i="7"/>
  <c r="AN214" i="7" s="1"/>
  <c r="M214" i="7"/>
  <c r="F214" i="7"/>
  <c r="D214" i="7"/>
  <c r="Y214" i="7" s="1"/>
  <c r="AO212" i="7"/>
  <c r="AP212" i="7" s="1"/>
  <c r="AR212" i="7" s="1"/>
  <c r="M212" i="7"/>
  <c r="F212" i="7"/>
  <c r="D212" i="7"/>
  <c r="Y212" i="7" s="1"/>
  <c r="AO210" i="7"/>
  <c r="M210" i="7"/>
  <c r="F210" i="7"/>
  <c r="D210" i="7"/>
  <c r="Y210" i="7" s="1"/>
  <c r="AO208" i="7"/>
  <c r="AN208" i="7" s="1"/>
  <c r="M208" i="7"/>
  <c r="F208" i="7"/>
  <c r="D208" i="7"/>
  <c r="AO206" i="7"/>
  <c r="M206" i="7"/>
  <c r="F206" i="7"/>
  <c r="D206" i="7"/>
  <c r="AO204" i="7"/>
  <c r="AP204" i="7" s="1"/>
  <c r="AR204" i="7" s="1"/>
  <c r="M204" i="7"/>
  <c r="F204" i="7"/>
  <c r="D204" i="7"/>
  <c r="Y204" i="7" s="1"/>
  <c r="AO202" i="7"/>
  <c r="AP202" i="7" s="1"/>
  <c r="AR202" i="7" s="1"/>
  <c r="M202" i="7"/>
  <c r="F202" i="7"/>
  <c r="D202" i="7"/>
  <c r="AO200" i="7"/>
  <c r="AN200" i="7" s="1"/>
  <c r="M200" i="7"/>
  <c r="F200" i="7"/>
  <c r="D200" i="7"/>
  <c r="AO198" i="7"/>
  <c r="AP198" i="7" s="1"/>
  <c r="AR198" i="7" s="1"/>
  <c r="M198" i="7"/>
  <c r="F198" i="7"/>
  <c r="D198" i="7"/>
  <c r="AO196" i="7"/>
  <c r="AP196" i="7" s="1"/>
  <c r="AR196" i="7" s="1"/>
  <c r="M196" i="7"/>
  <c r="F196" i="7"/>
  <c r="D196" i="7"/>
  <c r="AO194" i="7"/>
  <c r="AN194" i="7" s="1"/>
  <c r="M194" i="7"/>
  <c r="F194" i="7"/>
  <c r="D194" i="7"/>
  <c r="AO192" i="7"/>
  <c r="AN192" i="7" s="1"/>
  <c r="M192" i="7"/>
  <c r="F192" i="7"/>
  <c r="D192" i="7"/>
  <c r="AO190" i="7"/>
  <c r="AN190" i="7" s="1"/>
  <c r="M190" i="7"/>
  <c r="F190" i="7"/>
  <c r="D190" i="7"/>
  <c r="AO188" i="7"/>
  <c r="AP188" i="7" s="1"/>
  <c r="AR188" i="7" s="1"/>
  <c r="M188" i="7"/>
  <c r="F188" i="7"/>
  <c r="D188" i="7"/>
  <c r="Y188" i="7" s="1"/>
  <c r="AO186" i="7"/>
  <c r="AP186" i="7" s="1"/>
  <c r="AR186" i="7" s="1"/>
  <c r="M186" i="7"/>
  <c r="F186" i="7"/>
  <c r="D186" i="7"/>
  <c r="Y186" i="7" s="1"/>
  <c r="AO184" i="7"/>
  <c r="AN184" i="7" s="1"/>
  <c r="M184" i="7"/>
  <c r="F184" i="7"/>
  <c r="D184" i="7"/>
  <c r="AO182" i="7"/>
  <c r="AN182" i="7" s="1"/>
  <c r="M182" i="7"/>
  <c r="F182" i="7"/>
  <c r="D182" i="7"/>
  <c r="AO180" i="7"/>
  <c r="AP180" i="7" s="1"/>
  <c r="AR180" i="7" s="1"/>
  <c r="M180" i="7"/>
  <c r="F180" i="7"/>
  <c r="D180" i="7"/>
  <c r="Y180" i="7" s="1"/>
  <c r="AO178" i="7"/>
  <c r="AN178" i="7" s="1"/>
  <c r="M178" i="7"/>
  <c r="F178" i="7"/>
  <c r="D178" i="7"/>
  <c r="Y178" i="7" s="1"/>
  <c r="AO176" i="7"/>
  <c r="AN176" i="7" s="1"/>
  <c r="M176" i="7"/>
  <c r="F176" i="7"/>
  <c r="D176" i="7"/>
  <c r="AO174" i="7"/>
  <c r="M174" i="7"/>
  <c r="F174" i="7"/>
  <c r="D174" i="7"/>
  <c r="Y174" i="7" s="1"/>
  <c r="AO172" i="7"/>
  <c r="AP172" i="7" s="1"/>
  <c r="AR172" i="7" s="1"/>
  <c r="M172" i="7"/>
  <c r="F172" i="7"/>
  <c r="D172" i="7"/>
  <c r="AO170" i="7"/>
  <c r="M170" i="7"/>
  <c r="F170" i="7"/>
  <c r="D170" i="7"/>
  <c r="AO168" i="7"/>
  <c r="AN168" i="7" s="1"/>
  <c r="M168" i="7"/>
  <c r="F168" i="7"/>
  <c r="D168" i="7"/>
  <c r="Y168" i="7" s="1"/>
  <c r="AO166" i="7"/>
  <c r="AN166" i="7" s="1"/>
  <c r="M166" i="7"/>
  <c r="F166" i="7"/>
  <c r="D166" i="7"/>
  <c r="AO164" i="7"/>
  <c r="AP164" i="7" s="1"/>
  <c r="AR164" i="7" s="1"/>
  <c r="M164" i="7"/>
  <c r="F164" i="7"/>
  <c r="D164" i="7"/>
  <c r="AO162" i="7"/>
  <c r="M162" i="7"/>
  <c r="F162" i="7"/>
  <c r="D162" i="7"/>
  <c r="AO160" i="7"/>
  <c r="AN160" i="7" s="1"/>
  <c r="M160" i="7"/>
  <c r="F160" i="7"/>
  <c r="D160" i="7"/>
  <c r="AO158" i="7"/>
  <c r="AP158" i="7" s="1"/>
  <c r="AR158" i="7" s="1"/>
  <c r="M158" i="7"/>
  <c r="F158" i="7"/>
  <c r="D158" i="7"/>
  <c r="Y158" i="7" s="1"/>
  <c r="AO156" i="7"/>
  <c r="AP156" i="7" s="1"/>
  <c r="AR156" i="7" s="1"/>
  <c r="M156" i="7"/>
  <c r="F156" i="7"/>
  <c r="D156" i="7"/>
  <c r="Y156" i="7" s="1"/>
  <c r="AO154" i="7"/>
  <c r="AN154" i="7" s="1"/>
  <c r="M154" i="7"/>
  <c r="F154" i="7"/>
  <c r="D154" i="7"/>
  <c r="AO152" i="7"/>
  <c r="AN152" i="7" s="1"/>
  <c r="M152" i="7"/>
  <c r="F152" i="7"/>
  <c r="D152" i="7"/>
  <c r="AO150" i="7"/>
  <c r="M150" i="7"/>
  <c r="F150" i="7"/>
  <c r="D150" i="7"/>
  <c r="AO148" i="7"/>
  <c r="AP148" i="7" s="1"/>
  <c r="AR148" i="7" s="1"/>
  <c r="M148" i="7"/>
  <c r="F148" i="7"/>
  <c r="D148" i="7"/>
  <c r="Y148" i="7" s="1"/>
  <c r="AO146" i="7"/>
  <c r="M146" i="7"/>
  <c r="F146" i="7"/>
  <c r="D146" i="7"/>
  <c r="Y146" i="7" s="1"/>
  <c r="AO144" i="7"/>
  <c r="AN144" i="7" s="1"/>
  <c r="M144" i="7"/>
  <c r="F144" i="7"/>
  <c r="D144" i="7"/>
  <c r="AO142" i="7"/>
  <c r="AN142" i="7" s="1"/>
  <c r="M142" i="7"/>
  <c r="F142" i="7"/>
  <c r="D142" i="7"/>
  <c r="Y142" i="7" s="1"/>
  <c r="AO140" i="7"/>
  <c r="AP140" i="7" s="1"/>
  <c r="AR140" i="7" s="1"/>
  <c r="M140" i="7"/>
  <c r="F140" i="7"/>
  <c r="D140" i="7"/>
  <c r="Y140" i="7" s="1"/>
  <c r="AO138" i="7"/>
  <c r="AP138" i="7" s="1"/>
  <c r="AR138" i="7" s="1"/>
  <c r="M138" i="7"/>
  <c r="F138" i="7"/>
  <c r="D138" i="7"/>
  <c r="AO136" i="7"/>
  <c r="AN136" i="7" s="1"/>
  <c r="M136" i="7"/>
  <c r="F136" i="7"/>
  <c r="D136" i="7"/>
  <c r="AO134" i="7"/>
  <c r="AP134" i="7" s="1"/>
  <c r="AR134" i="7" s="1"/>
  <c r="M134" i="7"/>
  <c r="F134" i="7"/>
  <c r="D134" i="7"/>
  <c r="AO132" i="7"/>
  <c r="AP132" i="7" s="1"/>
  <c r="AR132" i="7" s="1"/>
  <c r="M132" i="7"/>
  <c r="F132" i="7"/>
  <c r="D132" i="7"/>
  <c r="AO130" i="7"/>
  <c r="M130" i="7"/>
  <c r="F130" i="7"/>
  <c r="D130" i="7"/>
  <c r="AO128" i="7"/>
  <c r="AN128" i="7" s="1"/>
  <c r="M128" i="7"/>
  <c r="F128" i="7"/>
  <c r="D128" i="7"/>
  <c r="AO126" i="7"/>
  <c r="AP126" i="7" s="1"/>
  <c r="AR126" i="7" s="1"/>
  <c r="M126" i="7"/>
  <c r="F126" i="7"/>
  <c r="D126" i="7"/>
  <c r="Y126" i="7" s="1"/>
  <c r="AO124" i="7"/>
  <c r="AP124" i="7" s="1"/>
  <c r="AR124" i="7" s="1"/>
  <c r="M124" i="7"/>
  <c r="F124" i="7"/>
  <c r="D124" i="7"/>
  <c r="Y124" i="7" s="1"/>
  <c r="AO122" i="7"/>
  <c r="AN122" i="7" s="1"/>
  <c r="M122" i="7"/>
  <c r="F122" i="7"/>
  <c r="D122" i="7"/>
  <c r="AO120" i="7"/>
  <c r="AN120" i="7" s="1"/>
  <c r="M120" i="7"/>
  <c r="F120" i="7"/>
  <c r="D120" i="7"/>
  <c r="Y120" i="7" s="1"/>
  <c r="AO118" i="7"/>
  <c r="M118" i="7"/>
  <c r="F118" i="7"/>
  <c r="D118" i="7"/>
  <c r="AO116" i="7"/>
  <c r="AP116" i="7" s="1"/>
  <c r="AR116" i="7" s="1"/>
  <c r="M116" i="7"/>
  <c r="F116" i="7"/>
  <c r="D116" i="7"/>
  <c r="AO114" i="7"/>
  <c r="M114" i="7"/>
  <c r="F114" i="7"/>
  <c r="D114" i="7"/>
  <c r="AO112" i="7"/>
  <c r="M112" i="7"/>
  <c r="F112" i="7"/>
  <c r="D112" i="7"/>
  <c r="Y112" i="7" s="1"/>
  <c r="AO110" i="7"/>
  <c r="AN110" i="7" s="1"/>
  <c r="M110" i="7"/>
  <c r="F110" i="7"/>
  <c r="D110" i="7"/>
  <c r="AO108" i="7"/>
  <c r="AP108" i="7" s="1"/>
  <c r="AR108" i="7" s="1"/>
  <c r="M108" i="7"/>
  <c r="F108" i="7"/>
  <c r="D108" i="7"/>
  <c r="Y108" i="7" s="1"/>
  <c r="AO106" i="7"/>
  <c r="AP106" i="7" s="1"/>
  <c r="AR106" i="7" s="1"/>
  <c r="M106" i="7"/>
  <c r="F106" i="7"/>
  <c r="D106" i="7"/>
  <c r="AO104" i="7"/>
  <c r="AN104" i="7" s="1"/>
  <c r="M104" i="7"/>
  <c r="F104" i="7"/>
  <c r="D104" i="7"/>
  <c r="Y104" i="7" s="1"/>
  <c r="AO102" i="7"/>
  <c r="AP102" i="7" s="1"/>
  <c r="AR102" i="7" s="1"/>
  <c r="M102" i="7"/>
  <c r="F102" i="7"/>
  <c r="D102" i="7"/>
  <c r="Y102" i="7" s="1"/>
  <c r="AO100" i="7"/>
  <c r="AP100" i="7" s="1"/>
  <c r="AR100" i="7" s="1"/>
  <c r="M100" i="7"/>
  <c r="F100" i="7"/>
  <c r="D100" i="7"/>
  <c r="Y100" i="7" s="1"/>
  <c r="AO98" i="7"/>
  <c r="AN98" i="7" s="1"/>
  <c r="M98" i="7"/>
  <c r="F98" i="7"/>
  <c r="D98" i="7"/>
  <c r="AO96" i="7"/>
  <c r="AN96" i="7" s="1"/>
  <c r="M96" i="7"/>
  <c r="F96" i="7"/>
  <c r="D96" i="7"/>
  <c r="AO94" i="7"/>
  <c r="AP94" i="7" s="1"/>
  <c r="AR94" i="7" s="1"/>
  <c r="M94" i="7"/>
  <c r="F94" i="7"/>
  <c r="D94" i="7"/>
  <c r="AO92" i="7"/>
  <c r="AP92" i="7" s="1"/>
  <c r="AR92" i="7" s="1"/>
  <c r="M92" i="7"/>
  <c r="F92" i="7"/>
  <c r="D92" i="7"/>
  <c r="AO90" i="7"/>
  <c r="AN90" i="7" s="1"/>
  <c r="M90" i="7"/>
  <c r="F90" i="7"/>
  <c r="D90" i="7"/>
  <c r="Y90" i="7" s="1"/>
  <c r="AO88" i="7"/>
  <c r="AN88" i="7" s="1"/>
  <c r="M88" i="7"/>
  <c r="F88" i="7"/>
  <c r="D88" i="7"/>
  <c r="Y88" i="7" s="1"/>
  <c r="AO86" i="7"/>
  <c r="AN86" i="7" s="1"/>
  <c r="M86" i="7"/>
  <c r="F86" i="7"/>
  <c r="D86" i="7"/>
  <c r="AO84" i="7"/>
  <c r="AP84" i="7" s="1"/>
  <c r="AR84" i="7" s="1"/>
  <c r="M84" i="7"/>
  <c r="F84" i="7"/>
  <c r="D84" i="7"/>
  <c r="Y84" i="7" s="1"/>
  <c r="AO82" i="7"/>
  <c r="M82" i="7"/>
  <c r="F82" i="7"/>
  <c r="D82" i="7"/>
  <c r="Y82" i="7" s="1"/>
  <c r="AO80" i="7"/>
  <c r="AN80" i="7" s="1"/>
  <c r="M80" i="7"/>
  <c r="F80" i="7"/>
  <c r="D80" i="7"/>
  <c r="AO78" i="7"/>
  <c r="AN78" i="7" s="1"/>
  <c r="M78" i="7"/>
  <c r="F78" i="7"/>
  <c r="D78" i="7"/>
  <c r="Y78" i="7" s="1"/>
  <c r="AO76" i="7"/>
  <c r="AP76" i="7" s="1"/>
  <c r="AR76" i="7" s="1"/>
  <c r="M76" i="7"/>
  <c r="F76" i="7"/>
  <c r="D76" i="7"/>
  <c r="Y76" i="7" s="1"/>
  <c r="AO74" i="7"/>
  <c r="AP74" i="7" s="1"/>
  <c r="AR74" i="7" s="1"/>
  <c r="M74" i="7"/>
  <c r="F74" i="7"/>
  <c r="D74" i="7"/>
  <c r="AO72" i="7"/>
  <c r="AN72" i="7" s="1"/>
  <c r="M72" i="7"/>
  <c r="F72" i="7"/>
  <c r="D72" i="7"/>
  <c r="AO70" i="7"/>
  <c r="AN70" i="7" s="1"/>
  <c r="M70" i="7"/>
  <c r="F70" i="7"/>
  <c r="D70" i="7"/>
  <c r="AO68" i="7"/>
  <c r="AP68" i="7" s="1"/>
  <c r="AR68" i="7" s="1"/>
  <c r="M68" i="7"/>
  <c r="F68" i="7"/>
  <c r="D68" i="7"/>
  <c r="AO66" i="7"/>
  <c r="M66" i="7"/>
  <c r="F66" i="7"/>
  <c r="D66" i="7"/>
  <c r="AO64" i="7"/>
  <c r="AN64" i="7" s="1"/>
  <c r="M64" i="7"/>
  <c r="F64" i="7"/>
  <c r="D64" i="7"/>
  <c r="AO62" i="7"/>
  <c r="AP62" i="7" s="1"/>
  <c r="AR62" i="7" s="1"/>
  <c r="M62" i="7"/>
  <c r="F62" i="7"/>
  <c r="D62" i="7"/>
  <c r="Y62" i="7" s="1"/>
  <c r="AO60" i="7"/>
  <c r="AP60" i="7" s="1"/>
  <c r="AR60" i="7" s="1"/>
  <c r="M60" i="7"/>
  <c r="F60" i="7"/>
  <c r="D60" i="7"/>
  <c r="Y60" i="7" s="1"/>
  <c r="AO58" i="7"/>
  <c r="AN58" i="7" s="1"/>
  <c r="M58" i="7"/>
  <c r="F58" i="7"/>
  <c r="D58" i="7"/>
  <c r="AO56" i="7"/>
  <c r="AN56" i="7" s="1"/>
  <c r="M56" i="7"/>
  <c r="F56" i="7"/>
  <c r="D56" i="7"/>
  <c r="AO54" i="7"/>
  <c r="AP54" i="7" s="1"/>
  <c r="AR54" i="7" s="1"/>
  <c r="M54" i="7"/>
  <c r="F54" i="7"/>
  <c r="D54" i="7"/>
  <c r="Y54" i="7" s="1"/>
  <c r="AO52" i="7"/>
  <c r="M52" i="7"/>
  <c r="F52" i="7"/>
  <c r="D52" i="7"/>
  <c r="AO50" i="7"/>
  <c r="AP50" i="7" s="1"/>
  <c r="AR50" i="7" s="1"/>
  <c r="M50" i="7"/>
  <c r="F50" i="7"/>
  <c r="D50" i="7"/>
  <c r="AO48" i="7"/>
  <c r="M48" i="7"/>
  <c r="F48" i="7"/>
  <c r="D48" i="7"/>
  <c r="AO46" i="7"/>
  <c r="AP46" i="7" s="1"/>
  <c r="AR46" i="7" s="1"/>
  <c r="M46" i="7"/>
  <c r="F46" i="7"/>
  <c r="D46" i="7"/>
  <c r="AO44" i="7"/>
  <c r="M44" i="7"/>
  <c r="F44" i="7"/>
  <c r="D44" i="7"/>
  <c r="Y44" i="7" s="1"/>
  <c r="AO42" i="7"/>
  <c r="M42" i="7"/>
  <c r="F42" i="7"/>
  <c r="D42" i="7"/>
  <c r="AO40" i="7"/>
  <c r="AN40" i="7" s="1"/>
  <c r="M40" i="7"/>
  <c r="F40" i="7"/>
  <c r="D40" i="7"/>
  <c r="AO38" i="7"/>
  <c r="AP38" i="7" s="1"/>
  <c r="M38" i="7"/>
  <c r="F38" i="7"/>
  <c r="D38" i="7"/>
  <c r="AO36" i="7"/>
  <c r="M36" i="7"/>
  <c r="F36" i="7"/>
  <c r="D36" i="7"/>
  <c r="AO34" i="7"/>
  <c r="M34" i="7"/>
  <c r="F34" i="7"/>
  <c r="D34" i="7"/>
  <c r="AO32" i="7"/>
  <c r="M32" i="7"/>
  <c r="F32" i="7"/>
  <c r="D32" i="7"/>
  <c r="Y32" i="7" s="1"/>
  <c r="AO30" i="7"/>
  <c r="M30" i="7"/>
  <c r="F30" i="7"/>
  <c r="D30" i="7"/>
  <c r="AO28" i="7"/>
  <c r="M28" i="7"/>
  <c r="F28" i="7"/>
  <c r="D28" i="7"/>
  <c r="Y28" i="7" s="1"/>
  <c r="AO26" i="7"/>
  <c r="AP26" i="7" s="1"/>
  <c r="M26" i="7"/>
  <c r="F26" i="7"/>
  <c r="D26" i="7"/>
  <c r="AO24" i="7"/>
  <c r="M24" i="7"/>
  <c r="F24" i="7"/>
  <c r="D24" i="7"/>
  <c r="AO22" i="7"/>
  <c r="AP22" i="7" s="1"/>
  <c r="F22" i="7"/>
  <c r="D22" i="7"/>
  <c r="AO20" i="7"/>
  <c r="M20" i="7"/>
  <c r="F20" i="7"/>
  <c r="D20" i="7"/>
  <c r="AO18" i="7"/>
  <c r="M18" i="7"/>
  <c r="F18" i="7"/>
  <c r="D18" i="7"/>
  <c r="AO16" i="7"/>
  <c r="M16" i="7"/>
  <c r="F16" i="7"/>
  <c r="D16" i="7"/>
  <c r="AO14" i="7"/>
  <c r="AP14" i="7" s="1"/>
  <c r="M14" i="7"/>
  <c r="F14" i="7"/>
  <c r="D14" i="7"/>
  <c r="Y14" i="7" s="1"/>
  <c r="AO12" i="7"/>
  <c r="AQ12" i="7" s="1"/>
  <c r="M12" i="7"/>
  <c r="F12" i="7"/>
  <c r="AF12" i="7"/>
  <c r="AO10" i="7"/>
  <c r="AQ10" i="7" s="1"/>
  <c r="M10" i="7"/>
  <c r="F10" i="7"/>
  <c r="D10" i="7"/>
  <c r="Y10" i="7" s="1"/>
  <c r="F81" i="16" l="1"/>
  <c r="F83" i="16" s="1"/>
  <c r="AD30" i="7"/>
  <c r="AH30" i="7" s="1"/>
  <c r="Y30" i="7"/>
  <c r="AA34" i="7"/>
  <c r="Y34" i="7"/>
  <c r="AB36" i="7"/>
  <c r="Y36" i="7"/>
  <c r="V38" i="7"/>
  <c r="Y38" i="7"/>
  <c r="U40" i="7"/>
  <c r="Y40" i="7"/>
  <c r="AF42" i="7"/>
  <c r="AJ42" i="7" s="1"/>
  <c r="Y42" i="7"/>
  <c r="AF46" i="7"/>
  <c r="AJ46" i="7" s="1"/>
  <c r="Y46" i="7"/>
  <c r="AE48" i="7"/>
  <c r="AI48" i="7" s="1"/>
  <c r="Y48" i="7"/>
  <c r="AF50" i="7"/>
  <c r="AJ50" i="7" s="1"/>
  <c r="Y50" i="7"/>
  <c r="AD52" i="7"/>
  <c r="AH52" i="7" s="1"/>
  <c r="Y52" i="7"/>
  <c r="U56" i="7"/>
  <c r="Y56" i="7"/>
  <c r="AF58" i="7"/>
  <c r="AJ58" i="7" s="1"/>
  <c r="Y58" i="7"/>
  <c r="AE64" i="7"/>
  <c r="AI64" i="7" s="1"/>
  <c r="Y64" i="7"/>
  <c r="AF66" i="7"/>
  <c r="AJ66" i="7" s="1"/>
  <c r="Y66" i="7"/>
  <c r="AD68" i="7"/>
  <c r="AH68" i="7" s="1"/>
  <c r="Y68" i="7"/>
  <c r="AD70" i="7"/>
  <c r="AH70" i="7" s="1"/>
  <c r="Y70" i="7"/>
  <c r="U72" i="7"/>
  <c r="Y72" i="7"/>
  <c r="AF74" i="7"/>
  <c r="AJ74" i="7" s="1"/>
  <c r="Y74" i="7"/>
  <c r="AE80" i="7"/>
  <c r="AI80" i="7" s="1"/>
  <c r="Y80" i="7"/>
  <c r="AD86" i="7"/>
  <c r="AH86" i="7" s="1"/>
  <c r="Y86" i="7"/>
  <c r="AK92" i="7"/>
  <c r="Y92" i="7"/>
  <c r="AD94" i="7"/>
  <c r="AH94" i="7" s="1"/>
  <c r="Y94" i="7"/>
  <c r="AE96" i="7"/>
  <c r="AI96" i="7" s="1"/>
  <c r="Y96" i="7"/>
  <c r="AF98" i="7"/>
  <c r="AJ98" i="7" s="1"/>
  <c r="Y98" i="7"/>
  <c r="Z106" i="7"/>
  <c r="Y106" i="7"/>
  <c r="AD110" i="7"/>
  <c r="AH110" i="7" s="1"/>
  <c r="Y110" i="7"/>
  <c r="Z114" i="7"/>
  <c r="Y114" i="7"/>
  <c r="Z116" i="7"/>
  <c r="Y116" i="7"/>
  <c r="AA118" i="7"/>
  <c r="Y118" i="7"/>
  <c r="AF122" i="7"/>
  <c r="AJ122" i="7" s="1"/>
  <c r="Y122" i="7"/>
  <c r="AE128" i="7"/>
  <c r="AI128" i="7" s="1"/>
  <c r="Y128" i="7"/>
  <c r="AF130" i="7"/>
  <c r="AJ130" i="7" s="1"/>
  <c r="Y130" i="7"/>
  <c r="AD132" i="7"/>
  <c r="AH132" i="7" s="1"/>
  <c r="Y132" i="7"/>
  <c r="AA134" i="7"/>
  <c r="Y134" i="7"/>
  <c r="AE136" i="7"/>
  <c r="AI136" i="7" s="1"/>
  <c r="Y136" i="7"/>
  <c r="AF138" i="7"/>
  <c r="AJ138" i="7" s="1"/>
  <c r="Y138" i="7"/>
  <c r="AE144" i="7"/>
  <c r="AI144" i="7" s="1"/>
  <c r="Y144" i="7"/>
  <c r="AD150" i="7"/>
  <c r="AH150" i="7" s="1"/>
  <c r="Y150" i="7"/>
  <c r="AE152" i="7"/>
  <c r="AI152" i="7" s="1"/>
  <c r="Y152" i="7"/>
  <c r="AF154" i="7"/>
  <c r="AJ154" i="7" s="1"/>
  <c r="Y154" i="7"/>
  <c r="AE160" i="7"/>
  <c r="AI160" i="7" s="1"/>
  <c r="Y160" i="7"/>
  <c r="AF162" i="7"/>
  <c r="AJ162" i="7" s="1"/>
  <c r="Y162" i="7"/>
  <c r="AD164" i="7"/>
  <c r="AH164" i="7" s="1"/>
  <c r="Y164" i="7"/>
  <c r="AD166" i="7"/>
  <c r="AH166" i="7" s="1"/>
  <c r="Y166" i="7"/>
  <c r="AF170" i="7"/>
  <c r="AJ170" i="7" s="1"/>
  <c r="Y170" i="7"/>
  <c r="Z172" i="7"/>
  <c r="Y172" i="7"/>
  <c r="AA176" i="7"/>
  <c r="Y176" i="7"/>
  <c r="AD182" i="7"/>
  <c r="AH182" i="7" s="1"/>
  <c r="Y182" i="7"/>
  <c r="U184" i="7"/>
  <c r="Y184" i="7"/>
  <c r="AA190" i="7"/>
  <c r="Y190" i="7"/>
  <c r="AE192" i="7"/>
  <c r="AI192" i="7" s="1"/>
  <c r="Y192" i="7"/>
  <c r="AF194" i="7"/>
  <c r="AJ194" i="7" s="1"/>
  <c r="Y194" i="7"/>
  <c r="AD196" i="7"/>
  <c r="AH196" i="7" s="1"/>
  <c r="Y196" i="7"/>
  <c r="AD198" i="7"/>
  <c r="AH198" i="7" s="1"/>
  <c r="Y198" i="7"/>
  <c r="AE200" i="7"/>
  <c r="AI200" i="7" s="1"/>
  <c r="Y200" i="7"/>
  <c r="AF202" i="7"/>
  <c r="AJ202" i="7" s="1"/>
  <c r="Y202" i="7"/>
  <c r="AA206" i="7"/>
  <c r="Y206" i="7"/>
  <c r="AE208" i="7"/>
  <c r="AI208" i="7" s="1"/>
  <c r="Y208" i="7"/>
  <c r="AD228" i="7"/>
  <c r="AH228" i="7" s="1"/>
  <c r="Y228" i="7"/>
  <c r="AD230" i="7"/>
  <c r="AH230" i="7" s="1"/>
  <c r="Y230" i="7"/>
  <c r="AF232" i="7"/>
  <c r="AJ232" i="7" s="1"/>
  <c r="Y232" i="7"/>
  <c r="AD236" i="7"/>
  <c r="AH236" i="7" s="1"/>
  <c r="Y236" i="7"/>
  <c r="AD238" i="7"/>
  <c r="AH238" i="7" s="1"/>
  <c r="Y238" i="7"/>
  <c r="Z242" i="7"/>
  <c r="Y242" i="7"/>
  <c r="W244" i="7"/>
  <c r="Y244" i="7"/>
  <c r="AD246" i="7"/>
  <c r="AH246" i="7" s="1"/>
  <c r="Y246" i="7"/>
  <c r="Z250" i="7"/>
  <c r="Y250" i="7"/>
  <c r="U252" i="7"/>
  <c r="Y252" i="7"/>
  <c r="AD260" i="7"/>
  <c r="AH260" i="7" s="1"/>
  <c r="Y260" i="7"/>
  <c r="AF264" i="7"/>
  <c r="AJ264" i="7" s="1"/>
  <c r="Y264" i="7"/>
  <c r="AF266" i="7"/>
  <c r="AJ266" i="7" s="1"/>
  <c r="Y266" i="7"/>
  <c r="AE270" i="7"/>
  <c r="AI270" i="7" s="1"/>
  <c r="Y270" i="7"/>
  <c r="AF274" i="7"/>
  <c r="AJ274" i="7" s="1"/>
  <c r="Y274" i="7"/>
  <c r="AD276" i="7"/>
  <c r="AH276" i="7" s="1"/>
  <c r="Y276" i="7"/>
  <c r="AF282" i="7"/>
  <c r="AJ282" i="7" s="1"/>
  <c r="Y282" i="7"/>
  <c r="AD286" i="7"/>
  <c r="AH286" i="7" s="1"/>
  <c r="Y286" i="7"/>
  <c r="U288" i="7"/>
  <c r="Y288" i="7"/>
  <c r="AA292" i="7"/>
  <c r="Y292" i="7"/>
  <c r="AD294" i="7"/>
  <c r="AH294" i="7" s="1"/>
  <c r="Y294" i="7"/>
  <c r="U296" i="7"/>
  <c r="Y296" i="7"/>
  <c r="AD310" i="7"/>
  <c r="AH310" i="7" s="1"/>
  <c r="Y310" i="7"/>
  <c r="AF314" i="7"/>
  <c r="AJ314" i="7" s="1"/>
  <c r="Y314" i="7"/>
  <c r="AE320" i="7"/>
  <c r="AI320" i="7" s="1"/>
  <c r="Y320" i="7"/>
  <c r="Z324" i="7"/>
  <c r="Y324" i="7"/>
  <c r="U328" i="7"/>
  <c r="Y328" i="7"/>
  <c r="AD330" i="7"/>
  <c r="AH330" i="7" s="1"/>
  <c r="Y330" i="7"/>
  <c r="AE336" i="7"/>
  <c r="AI336" i="7" s="1"/>
  <c r="Y336" i="7"/>
  <c r="AF338" i="7"/>
  <c r="AJ338" i="7" s="1"/>
  <c r="Y338" i="7"/>
  <c r="AD340" i="7"/>
  <c r="AH340" i="7" s="1"/>
  <c r="Y340" i="7"/>
  <c r="AF342" i="7"/>
  <c r="AJ342" i="7" s="1"/>
  <c r="Y342" i="7"/>
  <c r="AK344" i="7"/>
  <c r="Y344" i="7"/>
  <c r="AB346" i="7"/>
  <c r="Y346" i="7"/>
  <c r="AE350" i="7"/>
  <c r="AI350" i="7" s="1"/>
  <c r="Y350" i="7"/>
  <c r="AE352" i="7"/>
  <c r="AI352" i="7" s="1"/>
  <c r="Y352" i="7"/>
  <c r="AB354" i="7"/>
  <c r="Y354" i="7"/>
  <c r="AB356" i="7"/>
  <c r="Y356" i="7"/>
  <c r="AE358" i="7"/>
  <c r="AI358" i="7" s="1"/>
  <c r="Y358" i="7"/>
  <c r="AD372" i="7"/>
  <c r="AH372" i="7" s="1"/>
  <c r="Y372" i="7"/>
  <c r="AD374" i="7"/>
  <c r="AH374" i="7" s="1"/>
  <c r="Y374" i="7"/>
  <c r="AF376" i="7"/>
  <c r="AJ376" i="7" s="1"/>
  <c r="Y376" i="7"/>
  <c r="AF378" i="7"/>
  <c r="AJ378" i="7" s="1"/>
  <c r="Y378" i="7"/>
  <c r="AK382" i="7"/>
  <c r="Y382" i="7"/>
  <c r="AE384" i="7"/>
  <c r="AI384" i="7" s="1"/>
  <c r="Y384" i="7"/>
  <c r="W386" i="7"/>
  <c r="Y386" i="7"/>
  <c r="AF394" i="7"/>
  <c r="AJ394" i="7" s="1"/>
  <c r="Y394" i="7"/>
  <c r="AD398" i="7"/>
  <c r="AH398" i="7" s="1"/>
  <c r="Y398" i="7"/>
  <c r="AD402" i="7"/>
  <c r="AH402" i="7" s="1"/>
  <c r="Y402" i="7"/>
  <c r="AA406" i="7"/>
  <c r="Y406" i="7"/>
  <c r="AE408" i="7"/>
  <c r="AI408" i="7" s="1"/>
  <c r="Y408" i="7"/>
  <c r="AF410" i="7"/>
  <c r="AJ410" i="7" s="1"/>
  <c r="Y410" i="7"/>
  <c r="W412" i="7"/>
  <c r="Y412" i="7"/>
  <c r="AE424" i="7"/>
  <c r="AI424" i="7" s="1"/>
  <c r="Y424" i="7"/>
  <c r="AF426" i="7"/>
  <c r="AJ426" i="7" s="1"/>
  <c r="Y426" i="7"/>
  <c r="AE432" i="7"/>
  <c r="AI432" i="7" s="1"/>
  <c r="Y432" i="7"/>
  <c r="AF434" i="7"/>
  <c r="AJ434" i="7" s="1"/>
  <c r="Y434" i="7"/>
  <c r="V317" i="16"/>
  <c r="Y314" i="16"/>
  <c r="AD106" i="16" s="1"/>
  <c r="AC353" i="16"/>
  <c r="AE127" i="16" s="1"/>
  <c r="Z356" i="16"/>
  <c r="BE314" i="13"/>
  <c r="AL106" i="13" s="1"/>
  <c r="BB317" i="13"/>
  <c r="AG340" i="16"/>
  <c r="AF120" i="16" s="1"/>
  <c r="AD343" i="16"/>
  <c r="AD356" i="14"/>
  <c r="AG353" i="14"/>
  <c r="AF127" i="14" s="1"/>
  <c r="Z317" i="14"/>
  <c r="AC314" i="14"/>
  <c r="AE106" i="14" s="1"/>
  <c r="AP291" i="15"/>
  <c r="AS288" i="15"/>
  <c r="AI92" i="15" s="1"/>
  <c r="AD291" i="16"/>
  <c r="AG288" i="16"/>
  <c r="AF92" i="16" s="1"/>
  <c r="AD369" i="14"/>
  <c r="AG366" i="14"/>
  <c r="AF134" i="14" s="1"/>
  <c r="Z356" i="14"/>
  <c r="AC353" i="14"/>
  <c r="AE127" i="14" s="1"/>
  <c r="Z317" i="15"/>
  <c r="AC314" i="15"/>
  <c r="AE106" i="15" s="1"/>
  <c r="V291" i="14"/>
  <c r="Y288" i="14"/>
  <c r="AD92" i="14" s="1"/>
  <c r="Z291" i="14"/>
  <c r="AC288" i="14"/>
  <c r="AE92" i="14" s="1"/>
  <c r="V343" i="15"/>
  <c r="Y340" i="15"/>
  <c r="AD120" i="15" s="1"/>
  <c r="BE340" i="13"/>
  <c r="AL120" i="13" s="1"/>
  <c r="BB343" i="13"/>
  <c r="AG327" i="15"/>
  <c r="AF113" i="15" s="1"/>
  <c r="AD330" i="15"/>
  <c r="Y327" i="14"/>
  <c r="AD113" i="14" s="1"/>
  <c r="V330" i="14"/>
  <c r="AX304" i="13"/>
  <c r="BA301" i="13"/>
  <c r="AK99" i="13" s="1"/>
  <c r="V330" i="15"/>
  <c r="Y327" i="15"/>
  <c r="AD113" i="15" s="1"/>
  <c r="AD330" i="14"/>
  <c r="AG327" i="14"/>
  <c r="AF113" i="14" s="1"/>
  <c r="Z291" i="13"/>
  <c r="AC288" i="13"/>
  <c r="AE92" i="13" s="1"/>
  <c r="BA340" i="13"/>
  <c r="AK120" i="13" s="1"/>
  <c r="AX343" i="13"/>
  <c r="AO288" i="15"/>
  <c r="AH92" i="15" s="1"/>
  <c r="AL291" i="15"/>
  <c r="AW301" i="13"/>
  <c r="AJ99" i="13" s="1"/>
  <c r="AT304" i="13"/>
  <c r="Y288" i="13"/>
  <c r="AD92" i="13" s="1"/>
  <c r="V291" i="13"/>
  <c r="V317" i="14"/>
  <c r="Y314" i="14"/>
  <c r="AD106" i="14" s="1"/>
  <c r="BA327" i="13"/>
  <c r="AK113" i="13" s="1"/>
  <c r="AX330" i="13"/>
  <c r="AG366" i="16"/>
  <c r="AF134" i="16" s="1"/>
  <c r="AD369" i="16"/>
  <c r="AS353" i="13"/>
  <c r="AI127" i="13" s="1"/>
  <c r="AP356" i="13"/>
  <c r="AS301" i="16"/>
  <c r="AI99" i="16" s="1"/>
  <c r="AP304" i="16"/>
  <c r="AD343" i="13"/>
  <c r="AG340" i="13"/>
  <c r="AF120" i="13" s="1"/>
  <c r="V356" i="14"/>
  <c r="Y353" i="14"/>
  <c r="AD127" i="14" s="1"/>
  <c r="Y301" i="16"/>
  <c r="AD99" i="16" s="1"/>
  <c r="V304" i="16"/>
  <c r="AH369" i="13"/>
  <c r="AK366" i="13"/>
  <c r="AG134" i="13" s="1"/>
  <c r="BA353" i="13"/>
  <c r="AK127" i="13" s="1"/>
  <c r="AX356" i="13"/>
  <c r="V304" i="14"/>
  <c r="Y301" i="14"/>
  <c r="AD99" i="14" s="1"/>
  <c r="AD291" i="15"/>
  <c r="AG288" i="15"/>
  <c r="AF92" i="15" s="1"/>
  <c r="AO340" i="13"/>
  <c r="AH120" i="13" s="1"/>
  <c r="AL343" i="13"/>
  <c r="AD317" i="13"/>
  <c r="AG314" i="13"/>
  <c r="AF106" i="13" s="1"/>
  <c r="Z369" i="14"/>
  <c r="AC366" i="14"/>
  <c r="AE134" i="14" s="1"/>
  <c r="AT343" i="13"/>
  <c r="AW340" i="13"/>
  <c r="AJ120" i="13" s="1"/>
  <c r="Z343" i="13"/>
  <c r="AC340" i="13"/>
  <c r="AE120" i="13" s="1"/>
  <c r="AK314" i="16"/>
  <c r="AG106" i="16" s="1"/>
  <c r="AH317" i="16"/>
  <c r="AS327" i="13"/>
  <c r="AI113" i="13" s="1"/>
  <c r="AP330" i="13"/>
  <c r="AK327" i="16"/>
  <c r="AG113" i="16" s="1"/>
  <c r="AH330" i="16"/>
  <c r="AO314" i="16"/>
  <c r="AH106" i="16" s="1"/>
  <c r="AL317" i="16"/>
  <c r="AC301" i="14"/>
  <c r="AE99" i="14" s="1"/>
  <c r="Z304" i="14"/>
  <c r="AS340" i="13"/>
  <c r="AI120" i="13" s="1"/>
  <c r="AP343" i="13"/>
  <c r="Z356" i="13"/>
  <c r="AC353" i="13"/>
  <c r="AE127" i="13" s="1"/>
  <c r="V356" i="13"/>
  <c r="Y353" i="13"/>
  <c r="AD127" i="13" s="1"/>
  <c r="AD356" i="15"/>
  <c r="AG353" i="15"/>
  <c r="AF127" i="15" s="1"/>
  <c r="AG301" i="13"/>
  <c r="AF99" i="13" s="1"/>
  <c r="AD304" i="13"/>
  <c r="Z343" i="14"/>
  <c r="AC340" i="14"/>
  <c r="AE120" i="14" s="1"/>
  <c r="V343" i="16"/>
  <c r="Y340" i="16"/>
  <c r="AD120" i="16" s="1"/>
  <c r="AG301" i="16"/>
  <c r="AF99" i="16" s="1"/>
  <c r="AD304" i="16"/>
  <c r="Z330" i="14"/>
  <c r="AC327" i="14"/>
  <c r="AE113" i="14" s="1"/>
  <c r="BB304" i="13"/>
  <c r="BE301" i="13"/>
  <c r="AL99" i="13" s="1"/>
  <c r="Y314" i="15"/>
  <c r="AD106" i="15" s="1"/>
  <c r="V317" i="15"/>
  <c r="Y340" i="13"/>
  <c r="AD120" i="13" s="1"/>
  <c r="V343" i="13"/>
  <c r="Z304" i="16"/>
  <c r="AC301" i="16"/>
  <c r="AE99" i="16" s="1"/>
  <c r="Z343" i="15"/>
  <c r="AC340" i="15"/>
  <c r="AE120" i="15" s="1"/>
  <c r="AO301" i="13"/>
  <c r="AH99" i="13" s="1"/>
  <c r="AL304" i="13"/>
  <c r="AK288" i="14"/>
  <c r="AG92" i="14" s="1"/>
  <c r="AH291" i="14"/>
  <c r="AC327" i="15"/>
  <c r="AE113" i="15" s="1"/>
  <c r="Z330" i="15"/>
  <c r="AG314" i="16"/>
  <c r="AF106" i="16" s="1"/>
  <c r="AD317" i="16"/>
  <c r="AD343" i="14"/>
  <c r="AG340" i="14"/>
  <c r="AF120" i="14" s="1"/>
  <c r="Z369" i="16"/>
  <c r="AC366" i="16"/>
  <c r="AE134" i="16" s="1"/>
  <c r="Z330" i="13"/>
  <c r="AC327" i="13"/>
  <c r="AE113" i="13" s="1"/>
  <c r="AC301" i="13"/>
  <c r="AE99" i="13" s="1"/>
  <c r="Z304" i="13"/>
  <c r="AW353" i="13"/>
  <c r="AJ127" i="13" s="1"/>
  <c r="AT356" i="13"/>
  <c r="Z369" i="15"/>
  <c r="AC366" i="15"/>
  <c r="AE134" i="15" s="1"/>
  <c r="AD369" i="13"/>
  <c r="AG366" i="13"/>
  <c r="AF134" i="13" s="1"/>
  <c r="AP291" i="14"/>
  <c r="AS288" i="14"/>
  <c r="AI92" i="14" s="1"/>
  <c r="AK301" i="14"/>
  <c r="AG99" i="14" s="1"/>
  <c r="AH304" i="14"/>
  <c r="BE288" i="13"/>
  <c r="AL92" i="13" s="1"/>
  <c r="BB291" i="13"/>
  <c r="V343" i="14"/>
  <c r="Y340" i="14"/>
  <c r="AD120" i="14" s="1"/>
  <c r="AW288" i="16"/>
  <c r="AJ92" i="16" s="1"/>
  <c r="AT291" i="16"/>
  <c r="Y366" i="15"/>
  <c r="AD134" i="15" s="1"/>
  <c r="V369" i="15"/>
  <c r="AO301" i="14"/>
  <c r="AH99" i="14" s="1"/>
  <c r="AL304" i="14"/>
  <c r="AG301" i="15"/>
  <c r="AF99" i="15" s="1"/>
  <c r="AD304" i="15"/>
  <c r="Y301" i="15"/>
  <c r="AD99" i="15" s="1"/>
  <c r="V304" i="15"/>
  <c r="AC288" i="15"/>
  <c r="AE92" i="15" s="1"/>
  <c r="Z291" i="15"/>
  <c r="V356" i="15"/>
  <c r="Y353" i="15"/>
  <c r="AD127" i="15" s="1"/>
  <c r="AH291" i="15"/>
  <c r="AK288" i="15"/>
  <c r="AG92" i="15" s="1"/>
  <c r="Z356" i="15"/>
  <c r="AC353" i="15"/>
  <c r="AE127" i="15" s="1"/>
  <c r="AC301" i="15"/>
  <c r="AE99" i="15" s="1"/>
  <c r="Z304" i="15"/>
  <c r="V330" i="16"/>
  <c r="Y327" i="16"/>
  <c r="AD113" i="16" s="1"/>
  <c r="V369" i="14"/>
  <c r="Y366" i="14"/>
  <c r="AD134" i="14" s="1"/>
  <c r="AD317" i="14"/>
  <c r="AG314" i="14"/>
  <c r="AF106" i="14" s="1"/>
  <c r="V356" i="16"/>
  <c r="Y353" i="16"/>
  <c r="AD127" i="16" s="1"/>
  <c r="AO314" i="13"/>
  <c r="AH106" i="13" s="1"/>
  <c r="AL317" i="13"/>
  <c r="AL291" i="13"/>
  <c r="AO288" i="13"/>
  <c r="AH92" i="13" s="1"/>
  <c r="BE366" i="13"/>
  <c r="AL134" i="13" s="1"/>
  <c r="BB369" i="13"/>
  <c r="Y366" i="13"/>
  <c r="AD134" i="13" s="1"/>
  <c r="V369" i="13"/>
  <c r="V291" i="16"/>
  <c r="Y288" i="16"/>
  <c r="AD92" i="16" s="1"/>
  <c r="AL291" i="14"/>
  <c r="AO288" i="14"/>
  <c r="AH92" i="14" s="1"/>
  <c r="V317" i="13"/>
  <c r="Y314" i="13"/>
  <c r="AD106" i="13" s="1"/>
  <c r="AL369" i="13"/>
  <c r="AO366" i="13"/>
  <c r="AH134" i="13" s="1"/>
  <c r="AC340" i="16"/>
  <c r="AE120" i="16" s="1"/>
  <c r="Z343" i="16"/>
  <c r="AH317" i="15"/>
  <c r="AK314" i="15"/>
  <c r="AG106" i="15" s="1"/>
  <c r="V330" i="13"/>
  <c r="Y327" i="13"/>
  <c r="AD113" i="13" s="1"/>
  <c r="AD356" i="13"/>
  <c r="AG353" i="13"/>
  <c r="AF127" i="13" s="1"/>
  <c r="AL304" i="15"/>
  <c r="AO301" i="15"/>
  <c r="AH99" i="15" s="1"/>
  <c r="AL356" i="13"/>
  <c r="AO353" i="13"/>
  <c r="AH127" i="13" s="1"/>
  <c r="V369" i="16"/>
  <c r="Y366" i="16"/>
  <c r="AD134" i="16" s="1"/>
  <c r="AD356" i="16"/>
  <c r="AG353" i="16"/>
  <c r="AF127" i="16" s="1"/>
  <c r="Z291" i="16"/>
  <c r="AC288" i="16"/>
  <c r="AE92" i="16" s="1"/>
  <c r="AK314" i="14"/>
  <c r="AG106" i="14" s="1"/>
  <c r="AH317" i="14"/>
  <c r="AO327" i="13"/>
  <c r="AH113" i="13" s="1"/>
  <c r="AL330" i="13"/>
  <c r="AL304" i="16"/>
  <c r="AO301" i="16"/>
  <c r="AH99" i="16" s="1"/>
  <c r="AH317" i="13"/>
  <c r="AK314" i="13"/>
  <c r="AG106" i="13" s="1"/>
  <c r="AP304" i="13"/>
  <c r="AS301" i="13"/>
  <c r="AI99" i="13" s="1"/>
  <c r="AH304" i="15"/>
  <c r="AK301" i="15"/>
  <c r="AG99" i="15" s="1"/>
  <c r="AD317" i="15"/>
  <c r="AG314" i="15"/>
  <c r="AF106" i="15" s="1"/>
  <c r="AC327" i="16"/>
  <c r="AE113" i="16" s="1"/>
  <c r="Z330" i="16"/>
  <c r="Z317" i="13"/>
  <c r="AC314" i="13"/>
  <c r="AE106" i="13" s="1"/>
  <c r="AD436" i="7"/>
  <c r="AH436" i="7" s="1"/>
  <c r="Y436" i="7"/>
  <c r="AD438" i="7"/>
  <c r="AH438" i="7" s="1"/>
  <c r="Y438" i="7"/>
  <c r="AF440" i="7"/>
  <c r="AJ440" i="7" s="1"/>
  <c r="Y440" i="7"/>
  <c r="AF442" i="7"/>
  <c r="AJ442" i="7" s="1"/>
  <c r="Y442" i="7"/>
  <c r="AE446" i="7"/>
  <c r="AI446" i="7" s="1"/>
  <c r="Y446" i="7"/>
  <c r="AE448" i="7"/>
  <c r="AI448" i="7" s="1"/>
  <c r="Y448" i="7"/>
  <c r="AD452" i="7"/>
  <c r="AH452" i="7" s="1"/>
  <c r="Y452" i="7"/>
  <c r="Z454" i="7"/>
  <c r="Y454" i="7"/>
  <c r="AF456" i="7"/>
  <c r="AJ456" i="7" s="1"/>
  <c r="Y456" i="7"/>
  <c r="AF458" i="7"/>
  <c r="AJ458" i="7" s="1"/>
  <c r="Y458" i="7"/>
  <c r="AF462" i="7"/>
  <c r="AJ462" i="7" s="1"/>
  <c r="Y462" i="7"/>
  <c r="AE464" i="7"/>
  <c r="AI464" i="7" s="1"/>
  <c r="Y464" i="7"/>
  <c r="AF466" i="7"/>
  <c r="AJ466" i="7" s="1"/>
  <c r="Y466" i="7"/>
  <c r="AF470" i="7"/>
  <c r="AJ470" i="7" s="1"/>
  <c r="Y470" i="7"/>
  <c r="AE472" i="7"/>
  <c r="AI472" i="7" s="1"/>
  <c r="Y472" i="7"/>
  <c r="AF474" i="7"/>
  <c r="AJ474" i="7" s="1"/>
  <c r="Y474" i="7"/>
  <c r="AF478" i="7"/>
  <c r="AJ478" i="7" s="1"/>
  <c r="Y478" i="7"/>
  <c r="AE480" i="7"/>
  <c r="AI480" i="7" s="1"/>
  <c r="Y480" i="7"/>
  <c r="AF482" i="7"/>
  <c r="AJ482" i="7" s="1"/>
  <c r="Y482" i="7"/>
  <c r="AF486" i="7"/>
  <c r="AJ486" i="7" s="1"/>
  <c r="Y486" i="7"/>
  <c r="AF488" i="7"/>
  <c r="AJ488" i="7" s="1"/>
  <c r="Y488" i="7"/>
  <c r="AE494" i="7"/>
  <c r="AI494" i="7" s="1"/>
  <c r="Y494" i="7"/>
  <c r="V500" i="7"/>
  <c r="Y500" i="7"/>
  <c r="AD502" i="7"/>
  <c r="AH502" i="7" s="1"/>
  <c r="Y502" i="7"/>
  <c r="AF504" i="7"/>
  <c r="AJ504" i="7" s="1"/>
  <c r="Y504" i="7"/>
  <c r="AF506" i="7"/>
  <c r="AJ506" i="7" s="1"/>
  <c r="Y506" i="7"/>
  <c r="AE512" i="7"/>
  <c r="AI512" i="7" s="1"/>
  <c r="Y512" i="7"/>
  <c r="AD514" i="7"/>
  <c r="AH514" i="7" s="1"/>
  <c r="Y514" i="7"/>
  <c r="AD518" i="7"/>
  <c r="AH518" i="7" s="1"/>
  <c r="Y518" i="7"/>
  <c r="AE520" i="7"/>
  <c r="AI520" i="7" s="1"/>
  <c r="Y520" i="7"/>
  <c r="AF522" i="7"/>
  <c r="AJ522" i="7" s="1"/>
  <c r="Y522" i="7"/>
  <c r="AE526" i="7"/>
  <c r="AI526" i="7" s="1"/>
  <c r="Y526" i="7"/>
  <c r="AD532" i="7"/>
  <c r="AH532" i="7" s="1"/>
  <c r="Y532" i="7"/>
  <c r="AA542" i="7"/>
  <c r="Y542" i="7"/>
  <c r="AF550" i="7"/>
  <c r="AJ550" i="7" s="1"/>
  <c r="Y550" i="7"/>
  <c r="AF552" i="7"/>
  <c r="AJ552" i="7" s="1"/>
  <c r="Y552" i="7"/>
  <c r="AF554" i="7"/>
  <c r="AJ554" i="7" s="1"/>
  <c r="Y554" i="7"/>
  <c r="W556" i="7"/>
  <c r="Y556" i="7"/>
  <c r="AE560" i="7"/>
  <c r="AI560" i="7" s="1"/>
  <c r="Y560" i="7"/>
  <c r="AD564" i="7"/>
  <c r="AH564" i="7" s="1"/>
  <c r="Y564" i="7"/>
  <c r="AE566" i="7"/>
  <c r="AI566" i="7" s="1"/>
  <c r="Y566" i="7"/>
  <c r="V568" i="7"/>
  <c r="Y568" i="7"/>
  <c r="AE576" i="7"/>
  <c r="AI576" i="7" s="1"/>
  <c r="Y576" i="7"/>
  <c r="AK580" i="7"/>
  <c r="Y580" i="7"/>
  <c r="AF582" i="7"/>
  <c r="AJ582" i="7" s="1"/>
  <c r="Y582" i="7"/>
  <c r="AF584" i="7"/>
  <c r="AJ584" i="7" s="1"/>
  <c r="Y584" i="7"/>
  <c r="AF586" i="7"/>
  <c r="AJ586" i="7" s="1"/>
  <c r="Y586" i="7"/>
  <c r="AD590" i="7"/>
  <c r="AH590" i="7" s="1"/>
  <c r="Y590" i="7"/>
  <c r="V602" i="7"/>
  <c r="Y602" i="7"/>
  <c r="AE608" i="7"/>
  <c r="AI608" i="7" s="1"/>
  <c r="Y608" i="7"/>
  <c r="AF610" i="7"/>
  <c r="AJ610" i="7" s="1"/>
  <c r="Y610" i="7"/>
  <c r="AD612" i="7"/>
  <c r="AH612" i="7" s="1"/>
  <c r="Y612" i="7"/>
  <c r="AK614" i="7"/>
  <c r="Y614" i="7"/>
  <c r="AE616" i="7"/>
  <c r="AI616" i="7" s="1"/>
  <c r="Y616" i="7"/>
  <c r="AF618" i="7"/>
  <c r="AJ618" i="7" s="1"/>
  <c r="Y618" i="7"/>
  <c r="AD622" i="7"/>
  <c r="AH622" i="7" s="1"/>
  <c r="Y622" i="7"/>
  <c r="Z624" i="7"/>
  <c r="Y624" i="7"/>
  <c r="AF626" i="7"/>
  <c r="AJ626" i="7" s="1"/>
  <c r="Y626" i="7"/>
  <c r="AD628" i="7"/>
  <c r="AH628" i="7" s="1"/>
  <c r="Y628" i="7"/>
  <c r="AF634" i="7"/>
  <c r="AJ634" i="7" s="1"/>
  <c r="Y634" i="7"/>
  <c r="AE640" i="7"/>
  <c r="AI640" i="7" s="1"/>
  <c r="Y640" i="7"/>
  <c r="AF642" i="7"/>
  <c r="AJ642" i="7" s="1"/>
  <c r="Y642" i="7"/>
  <c r="AD644" i="7"/>
  <c r="AH644" i="7" s="1"/>
  <c r="Y644" i="7"/>
  <c r="Z648" i="7"/>
  <c r="Y648" i="7"/>
  <c r="AF650" i="7"/>
  <c r="AJ650" i="7" s="1"/>
  <c r="Y650" i="7"/>
  <c r="AE654" i="7"/>
  <c r="AI654" i="7" s="1"/>
  <c r="Y654" i="7"/>
  <c r="AE656" i="7"/>
  <c r="AI656" i="7" s="1"/>
  <c r="Y656" i="7"/>
  <c r="AA660" i="7"/>
  <c r="Y660" i="7"/>
  <c r="AA662" i="7"/>
  <c r="Y662" i="7"/>
  <c r="AF664" i="7"/>
  <c r="AJ664" i="7" s="1"/>
  <c r="Y664" i="7"/>
  <c r="W674" i="7"/>
  <c r="Y674" i="7"/>
  <c r="AA686" i="7"/>
  <c r="Y686" i="7"/>
  <c r="AD692" i="7"/>
  <c r="AH692" i="7" s="1"/>
  <c r="Y692" i="7"/>
  <c r="AF698" i="7"/>
  <c r="AJ698" i="7" s="1"/>
  <c r="Y698" i="7"/>
  <c r="AD702" i="7"/>
  <c r="AH702" i="7" s="1"/>
  <c r="Y702" i="7"/>
  <c r="AE704" i="7"/>
  <c r="AI704" i="7" s="1"/>
  <c r="Y704" i="7"/>
  <c r="AF706" i="7"/>
  <c r="AJ706" i="7" s="1"/>
  <c r="Y706" i="7"/>
  <c r="AF710" i="7"/>
  <c r="AJ710" i="7" s="1"/>
  <c r="Y710" i="7"/>
  <c r="U712" i="7"/>
  <c r="Y712" i="7"/>
  <c r="AF714" i="7"/>
  <c r="AJ714" i="7" s="1"/>
  <c r="Y714" i="7"/>
  <c r="AE720" i="7"/>
  <c r="AI720" i="7" s="1"/>
  <c r="Y720" i="7"/>
  <c r="AB722" i="7"/>
  <c r="Y722" i="7"/>
  <c r="W724" i="7"/>
  <c r="Y724" i="7"/>
  <c r="AE728" i="7"/>
  <c r="AI728" i="7" s="1"/>
  <c r="Y728" i="7"/>
  <c r="AF730" i="7"/>
  <c r="AJ730" i="7" s="1"/>
  <c r="Y730" i="7"/>
  <c r="AA732" i="7"/>
  <c r="Y732" i="7"/>
  <c r="AD734" i="7"/>
  <c r="AH734" i="7" s="1"/>
  <c r="Y734" i="7"/>
  <c r="AE736" i="7"/>
  <c r="AI736" i="7" s="1"/>
  <c r="Y736" i="7"/>
  <c r="AF738" i="7"/>
  <c r="AJ738" i="7" s="1"/>
  <c r="Y738" i="7"/>
  <c r="AA740" i="7"/>
  <c r="Y740" i="7"/>
  <c r="AF742" i="7"/>
  <c r="AJ742" i="7" s="1"/>
  <c r="Y742" i="7"/>
  <c r="AF744" i="7"/>
  <c r="AJ744" i="7" s="1"/>
  <c r="Y744" i="7"/>
  <c r="Z746" i="7"/>
  <c r="Y746" i="7"/>
  <c r="AA748" i="7"/>
  <c r="Y748" i="7"/>
  <c r="AF750" i="7"/>
  <c r="AJ750" i="7" s="1"/>
  <c r="Y750" i="7"/>
  <c r="AE752" i="7"/>
  <c r="AI752" i="7" s="1"/>
  <c r="Y752" i="7"/>
  <c r="U754" i="7"/>
  <c r="Y754" i="7"/>
  <c r="W756" i="7"/>
  <c r="Y756" i="7"/>
  <c r="AD758" i="7"/>
  <c r="AH758" i="7" s="1"/>
  <c r="Y758" i="7"/>
  <c r="AD762" i="7"/>
  <c r="AH762" i="7" s="1"/>
  <c r="Y762" i="7"/>
  <c r="AD774" i="7"/>
  <c r="AH774" i="7" s="1"/>
  <c r="Y774" i="7"/>
  <c r="V778" i="7"/>
  <c r="Y778" i="7"/>
  <c r="AE780" i="7"/>
  <c r="Y780" i="7"/>
  <c r="AB784" i="7"/>
  <c r="Y784" i="7"/>
  <c r="AD788" i="7"/>
  <c r="AH788" i="7" s="1"/>
  <c r="Y788" i="7"/>
  <c r="U792" i="7"/>
  <c r="Y792" i="7"/>
  <c r="AF794" i="7"/>
  <c r="AJ794" i="7" s="1"/>
  <c r="Y794" i="7"/>
  <c r="AD802" i="7"/>
  <c r="AH802" i="7" s="1"/>
  <c r="Y802" i="7"/>
  <c r="AD804" i="7"/>
  <c r="AH804" i="7" s="1"/>
  <c r="Y804" i="7"/>
  <c r="AF806" i="7"/>
  <c r="AJ806" i="7" s="1"/>
  <c r="Y806" i="7"/>
  <c r="AF808" i="7"/>
  <c r="AJ808" i="7" s="1"/>
  <c r="Y808" i="7"/>
  <c r="Z810" i="7"/>
  <c r="Y810" i="7"/>
  <c r="AA816" i="7"/>
  <c r="Y816" i="7"/>
  <c r="AF818" i="7"/>
  <c r="AJ818" i="7" s="1"/>
  <c r="Y818" i="7"/>
  <c r="AB822" i="7"/>
  <c r="Y822" i="7"/>
  <c r="AF824" i="7"/>
  <c r="AJ824" i="7" s="1"/>
  <c r="Y824" i="7"/>
  <c r="AD838" i="7"/>
  <c r="AH838" i="7" s="1"/>
  <c r="Y838" i="7"/>
  <c r="AF840" i="7"/>
  <c r="AJ840" i="7" s="1"/>
  <c r="Y840" i="7"/>
  <c r="AF842" i="7"/>
  <c r="AJ842" i="7" s="1"/>
  <c r="Y842" i="7"/>
  <c r="AE844" i="7"/>
  <c r="Y844" i="7"/>
  <c r="AE846" i="7"/>
  <c r="AI846" i="7" s="1"/>
  <c r="Y846" i="7"/>
  <c r="AD852" i="7"/>
  <c r="AH852" i="7" s="1"/>
  <c r="Y852" i="7"/>
  <c r="AF854" i="7"/>
  <c r="AJ854" i="7" s="1"/>
  <c r="Y854" i="7"/>
  <c r="AB856" i="7"/>
  <c r="Y856" i="7"/>
  <c r="AF858" i="7"/>
  <c r="AJ858" i="7" s="1"/>
  <c r="Y858" i="7"/>
  <c r="AA862" i="7"/>
  <c r="Y862" i="7"/>
  <c r="AD868" i="7"/>
  <c r="AH868" i="7" s="1"/>
  <c r="Y868" i="7"/>
  <c r="AF870" i="7"/>
  <c r="AJ870" i="7" s="1"/>
  <c r="Y870" i="7"/>
  <c r="AA872" i="7"/>
  <c r="Y872" i="7"/>
  <c r="Z874" i="7"/>
  <c r="Y874" i="7"/>
  <c r="AA876" i="7"/>
  <c r="Y876" i="7"/>
  <c r="Z880" i="7"/>
  <c r="Y880" i="7"/>
  <c r="AB882" i="7"/>
  <c r="Y882" i="7"/>
  <c r="U884" i="7"/>
  <c r="Y884" i="7"/>
  <c r="AF886" i="7"/>
  <c r="AJ886" i="7" s="1"/>
  <c r="Y886" i="7"/>
  <c r="AE888" i="7"/>
  <c r="AI888" i="7" s="1"/>
  <c r="Y888" i="7"/>
  <c r="AF890" i="7"/>
  <c r="AJ890" i="7" s="1"/>
  <c r="Y890" i="7"/>
  <c r="AA892" i="7"/>
  <c r="Y892" i="7"/>
  <c r="AD894" i="7"/>
  <c r="AH894" i="7" s="1"/>
  <c r="Y894" i="7"/>
  <c r="AE896" i="7"/>
  <c r="AI896" i="7" s="1"/>
  <c r="Y896" i="7"/>
  <c r="AD898" i="7"/>
  <c r="AH898" i="7" s="1"/>
  <c r="Y898" i="7"/>
  <c r="AF902" i="7"/>
  <c r="AJ902" i="7" s="1"/>
  <c r="Y902" i="7"/>
  <c r="AE904" i="7"/>
  <c r="AI904" i="7" s="1"/>
  <c r="Y904" i="7"/>
  <c r="AF906" i="7"/>
  <c r="AJ906" i="7" s="1"/>
  <c r="Y906" i="7"/>
  <c r="AD908" i="7"/>
  <c r="AH908" i="7" s="1"/>
  <c r="Y908" i="7"/>
  <c r="AD910" i="7"/>
  <c r="AH910" i="7" s="1"/>
  <c r="Y910" i="7"/>
  <c r="AF914" i="7"/>
  <c r="AJ914" i="7" s="1"/>
  <c r="Y914" i="7"/>
  <c r="AA916" i="7"/>
  <c r="Y916" i="7"/>
  <c r="AF918" i="7"/>
  <c r="AJ918" i="7" s="1"/>
  <c r="Y918" i="7"/>
  <c r="AE920" i="7"/>
  <c r="AI920" i="7" s="1"/>
  <c r="Y920" i="7"/>
  <c r="AF922" i="7"/>
  <c r="AJ922" i="7" s="1"/>
  <c r="Y922" i="7"/>
  <c r="AK926" i="7"/>
  <c r="Y926" i="7"/>
  <c r="V930" i="7"/>
  <c r="Y930" i="7"/>
  <c r="AA932" i="7"/>
  <c r="Y932" i="7"/>
  <c r="AF934" i="7"/>
  <c r="AJ934" i="7" s="1"/>
  <c r="Y934" i="7"/>
  <c r="AF936" i="7"/>
  <c r="AJ936" i="7" s="1"/>
  <c r="Y936" i="7"/>
  <c r="AD938" i="7"/>
  <c r="AH938" i="7" s="1"/>
  <c r="Y938" i="7"/>
  <c r="AD940" i="7"/>
  <c r="AH940" i="7" s="1"/>
  <c r="Y940" i="7"/>
  <c r="AE942" i="7"/>
  <c r="AI942" i="7" s="1"/>
  <c r="Y942" i="7"/>
  <c r="W944" i="7"/>
  <c r="Y944" i="7"/>
  <c r="AB946" i="7"/>
  <c r="Y946" i="7"/>
  <c r="AA948" i="7"/>
  <c r="Y948" i="7"/>
  <c r="AD950" i="7"/>
  <c r="AH950" i="7" s="1"/>
  <c r="Y950" i="7"/>
  <c r="AE952" i="7"/>
  <c r="AI952" i="7" s="1"/>
  <c r="Y952" i="7"/>
  <c r="Z954" i="7"/>
  <c r="Y954" i="7"/>
  <c r="AD956" i="7"/>
  <c r="AH956" i="7" s="1"/>
  <c r="Y956" i="7"/>
  <c r="AD958" i="7"/>
  <c r="AH958" i="7" s="1"/>
  <c r="Y958" i="7"/>
  <c r="AE960" i="7"/>
  <c r="AI960" i="7" s="1"/>
  <c r="Y960" i="7"/>
  <c r="AF962" i="7"/>
  <c r="AJ962" i="7" s="1"/>
  <c r="Y962" i="7"/>
  <c r="AD966" i="7"/>
  <c r="AH966" i="7" s="1"/>
  <c r="Y966" i="7"/>
  <c r="AF968" i="7"/>
  <c r="AJ968" i="7" s="1"/>
  <c r="Y968" i="7"/>
  <c r="AF970" i="7"/>
  <c r="AJ970" i="7" s="1"/>
  <c r="Y970" i="7"/>
  <c r="Z978" i="7"/>
  <c r="Y978" i="7"/>
  <c r="AD982" i="7"/>
  <c r="AH982" i="7" s="1"/>
  <c r="Y982" i="7"/>
  <c r="AA984" i="7"/>
  <c r="Y984" i="7"/>
  <c r="AF986" i="7"/>
  <c r="AJ986" i="7" s="1"/>
  <c r="Y986" i="7"/>
  <c r="AA988" i="7"/>
  <c r="Y988" i="7"/>
  <c r="AD990" i="7"/>
  <c r="AH990" i="7" s="1"/>
  <c r="Y990" i="7"/>
  <c r="W992" i="7"/>
  <c r="Y992" i="7"/>
  <c r="AD994" i="7"/>
  <c r="AH994" i="7" s="1"/>
  <c r="Y994" i="7"/>
  <c r="AD996" i="7"/>
  <c r="AH996" i="7" s="1"/>
  <c r="Y996" i="7"/>
  <c r="AB998" i="7"/>
  <c r="Y998" i="7"/>
  <c r="W1000" i="7"/>
  <c r="Y1000" i="7"/>
  <c r="AD1002" i="7"/>
  <c r="AH1002" i="7" s="1"/>
  <c r="Y1002" i="7"/>
  <c r="AA1004" i="7"/>
  <c r="Y1004" i="7"/>
  <c r="AF1006" i="7"/>
  <c r="AJ1006" i="7" s="1"/>
  <c r="Y1006" i="7"/>
  <c r="AB1008" i="7"/>
  <c r="Y1008" i="7"/>
  <c r="AD1012" i="7"/>
  <c r="AH1012" i="7" s="1"/>
  <c r="Y1012" i="7"/>
  <c r="AD1014" i="7"/>
  <c r="AH1014" i="7" s="1"/>
  <c r="Y1014" i="7"/>
  <c r="AB1016" i="7"/>
  <c r="Y1016" i="7"/>
  <c r="AB1024" i="7"/>
  <c r="Y1024" i="7"/>
  <c r="AB1026" i="7"/>
  <c r="Y1026" i="7"/>
  <c r="AA1028" i="7"/>
  <c r="Y1028" i="7"/>
  <c r="AF1030" i="7"/>
  <c r="AJ1030" i="7" s="1"/>
  <c r="Y1030" i="7"/>
  <c r="AF1032" i="7"/>
  <c r="AJ1032" i="7" s="1"/>
  <c r="Y1032" i="7"/>
  <c r="AF1034" i="7"/>
  <c r="AJ1034" i="7" s="1"/>
  <c r="Y1034" i="7"/>
  <c r="AE1036" i="7"/>
  <c r="AI1036" i="7" s="1"/>
  <c r="Y1036" i="7"/>
  <c r="AD1038" i="7"/>
  <c r="AH1038" i="7" s="1"/>
  <c r="Y1038" i="7"/>
  <c r="AD1044" i="7"/>
  <c r="AH1044" i="7" s="1"/>
  <c r="Y1044" i="7"/>
  <c r="AF1048" i="7"/>
  <c r="AJ1048" i="7" s="1"/>
  <c r="Y1048" i="7"/>
  <c r="AE1056" i="7"/>
  <c r="AI1056" i="7" s="1"/>
  <c r="Y1056" i="7"/>
  <c r="AF1058" i="7"/>
  <c r="AJ1058" i="7" s="1"/>
  <c r="Y1058" i="7"/>
  <c r="AE1060" i="7"/>
  <c r="AI1060" i="7" s="1"/>
  <c r="Y1060" i="7"/>
  <c r="W1062" i="7"/>
  <c r="Y1062" i="7"/>
  <c r="AB1064" i="7"/>
  <c r="Y1064" i="7"/>
  <c r="AF1066" i="7"/>
  <c r="AJ1066" i="7" s="1"/>
  <c r="Y1066" i="7"/>
  <c r="AA1068" i="7"/>
  <c r="Y1068" i="7"/>
  <c r="AF1070" i="7"/>
  <c r="AJ1070" i="7" s="1"/>
  <c r="Y1070" i="7"/>
  <c r="AA1072" i="7"/>
  <c r="Y1072" i="7"/>
  <c r="AD1074" i="7"/>
  <c r="AH1074" i="7" s="1"/>
  <c r="Y1074" i="7"/>
  <c r="AD1076" i="7"/>
  <c r="AH1076" i="7" s="1"/>
  <c r="Y1076" i="7"/>
  <c r="AF1078" i="7"/>
  <c r="AJ1078" i="7" s="1"/>
  <c r="Y1078" i="7"/>
  <c r="W1080" i="7"/>
  <c r="Y1080" i="7"/>
  <c r="Z1082" i="7"/>
  <c r="Y1082" i="7"/>
  <c r="AD1084" i="7"/>
  <c r="AH1084" i="7" s="1"/>
  <c r="Y1084" i="7"/>
  <c r="AE1086" i="7"/>
  <c r="AI1086" i="7" s="1"/>
  <c r="Y1086" i="7"/>
  <c r="AE1088" i="7"/>
  <c r="AI1088" i="7" s="1"/>
  <c r="Y1088" i="7"/>
  <c r="Z1090" i="7"/>
  <c r="Y1090" i="7"/>
  <c r="AA1092" i="7"/>
  <c r="Y1092" i="7"/>
  <c r="AF1094" i="7"/>
  <c r="AJ1094" i="7" s="1"/>
  <c r="Y1094" i="7"/>
  <c r="AW366" i="13"/>
  <c r="AJ134" i="13" s="1"/>
  <c r="AT369" i="13"/>
  <c r="AL291" i="16"/>
  <c r="AO288" i="16"/>
  <c r="AH92" i="16" s="1"/>
  <c r="AT330" i="13"/>
  <c r="AW327" i="13"/>
  <c r="AJ113" i="13" s="1"/>
  <c r="AK288" i="13"/>
  <c r="AG92" i="13" s="1"/>
  <c r="AH291" i="13"/>
  <c r="AP291" i="13"/>
  <c r="AS288" i="13"/>
  <c r="AI92" i="13" s="1"/>
  <c r="AK366" i="16"/>
  <c r="AG134" i="16" s="1"/>
  <c r="AH369" i="16"/>
  <c r="AD304" i="14"/>
  <c r="AG301" i="14"/>
  <c r="AF99" i="14" s="1"/>
  <c r="AC314" i="16"/>
  <c r="AE106" i="16" s="1"/>
  <c r="Z317" i="16"/>
  <c r="AK301" i="16"/>
  <c r="AG99" i="16" s="1"/>
  <c r="AH304" i="16"/>
  <c r="AH330" i="13"/>
  <c r="AK327" i="13"/>
  <c r="AG113" i="13" s="1"/>
  <c r="AX369" i="13"/>
  <c r="BA366" i="13"/>
  <c r="AK134" i="13" s="1"/>
  <c r="AX317" i="13"/>
  <c r="BA314" i="13"/>
  <c r="AK106" i="13" s="1"/>
  <c r="V304" i="13"/>
  <c r="Y301" i="13"/>
  <c r="AD99" i="13" s="1"/>
  <c r="AD369" i="15"/>
  <c r="AG366" i="15"/>
  <c r="AF134" i="15" s="1"/>
  <c r="AT317" i="13"/>
  <c r="AW314" i="13"/>
  <c r="AJ106" i="13" s="1"/>
  <c r="AS288" i="16"/>
  <c r="AI92" i="16" s="1"/>
  <c r="AP291" i="16"/>
  <c r="BE327" i="13"/>
  <c r="AL113" i="13" s="1"/>
  <c r="BB330" i="13"/>
  <c r="AX291" i="13"/>
  <c r="BA288" i="13"/>
  <c r="AK92" i="13" s="1"/>
  <c r="AH343" i="13"/>
  <c r="AK340" i="13"/>
  <c r="AG120" i="13" s="1"/>
  <c r="AH291" i="16"/>
  <c r="AK288" i="16"/>
  <c r="AG92" i="16" s="1"/>
  <c r="AK353" i="16"/>
  <c r="AG127" i="16" s="1"/>
  <c r="AH356" i="16"/>
  <c r="Z369" i="13"/>
  <c r="AC366" i="13"/>
  <c r="AE134" i="13" s="1"/>
  <c r="BE353" i="13"/>
  <c r="AL127" i="13" s="1"/>
  <c r="BB356" i="13"/>
  <c r="AH356" i="13"/>
  <c r="AK353" i="13"/>
  <c r="AG127" i="13" s="1"/>
  <c r="AG340" i="15"/>
  <c r="AF120" i="15" s="1"/>
  <c r="AD343" i="15"/>
  <c r="AW288" i="13"/>
  <c r="AJ92" i="13" s="1"/>
  <c r="AT291" i="13"/>
  <c r="AS366" i="13"/>
  <c r="AI134" i="13" s="1"/>
  <c r="AP369" i="13"/>
  <c r="AD291" i="14"/>
  <c r="AG288" i="14"/>
  <c r="AF92" i="14" s="1"/>
  <c r="AG327" i="13"/>
  <c r="AF113" i="13" s="1"/>
  <c r="AD330" i="13"/>
  <c r="AH304" i="13"/>
  <c r="AK301" i="13"/>
  <c r="AG99" i="13" s="1"/>
  <c r="AS314" i="13"/>
  <c r="AI106" i="13" s="1"/>
  <c r="AP317" i="13"/>
  <c r="AG327" i="16"/>
  <c r="AF113" i="16" s="1"/>
  <c r="AD330" i="16"/>
  <c r="Y288" i="15"/>
  <c r="AD92" i="15" s="1"/>
  <c r="V291" i="15"/>
  <c r="AK340" i="16"/>
  <c r="AG120" i="16" s="1"/>
  <c r="AH343" i="16"/>
  <c r="Z26" i="7"/>
  <c r="Y26" i="7"/>
  <c r="AD24" i="7"/>
  <c r="AH24" i="7" s="1"/>
  <c r="Y24" i="7"/>
  <c r="AE22" i="7"/>
  <c r="AI22" i="7" s="1"/>
  <c r="Y22" i="7"/>
  <c r="K81" i="16"/>
  <c r="K83" i="16" s="1"/>
  <c r="AF20" i="7"/>
  <c r="AJ20" i="7" s="1"/>
  <c r="Y20" i="7"/>
  <c r="AE18" i="7"/>
  <c r="AI18" i="7" s="1"/>
  <c r="Y18" i="7"/>
  <c r="AD16" i="7"/>
  <c r="AH16" i="7" s="1"/>
  <c r="Y16" i="7"/>
  <c r="AA9" i="4"/>
  <c r="D81" i="15"/>
  <c r="D83" i="15" s="1"/>
  <c r="V268" i="15" s="1"/>
  <c r="R81" i="15" s="1"/>
  <c r="D81" i="16"/>
  <c r="D83" i="16" s="1"/>
  <c r="L81" i="16"/>
  <c r="L83" i="16" s="1"/>
  <c r="J81" i="16"/>
  <c r="J83" i="16" s="1"/>
  <c r="I81" i="16"/>
  <c r="I83" i="16" s="1"/>
  <c r="H81" i="16"/>
  <c r="H83" i="16" s="1"/>
  <c r="G81" i="16"/>
  <c r="G83" i="16" s="1"/>
  <c r="G73" i="16"/>
  <c r="AD270" i="16"/>
  <c r="AD272" i="16" s="1"/>
  <c r="AD274" i="16" s="1"/>
  <c r="AB268" i="16"/>
  <c r="T81" i="16" s="1"/>
  <c r="F85" i="16"/>
  <c r="F145" i="16"/>
  <c r="N145" i="16" s="1"/>
  <c r="F141" i="16"/>
  <c r="I33" i="16"/>
  <c r="N33" i="16" s="1"/>
  <c r="R24" i="16"/>
  <c r="R22" i="16"/>
  <c r="I22" i="16" s="1"/>
  <c r="N22" i="16" s="1"/>
  <c r="AA11" i="16"/>
  <c r="W11" i="16"/>
  <c r="S11" i="16"/>
  <c r="Z9" i="16"/>
  <c r="V9" i="16"/>
  <c r="R9" i="16"/>
  <c r="I7" i="16"/>
  <c r="F151" i="16"/>
  <c r="N151" i="16" s="1"/>
  <c r="F147" i="16"/>
  <c r="N147" i="16" s="1"/>
  <c r="I30" i="16"/>
  <c r="N30" i="16" s="1"/>
  <c r="Z11" i="16"/>
  <c r="V11" i="16"/>
  <c r="R11" i="16"/>
  <c r="Y9" i="16"/>
  <c r="U9" i="16"/>
  <c r="I9" i="16"/>
  <c r="F143" i="16"/>
  <c r="N143" i="16" s="1"/>
  <c r="F139" i="16"/>
  <c r="F137" i="16"/>
  <c r="I28" i="16"/>
  <c r="N28" i="16" s="1"/>
  <c r="I19" i="16"/>
  <c r="N19" i="16" s="1"/>
  <c r="Y11" i="16"/>
  <c r="U11" i="16"/>
  <c r="I11" i="16"/>
  <c r="X9" i="16"/>
  <c r="T9" i="16"/>
  <c r="F153" i="16"/>
  <c r="N153" i="16" s="1"/>
  <c r="F149" i="16"/>
  <c r="N149" i="16" s="1"/>
  <c r="I35" i="16"/>
  <c r="N35" i="16" s="1"/>
  <c r="I26" i="16"/>
  <c r="N26" i="16" s="1"/>
  <c r="I17" i="16"/>
  <c r="N17" i="16" s="1"/>
  <c r="I13" i="16"/>
  <c r="X11" i="16"/>
  <c r="T11" i="16"/>
  <c r="AA9" i="16"/>
  <c r="W9" i="16"/>
  <c r="S9" i="16"/>
  <c r="I5" i="16"/>
  <c r="E81" i="16"/>
  <c r="E83" i="16" s="1"/>
  <c r="BB311" i="16"/>
  <c r="BB313" i="16" s="1"/>
  <c r="AX335" i="16"/>
  <c r="AQ333" i="16"/>
  <c r="Y116" i="16" s="1"/>
  <c r="K120" i="16"/>
  <c r="AT320" i="16"/>
  <c r="Z109" i="16" s="1"/>
  <c r="BB322" i="16"/>
  <c r="L113" i="16"/>
  <c r="AP341" i="16"/>
  <c r="AS338" i="16"/>
  <c r="AI118" i="16" s="1"/>
  <c r="AO245" i="16"/>
  <c r="AO247" i="16" s="1"/>
  <c r="J130" i="16"/>
  <c r="J132" i="16" s="1"/>
  <c r="BB302" i="16"/>
  <c r="BE299" i="16"/>
  <c r="AL97" i="16" s="1"/>
  <c r="AW231" i="16"/>
  <c r="AW233" i="16" s="1"/>
  <c r="AW236" i="16" s="1"/>
  <c r="L116" i="16"/>
  <c r="L118" i="16" s="1"/>
  <c r="AS238" i="16"/>
  <c r="AS240" i="16" s="1"/>
  <c r="AS243" i="16" s="1"/>
  <c r="K123" i="16"/>
  <c r="K125" i="16" s="1"/>
  <c r="AL363" i="16"/>
  <c r="AL365" i="16" s="1"/>
  <c r="AN346" i="16"/>
  <c r="X123" i="16" s="1"/>
  <c r="AT348" i="16"/>
  <c r="J127" i="16"/>
  <c r="AX324" i="16"/>
  <c r="AX326" i="16" s="1"/>
  <c r="AL343" i="16"/>
  <c r="AO340" i="16"/>
  <c r="AH120" i="16" s="1"/>
  <c r="AT317" i="16"/>
  <c r="AW314" i="16"/>
  <c r="AJ106" i="16" s="1"/>
  <c r="AS327" i="16"/>
  <c r="AI113" i="16" s="1"/>
  <c r="AP330" i="16"/>
  <c r="AT337" i="16"/>
  <c r="AT339" i="16" s="1"/>
  <c r="AX315" i="16"/>
  <c r="BA312" i="16"/>
  <c r="AK104" i="16" s="1"/>
  <c r="AK359" i="16"/>
  <c r="W130" i="16" s="1"/>
  <c r="AP361" i="16"/>
  <c r="I134" i="16"/>
  <c r="AX304" i="16"/>
  <c r="BA301" i="16"/>
  <c r="AK99" i="16" s="1"/>
  <c r="BB291" i="16"/>
  <c r="BE288" i="16"/>
  <c r="AL92" i="16" s="1"/>
  <c r="AP350" i="16"/>
  <c r="AP352" i="16" s="1"/>
  <c r="AO351" i="16"/>
  <c r="AH125" i="16" s="1"/>
  <c r="AL354" i="16"/>
  <c r="AT328" i="16"/>
  <c r="AW325" i="16"/>
  <c r="AJ111" i="16" s="1"/>
  <c r="V270" i="15"/>
  <c r="V272" i="15" s="1"/>
  <c r="V274" i="15" s="1"/>
  <c r="L81" i="15"/>
  <c r="L83" i="15" s="1"/>
  <c r="L73" i="15"/>
  <c r="J73" i="15"/>
  <c r="J81" i="15"/>
  <c r="J83" i="15" s="1"/>
  <c r="I73" i="15"/>
  <c r="I81" i="15"/>
  <c r="I83" i="15" s="1"/>
  <c r="H73" i="15"/>
  <c r="H81" i="15"/>
  <c r="H83" i="15" s="1"/>
  <c r="G73" i="15"/>
  <c r="G81" i="15"/>
  <c r="G83" i="15" s="1"/>
  <c r="F81" i="14"/>
  <c r="F83" i="14" s="1"/>
  <c r="F81" i="15"/>
  <c r="F83" i="15" s="1"/>
  <c r="F143" i="15"/>
  <c r="N143" i="15" s="1"/>
  <c r="I33" i="15"/>
  <c r="N33" i="15" s="1"/>
  <c r="R24" i="15"/>
  <c r="R22" i="15"/>
  <c r="I22" i="15" s="1"/>
  <c r="N22" i="15" s="1"/>
  <c r="AA11" i="15"/>
  <c r="W11" i="15"/>
  <c r="S11" i="15"/>
  <c r="Z9" i="15"/>
  <c r="V9" i="15"/>
  <c r="R9" i="15"/>
  <c r="I7" i="15"/>
  <c r="F149" i="15"/>
  <c r="N149" i="15" s="1"/>
  <c r="F145" i="15"/>
  <c r="N145" i="15" s="1"/>
  <c r="F139" i="15"/>
  <c r="I30" i="15"/>
  <c r="N30" i="15" s="1"/>
  <c r="Z11" i="15"/>
  <c r="V11" i="15"/>
  <c r="R11" i="15"/>
  <c r="Y9" i="15"/>
  <c r="U9" i="15"/>
  <c r="I9" i="15"/>
  <c r="I28" i="15"/>
  <c r="N28" i="15" s="1"/>
  <c r="I19" i="15"/>
  <c r="N19" i="15" s="1"/>
  <c r="Y11" i="15"/>
  <c r="U11" i="15"/>
  <c r="I11" i="15"/>
  <c r="X9" i="15"/>
  <c r="T9" i="15"/>
  <c r="F151" i="15"/>
  <c r="N151" i="15" s="1"/>
  <c r="F147" i="15"/>
  <c r="N147" i="15" s="1"/>
  <c r="F141" i="15"/>
  <c r="F137" i="15"/>
  <c r="I35" i="15"/>
  <c r="N35" i="15" s="1"/>
  <c r="I26" i="15"/>
  <c r="N26" i="15" s="1"/>
  <c r="I17" i="15"/>
  <c r="N17" i="15" s="1"/>
  <c r="I13" i="15"/>
  <c r="X11" i="15"/>
  <c r="T11" i="15"/>
  <c r="AA9" i="15"/>
  <c r="W9" i="15"/>
  <c r="S9" i="15"/>
  <c r="I5" i="15"/>
  <c r="F153" i="15"/>
  <c r="N153" i="15" s="1"/>
  <c r="E81" i="15"/>
  <c r="E83" i="15" s="1"/>
  <c r="AT307" i="15"/>
  <c r="Z102" i="15" s="1"/>
  <c r="BB309" i="15"/>
  <c r="L106" i="15"/>
  <c r="BA299" i="15"/>
  <c r="AK97" i="15" s="1"/>
  <c r="AX302" i="15"/>
  <c r="AX278" i="15"/>
  <c r="BA275" i="15"/>
  <c r="AK85" i="15" s="1"/>
  <c r="AO238" i="15"/>
  <c r="AO240" i="15" s="1"/>
  <c r="AO243" i="15" s="1"/>
  <c r="J123" i="15"/>
  <c r="J125" i="15" s="1"/>
  <c r="AK351" i="15"/>
  <c r="AG125" i="15" s="1"/>
  <c r="AH354" i="15"/>
  <c r="AL350" i="15"/>
  <c r="AL352" i="15" s="1"/>
  <c r="AQ320" i="15"/>
  <c r="Y109" i="15" s="1"/>
  <c r="AX322" i="15"/>
  <c r="K113" i="15"/>
  <c r="AT315" i="15"/>
  <c r="AW312" i="15"/>
  <c r="AJ104" i="15" s="1"/>
  <c r="AX311" i="15"/>
  <c r="AX313" i="15" s="1"/>
  <c r="BB289" i="15"/>
  <c r="BE286" i="15"/>
  <c r="AL90" i="15" s="1"/>
  <c r="AN333" i="15"/>
  <c r="X116" i="15" s="1"/>
  <c r="AT335" i="15"/>
  <c r="J120" i="15"/>
  <c r="AL341" i="15"/>
  <c r="AO338" i="15"/>
  <c r="AH118" i="15" s="1"/>
  <c r="AH343" i="15"/>
  <c r="AK340" i="15"/>
  <c r="AG120" i="15" s="1"/>
  <c r="AS231" i="15"/>
  <c r="AS233" i="15" s="1"/>
  <c r="AS236" i="15" s="1"/>
  <c r="K116" i="15"/>
  <c r="K118" i="15" s="1"/>
  <c r="AH363" i="15"/>
  <c r="AH365" i="15" s="1"/>
  <c r="BB298" i="15"/>
  <c r="BB300" i="15" s="1"/>
  <c r="AS314" i="15"/>
  <c r="AI106" i="15" s="1"/>
  <c r="AP317" i="15"/>
  <c r="H134" i="15"/>
  <c r="AL361" i="15"/>
  <c r="AH359" i="15"/>
  <c r="V130" i="15" s="1"/>
  <c r="AP348" i="15"/>
  <c r="I127" i="15"/>
  <c r="AK346" i="15"/>
  <c r="W123" i="15" s="1"/>
  <c r="AT324" i="15"/>
  <c r="AT326" i="15" s="1"/>
  <c r="AX291" i="15"/>
  <c r="BA288" i="15"/>
  <c r="AK92" i="15" s="1"/>
  <c r="AP337" i="15"/>
  <c r="AP339" i="15" s="1"/>
  <c r="AW224" i="15"/>
  <c r="AW226" i="15" s="1"/>
  <c r="AW229" i="15" s="1"/>
  <c r="L109" i="15"/>
  <c r="L111" i="15" s="1"/>
  <c r="AP328" i="15"/>
  <c r="AS325" i="15"/>
  <c r="AI111" i="15" s="1"/>
  <c r="AT304" i="15"/>
  <c r="AW301" i="15"/>
  <c r="AJ99" i="15" s="1"/>
  <c r="AK245" i="15"/>
  <c r="AK247" i="15" s="1"/>
  <c r="I130" i="15"/>
  <c r="I132" i="15" s="1"/>
  <c r="AO327" i="15"/>
  <c r="AH113" i="15" s="1"/>
  <c r="AL330" i="15"/>
  <c r="S9" i="13"/>
  <c r="S9" i="14"/>
  <c r="D81" i="13"/>
  <c r="D83" i="13" s="1"/>
  <c r="V268" i="13" s="1"/>
  <c r="R81" i="13" s="1"/>
  <c r="D81" i="14"/>
  <c r="D83" i="14" s="1"/>
  <c r="L73" i="14"/>
  <c r="L81" i="14"/>
  <c r="J73" i="14"/>
  <c r="J81" i="14"/>
  <c r="I81" i="14"/>
  <c r="I73" i="14"/>
  <c r="H73" i="14"/>
  <c r="H81" i="14"/>
  <c r="G73" i="14"/>
  <c r="G81" i="14"/>
  <c r="AD270" i="14"/>
  <c r="AD272" i="14" s="1"/>
  <c r="AD274" i="14" s="1"/>
  <c r="AB268" i="14"/>
  <c r="T81" i="14" s="1"/>
  <c r="F85" i="14"/>
  <c r="I30" i="14"/>
  <c r="N30" i="14" s="1"/>
  <c r="Z11" i="14"/>
  <c r="V11" i="14"/>
  <c r="R11" i="14"/>
  <c r="Y9" i="14"/>
  <c r="U9" i="14"/>
  <c r="I19" i="14"/>
  <c r="N19" i="14" s="1"/>
  <c r="Y11" i="14"/>
  <c r="I11" i="14"/>
  <c r="T9" i="14"/>
  <c r="F151" i="14"/>
  <c r="N151" i="14" s="1"/>
  <c r="F147" i="14"/>
  <c r="N147" i="14" s="1"/>
  <c r="F143" i="14"/>
  <c r="N143" i="14" s="1"/>
  <c r="I28" i="14"/>
  <c r="N28" i="14" s="1"/>
  <c r="F139" i="14"/>
  <c r="F137" i="14"/>
  <c r="I35" i="14"/>
  <c r="N35" i="14" s="1"/>
  <c r="I26" i="14"/>
  <c r="N26" i="14" s="1"/>
  <c r="F153" i="14"/>
  <c r="N153" i="14" s="1"/>
  <c r="F149" i="14"/>
  <c r="N149" i="14" s="1"/>
  <c r="F145" i="14"/>
  <c r="N145" i="14" s="1"/>
  <c r="F141" i="14"/>
  <c r="I33" i="14"/>
  <c r="N33" i="14" s="1"/>
  <c r="R24" i="14"/>
  <c r="R22" i="14"/>
  <c r="I22" i="14" s="1"/>
  <c r="N22" i="14" s="1"/>
  <c r="AA11" i="14"/>
  <c r="W11" i="14"/>
  <c r="S11" i="14"/>
  <c r="Z9" i="14"/>
  <c r="V9" i="14"/>
  <c r="R9" i="14"/>
  <c r="I7" i="14"/>
  <c r="I9" i="14"/>
  <c r="E81" i="13"/>
  <c r="E83" i="13" s="1"/>
  <c r="U11" i="14"/>
  <c r="X9" i="14"/>
  <c r="T11" i="14"/>
  <c r="AA9" i="14"/>
  <c r="I5" i="14"/>
  <c r="I13" i="14"/>
  <c r="W9" i="14"/>
  <c r="I17" i="14"/>
  <c r="N17" i="14" s="1"/>
  <c r="X11" i="14"/>
  <c r="E81" i="14"/>
  <c r="E83" i="14" s="1"/>
  <c r="AT315" i="14"/>
  <c r="AW312" i="14"/>
  <c r="AJ104" i="14" s="1"/>
  <c r="AT307" i="14"/>
  <c r="Z102" i="14" s="1"/>
  <c r="BB309" i="14"/>
  <c r="L106" i="14"/>
  <c r="AP337" i="14"/>
  <c r="AP339" i="14" s="1"/>
  <c r="AO327" i="14"/>
  <c r="AH113" i="14" s="1"/>
  <c r="AL330" i="14"/>
  <c r="AW301" i="14"/>
  <c r="AJ99" i="14" s="1"/>
  <c r="AT304" i="14"/>
  <c r="AL350" i="14"/>
  <c r="AL352" i="14" s="1"/>
  <c r="AX311" i="14"/>
  <c r="AX313" i="14" s="1"/>
  <c r="BB289" i="14"/>
  <c r="BE286" i="14"/>
  <c r="AL90" i="14" s="1"/>
  <c r="AW224" i="14"/>
  <c r="AW226" i="14" s="1"/>
  <c r="AW229" i="14" s="1"/>
  <c r="L109" i="14"/>
  <c r="L111" i="14" s="1"/>
  <c r="AX278" i="14"/>
  <c r="BA275" i="14"/>
  <c r="AK85" i="14" s="1"/>
  <c r="AT335" i="14"/>
  <c r="AN333" i="14"/>
  <c r="X116" i="14" s="1"/>
  <c r="J120" i="14"/>
  <c r="AL361" i="14"/>
  <c r="AH359" i="14"/>
  <c r="V130" i="14" s="1"/>
  <c r="H134" i="14"/>
  <c r="AX302" i="14"/>
  <c r="BA299" i="14"/>
  <c r="AK97" i="14" s="1"/>
  <c r="AH354" i="14"/>
  <c r="AK351" i="14"/>
  <c r="AG125" i="14" s="1"/>
  <c r="AK346" i="14"/>
  <c r="W123" i="14" s="1"/>
  <c r="AP348" i="14"/>
  <c r="I127" i="14"/>
  <c r="AO238" i="14"/>
  <c r="AO240" i="14" s="1"/>
  <c r="AO243" i="14" s="1"/>
  <c r="J123" i="14"/>
  <c r="J125" i="14" s="1"/>
  <c r="AX322" i="14"/>
  <c r="AQ320" i="14"/>
  <c r="Y109" i="14" s="1"/>
  <c r="K113" i="14"/>
  <c r="AP328" i="14"/>
  <c r="AS325" i="14"/>
  <c r="AI111" i="14" s="1"/>
  <c r="BA288" i="14"/>
  <c r="AK92" i="14" s="1"/>
  <c r="AX291" i="14"/>
  <c r="AT324" i="14"/>
  <c r="AT326" i="14" s="1"/>
  <c r="AS231" i="14"/>
  <c r="AS233" i="14" s="1"/>
  <c r="AS236" i="14" s="1"/>
  <c r="K116" i="14"/>
  <c r="K118" i="14" s="1"/>
  <c r="AL341" i="14"/>
  <c r="AO338" i="14"/>
  <c r="AH118" i="14" s="1"/>
  <c r="AS314" i="14"/>
  <c r="AI106" i="14" s="1"/>
  <c r="AP317" i="14"/>
  <c r="AH343" i="14"/>
  <c r="AK340" i="14"/>
  <c r="AG120" i="14" s="1"/>
  <c r="AK245" i="14"/>
  <c r="AK247" i="14" s="1"/>
  <c r="I130" i="14"/>
  <c r="I132" i="14" s="1"/>
  <c r="BB298" i="14"/>
  <c r="BB300" i="14" s="1"/>
  <c r="AH363" i="14"/>
  <c r="AH365" i="14" s="1"/>
  <c r="F88" i="13"/>
  <c r="F90" i="13" s="1"/>
  <c r="F92" i="13" s="1"/>
  <c r="F81" i="13"/>
  <c r="F83" i="13" s="1"/>
  <c r="L73" i="13"/>
  <c r="L81" i="13"/>
  <c r="L83" i="13" s="1"/>
  <c r="J81" i="13"/>
  <c r="J83" i="13" s="1"/>
  <c r="J73" i="13"/>
  <c r="I81" i="13"/>
  <c r="I83" i="13" s="1"/>
  <c r="I73" i="13"/>
  <c r="H81" i="13"/>
  <c r="H83" i="13" s="1"/>
  <c r="H73" i="13"/>
  <c r="G73" i="13"/>
  <c r="G81" i="13"/>
  <c r="G83" i="13" s="1"/>
  <c r="R22" i="4"/>
  <c r="I22" i="4" s="1"/>
  <c r="N22" i="4" s="1"/>
  <c r="F153" i="13"/>
  <c r="N153" i="13" s="1"/>
  <c r="F149" i="13"/>
  <c r="N149" i="13" s="1"/>
  <c r="F139" i="13"/>
  <c r="F137" i="13"/>
  <c r="I30" i="13"/>
  <c r="N30" i="13" s="1"/>
  <c r="R24" i="13"/>
  <c r="R22" i="13"/>
  <c r="I22" i="13" s="1"/>
  <c r="N22" i="13" s="1"/>
  <c r="Y11" i="13"/>
  <c r="U11" i="13"/>
  <c r="I11" i="13"/>
  <c r="X9" i="13"/>
  <c r="T9" i="13"/>
  <c r="I35" i="13"/>
  <c r="N35" i="13" s="1"/>
  <c r="Z9" i="13"/>
  <c r="F145" i="13"/>
  <c r="N145" i="13" s="1"/>
  <c r="F141" i="13"/>
  <c r="I17" i="13"/>
  <c r="N17" i="13" s="1"/>
  <c r="I13" i="13"/>
  <c r="X11" i="13"/>
  <c r="T11" i="13"/>
  <c r="AA9" i="13"/>
  <c r="W9" i="13"/>
  <c r="I5" i="13"/>
  <c r="W11" i="13"/>
  <c r="R9" i="13"/>
  <c r="I7" i="13"/>
  <c r="F151" i="13"/>
  <c r="N151" i="13" s="1"/>
  <c r="I28" i="13"/>
  <c r="N28" i="13" s="1"/>
  <c r="F147" i="13"/>
  <c r="N147" i="13" s="1"/>
  <c r="F143" i="13"/>
  <c r="N143" i="13" s="1"/>
  <c r="I33" i="13"/>
  <c r="N33" i="13" s="1"/>
  <c r="I26" i="13"/>
  <c r="N26" i="13" s="1"/>
  <c r="I19" i="13"/>
  <c r="N19" i="13" s="1"/>
  <c r="Z11" i="13"/>
  <c r="V11" i="13"/>
  <c r="R11" i="13"/>
  <c r="Y9" i="13"/>
  <c r="U9" i="13"/>
  <c r="I9" i="13"/>
  <c r="AA11" i="13"/>
  <c r="S11" i="13"/>
  <c r="V9" i="13"/>
  <c r="D82" i="4"/>
  <c r="D84" i="4" s="1"/>
  <c r="L82" i="4"/>
  <c r="J82" i="4"/>
  <c r="I82" i="4"/>
  <c r="E82" i="4"/>
  <c r="E84" i="4" s="1"/>
  <c r="Y269" i="4" s="1"/>
  <c r="S82" i="4" s="1"/>
  <c r="D89" i="4"/>
  <c r="D91" i="4" s="1"/>
  <c r="L89" i="4"/>
  <c r="L91" i="4" s="1"/>
  <c r="J89" i="4"/>
  <c r="J91" i="4" s="1"/>
  <c r="I89" i="4"/>
  <c r="I91" i="4" s="1"/>
  <c r="H89" i="4"/>
  <c r="H91" i="4" s="1"/>
  <c r="G89" i="4"/>
  <c r="F89" i="4"/>
  <c r="F91" i="4" s="1"/>
  <c r="E89" i="4"/>
  <c r="V357" i="4"/>
  <c r="Y354" i="4"/>
  <c r="AD128" i="4" s="1"/>
  <c r="Z357" i="4"/>
  <c r="AC354" i="4"/>
  <c r="AE128" i="4" s="1"/>
  <c r="Z331" i="4"/>
  <c r="AC328" i="4"/>
  <c r="AE114" i="4" s="1"/>
  <c r="Z305" i="4"/>
  <c r="AC302" i="4"/>
  <c r="AE100" i="4" s="1"/>
  <c r="V344" i="4"/>
  <c r="Y341" i="4"/>
  <c r="AD121" i="4" s="1"/>
  <c r="V331" i="4"/>
  <c r="Y328" i="4"/>
  <c r="AD114" i="4" s="1"/>
  <c r="Z370" i="4"/>
  <c r="AC367" i="4"/>
  <c r="AE135" i="4" s="1"/>
  <c r="AC341" i="4"/>
  <c r="AE121" i="4" s="1"/>
  <c r="Z344" i="4"/>
  <c r="Z318" i="4"/>
  <c r="AC315" i="4"/>
  <c r="AE107" i="4" s="1"/>
  <c r="V305" i="4"/>
  <c r="Y302" i="4"/>
  <c r="AD100" i="4" s="1"/>
  <c r="V318" i="4"/>
  <c r="Y315" i="4"/>
  <c r="AD107" i="4" s="1"/>
  <c r="R11" i="4"/>
  <c r="AA11" i="4"/>
  <c r="AA10" i="7"/>
  <c r="Z10" i="7"/>
  <c r="AN102" i="7"/>
  <c r="AN910" i="7"/>
  <c r="AE862" i="7"/>
  <c r="AI862" i="7" s="1"/>
  <c r="AP388" i="7"/>
  <c r="AR388" i="7" s="1"/>
  <c r="AN390" i="7"/>
  <c r="AN906" i="7"/>
  <c r="AD1060" i="7"/>
  <c r="AH1060" i="7" s="1"/>
  <c r="U382" i="7"/>
  <c r="AN524" i="7"/>
  <c r="AN1010" i="7"/>
  <c r="AE1014" i="7"/>
  <c r="AI1014" i="7" s="1"/>
  <c r="AA1062" i="7"/>
  <c r="AE1064" i="7"/>
  <c r="AI1064" i="7" s="1"/>
  <c r="AN222" i="7"/>
  <c r="AN580" i="7"/>
  <c r="U856" i="7"/>
  <c r="AA846" i="7"/>
  <c r="AF930" i="7"/>
  <c r="AJ930" i="7" s="1"/>
  <c r="U68" i="7"/>
  <c r="Z152" i="7"/>
  <c r="X156" i="7"/>
  <c r="X172" i="7"/>
  <c r="AN346" i="7"/>
  <c r="U624" i="7"/>
  <c r="V842" i="7"/>
  <c r="X856" i="7"/>
  <c r="U954" i="7"/>
  <c r="X1008" i="7"/>
  <c r="AF1064" i="7"/>
  <c r="AJ1064" i="7" s="1"/>
  <c r="AD1036" i="7"/>
  <c r="AH1036" i="7" s="1"/>
  <c r="AE998" i="7"/>
  <c r="AI998" i="7" s="1"/>
  <c r="AD902" i="7"/>
  <c r="AH902" i="7" s="1"/>
  <c r="AA1060" i="7"/>
  <c r="AN186" i="7"/>
  <c r="U394" i="7"/>
  <c r="AP516" i="7"/>
  <c r="AR516" i="7" s="1"/>
  <c r="AN1058" i="7"/>
  <c r="AA844" i="7"/>
  <c r="AN22" i="7"/>
  <c r="AF1002" i="7"/>
  <c r="AJ1002" i="7" s="1"/>
  <c r="AE902" i="7"/>
  <c r="AI902" i="7" s="1"/>
  <c r="AA502" i="7"/>
  <c r="V442" i="7"/>
  <c r="U720" i="7"/>
  <c r="AN946" i="7"/>
  <c r="Z996" i="7"/>
  <c r="AB1034" i="7"/>
  <c r="AN1090" i="7"/>
  <c r="AE1024" i="7"/>
  <c r="AI1024" i="7" s="1"/>
  <c r="AE984" i="7"/>
  <c r="AI984" i="7" s="1"/>
  <c r="AF944" i="7"/>
  <c r="AJ944" i="7" s="1"/>
  <c r="AD932" i="7"/>
  <c r="AH932" i="7" s="1"/>
  <c r="AE872" i="7"/>
  <c r="AI872" i="7" s="1"/>
  <c r="AF816" i="7"/>
  <c r="AJ816" i="7" s="1"/>
  <c r="AF296" i="7"/>
  <c r="AJ296" i="7" s="1"/>
  <c r="AA582" i="7"/>
  <c r="X124" i="7"/>
  <c r="X130" i="7"/>
  <c r="AP572" i="7"/>
  <c r="AR572" i="7" s="1"/>
  <c r="AP746" i="7"/>
  <c r="AR746" i="7" s="1"/>
  <c r="AP1094" i="7"/>
  <c r="AR1094" i="7" s="1"/>
  <c r="AD1030" i="7"/>
  <c r="AH1030" i="7" s="1"/>
  <c r="AD998" i="7"/>
  <c r="AH998" i="7" s="1"/>
  <c r="AE958" i="7"/>
  <c r="AI958" i="7" s="1"/>
  <c r="AE886" i="7"/>
  <c r="AI886" i="7" s="1"/>
  <c r="AF784" i="7"/>
  <c r="AJ784" i="7" s="1"/>
  <c r="AD756" i="7"/>
  <c r="AH756" i="7" s="1"/>
  <c r="AE686" i="7"/>
  <c r="AI686" i="7" s="1"/>
  <c r="AF346" i="7"/>
  <c r="AJ346" i="7" s="1"/>
  <c r="AF176" i="7"/>
  <c r="AJ176" i="7" s="1"/>
  <c r="AA998" i="7"/>
  <c r="AA780" i="7"/>
  <c r="AF1082" i="7"/>
  <c r="AJ1082" i="7" s="1"/>
  <c r="AF978" i="7"/>
  <c r="AJ978" i="7" s="1"/>
  <c r="AE944" i="7"/>
  <c r="AI944" i="7" s="1"/>
  <c r="AF802" i="7"/>
  <c r="AJ802" i="7" s="1"/>
  <c r="AE296" i="7"/>
  <c r="AI296" i="7" s="1"/>
  <c r="AF136" i="7"/>
  <c r="AJ136" i="7" s="1"/>
  <c r="AP250" i="7"/>
  <c r="AR250" i="7" s="1"/>
  <c r="AN54" i="7"/>
  <c r="AP86" i="7"/>
  <c r="AR86" i="7" s="1"/>
  <c r="X98" i="7"/>
  <c r="AN134" i="7"/>
  <c r="X138" i="7"/>
  <c r="AP182" i="7"/>
  <c r="AR182" i="7" s="1"/>
  <c r="W232" i="7"/>
  <c r="X236" i="7"/>
  <c r="X242" i="7"/>
  <c r="X244" i="7"/>
  <c r="X484" i="7"/>
  <c r="AB514" i="7"/>
  <c r="AP538" i="7"/>
  <c r="AR538" i="7" s="1"/>
  <c r="AK542" i="7"/>
  <c r="X544" i="7"/>
  <c r="AN612" i="7"/>
  <c r="X614" i="7"/>
  <c r="AK660" i="7"/>
  <c r="AP726" i="7"/>
  <c r="AR726" i="7" s="1"/>
  <c r="U744" i="7"/>
  <c r="Z872" i="7"/>
  <c r="U936" i="7"/>
  <c r="AN962" i="7"/>
  <c r="AP1022" i="7"/>
  <c r="AR1022" i="7" s="1"/>
  <c r="U1024" i="7"/>
  <c r="AP1070" i="7"/>
  <c r="AR1070" i="7" s="1"/>
  <c r="W1072" i="7"/>
  <c r="AF1090" i="7"/>
  <c r="AJ1090" i="7" s="1"/>
  <c r="AF1074" i="7"/>
  <c r="AJ1074" i="7" s="1"/>
  <c r="AD1028" i="7"/>
  <c r="AH1028" i="7" s="1"/>
  <c r="AE1008" i="7"/>
  <c r="AI1008" i="7" s="1"/>
  <c r="AE992" i="7"/>
  <c r="AI992" i="7" s="1"/>
  <c r="AF938" i="7"/>
  <c r="AJ938" i="7" s="1"/>
  <c r="AD886" i="7"/>
  <c r="AH886" i="7" s="1"/>
  <c r="AD844" i="7"/>
  <c r="AH844" i="7" s="1"/>
  <c r="AE784" i="7"/>
  <c r="AI784" i="7" s="1"/>
  <c r="AF722" i="7"/>
  <c r="AJ722" i="7" s="1"/>
  <c r="AD556" i="7"/>
  <c r="AH556" i="7" s="1"/>
  <c r="AD342" i="7"/>
  <c r="AH342" i="7" s="1"/>
  <c r="AF250" i="7"/>
  <c r="AJ250" i="7" s="1"/>
  <c r="AE176" i="7"/>
  <c r="AI176" i="7" s="1"/>
  <c r="AD62" i="7"/>
  <c r="AH62" i="7" s="1"/>
  <c r="AA62" i="7"/>
  <c r="AE62" i="7"/>
  <c r="AI62" i="7" s="1"/>
  <c r="Z146" i="7"/>
  <c r="AF146" i="7"/>
  <c r="AJ146" i="7" s="1"/>
  <c r="AB148" i="7"/>
  <c r="AD148" i="7"/>
  <c r="AH148" i="7" s="1"/>
  <c r="U148" i="7"/>
  <c r="AA148" i="7"/>
  <c r="AN218" i="7"/>
  <c r="AP218" i="7"/>
  <c r="AR218" i="7" s="1"/>
  <c r="Z298" i="7"/>
  <c r="AF298" i="7"/>
  <c r="AJ298" i="7" s="1"/>
  <c r="W300" i="7"/>
  <c r="AA300" i="7"/>
  <c r="AD300" i="7"/>
  <c r="AH300" i="7" s="1"/>
  <c r="AK302" i="7"/>
  <c r="AA302" i="7"/>
  <c r="AD302" i="7"/>
  <c r="AH302" i="7" s="1"/>
  <c r="AE302" i="7"/>
  <c r="AI302" i="7" s="1"/>
  <c r="AA304" i="7"/>
  <c r="AE304" i="7"/>
  <c r="AI304" i="7" s="1"/>
  <c r="AF304" i="7"/>
  <c r="AJ304" i="7" s="1"/>
  <c r="Z306" i="7"/>
  <c r="AF306" i="7"/>
  <c r="AJ306" i="7" s="1"/>
  <c r="AB308" i="7"/>
  <c r="AA308" i="7"/>
  <c r="AD308" i="7"/>
  <c r="AH308" i="7" s="1"/>
  <c r="Z312" i="7"/>
  <c r="U312" i="7"/>
  <c r="AE312" i="7"/>
  <c r="AI312" i="7" s="1"/>
  <c r="AF312" i="7"/>
  <c r="AJ312" i="7" s="1"/>
  <c r="AE388" i="7"/>
  <c r="AI388" i="7" s="1"/>
  <c r="AA388" i="7"/>
  <c r="AD388" i="7"/>
  <c r="AH388" i="7" s="1"/>
  <c r="AF414" i="7"/>
  <c r="AJ414" i="7" s="1"/>
  <c r="AE414" i="7"/>
  <c r="AI414" i="7" s="1"/>
  <c r="AA416" i="7"/>
  <c r="AE416" i="7"/>
  <c r="AI416" i="7" s="1"/>
  <c r="AF416" i="7"/>
  <c r="AJ416" i="7" s="1"/>
  <c r="AD418" i="7"/>
  <c r="AH418" i="7" s="1"/>
  <c r="AF418" i="7"/>
  <c r="AJ418" i="7" s="1"/>
  <c r="AE420" i="7"/>
  <c r="AI420" i="7" s="1"/>
  <c r="AA420" i="7"/>
  <c r="AD420" i="7"/>
  <c r="AH420" i="7" s="1"/>
  <c r="AF422" i="7"/>
  <c r="AJ422" i="7" s="1"/>
  <c r="AE422" i="7"/>
  <c r="AI422" i="7" s="1"/>
  <c r="AA422" i="7"/>
  <c r="AB430" i="7"/>
  <c r="AE430" i="7"/>
  <c r="AI430" i="7" s="1"/>
  <c r="AD430" i="7"/>
  <c r="AH430" i="7" s="1"/>
  <c r="AA430" i="7"/>
  <c r="Z430" i="7"/>
  <c r="AN444" i="7"/>
  <c r="AP444" i="7"/>
  <c r="AR444" i="7" s="1"/>
  <c r="AE516" i="7"/>
  <c r="AI516" i="7" s="1"/>
  <c r="AD516" i="7"/>
  <c r="AH516" i="7" s="1"/>
  <c r="AA516" i="7"/>
  <c r="Z210" i="7"/>
  <c r="AF210" i="7"/>
  <c r="AJ210" i="7" s="1"/>
  <c r="W212" i="7"/>
  <c r="AA212" i="7"/>
  <c r="AD212" i="7"/>
  <c r="AH212" i="7" s="1"/>
  <c r="AK214" i="7"/>
  <c r="AA214" i="7"/>
  <c r="AD214" i="7"/>
  <c r="AH214" i="7" s="1"/>
  <c r="AE214" i="7"/>
  <c r="AI214" i="7" s="1"/>
  <c r="U216" i="7"/>
  <c r="AE216" i="7"/>
  <c r="AI216" i="7" s="1"/>
  <c r="AF216" i="7"/>
  <c r="AJ216" i="7" s="1"/>
  <c r="Z218" i="7"/>
  <c r="AF218" i="7"/>
  <c r="AJ218" i="7" s="1"/>
  <c r="AP270" i="7"/>
  <c r="AR270" i="7" s="1"/>
  <c r="AN270" i="7"/>
  <c r="W444" i="7"/>
  <c r="AD444" i="7"/>
  <c r="AH444" i="7" s="1"/>
  <c r="AA444" i="7"/>
  <c r="AN484" i="7"/>
  <c r="AP484" i="7"/>
  <c r="AR484" i="7" s="1"/>
  <c r="AN750" i="7"/>
  <c r="AP750" i="7"/>
  <c r="AR750" i="7" s="1"/>
  <c r="AB830" i="7"/>
  <c r="AA830" i="7"/>
  <c r="AD830" i="7"/>
  <c r="AH830" i="7" s="1"/>
  <c r="AE830" i="7"/>
  <c r="AI830" i="7" s="1"/>
  <c r="Z832" i="7"/>
  <c r="U832" i="7"/>
  <c r="AE832" i="7"/>
  <c r="AI832" i="7" s="1"/>
  <c r="AK254" i="7"/>
  <c r="AA254" i="7"/>
  <c r="AE254" i="7"/>
  <c r="AI254" i="7" s="1"/>
  <c r="AD254" i="7"/>
  <c r="AH254" i="7" s="1"/>
  <c r="AK256" i="7"/>
  <c r="AE256" i="7"/>
  <c r="AI256" i="7" s="1"/>
  <c r="AF256" i="7"/>
  <c r="AJ256" i="7" s="1"/>
  <c r="AA262" i="7"/>
  <c r="AD262" i="7"/>
  <c r="AH262" i="7" s="1"/>
  <c r="Z370" i="7"/>
  <c r="AF370" i="7"/>
  <c r="AJ370" i="7" s="1"/>
  <c r="U370" i="7"/>
  <c r="AN410" i="7"/>
  <c r="AP410" i="7"/>
  <c r="AR410" i="7" s="1"/>
  <c r="U534" i="7"/>
  <c r="AD534" i="7"/>
  <c r="AH534" i="7" s="1"/>
  <c r="AA534" i="7"/>
  <c r="V536" i="7"/>
  <c r="AE536" i="7"/>
  <c r="AI536" i="7" s="1"/>
  <c r="AF536" i="7"/>
  <c r="AJ536" i="7" s="1"/>
  <c r="V538" i="7"/>
  <c r="AF538" i="7"/>
  <c r="AJ538" i="7" s="1"/>
  <c r="AA630" i="7"/>
  <c r="AD630" i="7"/>
  <c r="AH630" i="7" s="1"/>
  <c r="AE632" i="7"/>
  <c r="AI632" i="7" s="1"/>
  <c r="AF632" i="7"/>
  <c r="AJ632" i="7" s="1"/>
  <c r="AD638" i="7"/>
  <c r="AH638" i="7" s="1"/>
  <c r="AA638" i="7"/>
  <c r="AA646" i="7"/>
  <c r="AD646" i="7"/>
  <c r="AH646" i="7" s="1"/>
  <c r="AK726" i="7"/>
  <c r="AD726" i="7"/>
  <c r="AH726" i="7" s="1"/>
  <c r="AA726" i="7"/>
  <c r="AE726" i="7"/>
  <c r="AI726" i="7" s="1"/>
  <c r="AN742" i="7"/>
  <c r="AP742" i="7"/>
  <c r="AR742" i="7" s="1"/>
  <c r="AN774" i="7"/>
  <c r="AP774" i="7"/>
  <c r="AR774" i="7" s="1"/>
  <c r="AN870" i="7"/>
  <c r="AP870" i="7"/>
  <c r="AR870" i="7" s="1"/>
  <c r="AN926" i="7"/>
  <c r="AP926" i="7"/>
  <c r="AR926" i="7" s="1"/>
  <c r="AF1022" i="7"/>
  <c r="AJ1022" i="7" s="1"/>
  <c r="AA1022" i="7"/>
  <c r="AE1022" i="7"/>
  <c r="AI1022" i="7" s="1"/>
  <c r="AE880" i="7"/>
  <c r="AI880" i="7" s="1"/>
  <c r="AE638" i="7"/>
  <c r="AI638" i="7" s="1"/>
  <c r="AP518" i="7"/>
  <c r="AR518" i="7" s="1"/>
  <c r="AQ518" i="7"/>
  <c r="AN522" i="7"/>
  <c r="AP522" i="7"/>
  <c r="AR522" i="7" s="1"/>
  <c r="AF670" i="7"/>
  <c r="AJ670" i="7" s="1"/>
  <c r="AE670" i="7"/>
  <c r="AI670" i="7" s="1"/>
  <c r="AA670" i="7"/>
  <c r="AD670" i="7"/>
  <c r="AH670" i="7" s="1"/>
  <c r="U672" i="7"/>
  <c r="AE672" i="7"/>
  <c r="AI672" i="7" s="1"/>
  <c r="AF672" i="7"/>
  <c r="AJ672" i="7" s="1"/>
  <c r="AF676" i="7"/>
  <c r="AJ676" i="7" s="1"/>
  <c r="AA676" i="7"/>
  <c r="AD676" i="7"/>
  <c r="AH676" i="7" s="1"/>
  <c r="AB678" i="7"/>
  <c r="AD678" i="7"/>
  <c r="AH678" i="7" s="1"/>
  <c r="AE678" i="7"/>
  <c r="AI678" i="7" s="1"/>
  <c r="AA678" i="7"/>
  <c r="V680" i="7"/>
  <c r="AF680" i="7"/>
  <c r="AJ680" i="7" s="1"/>
  <c r="AE680" i="7"/>
  <c r="AI680" i="7" s="1"/>
  <c r="Z682" i="7"/>
  <c r="AF682" i="7"/>
  <c r="AJ682" i="7" s="1"/>
  <c r="U682" i="7"/>
  <c r="AE798" i="7"/>
  <c r="AI798" i="7" s="1"/>
  <c r="AA798" i="7"/>
  <c r="AA800" i="7"/>
  <c r="AE800" i="7"/>
  <c r="AI800" i="7" s="1"/>
  <c r="W800" i="7"/>
  <c r="AF800" i="7"/>
  <c r="AJ800" i="7" s="1"/>
  <c r="AF878" i="7"/>
  <c r="AJ878" i="7" s="1"/>
  <c r="AA878" i="7"/>
  <c r="AE878" i="7"/>
  <c r="AI878" i="7" s="1"/>
  <c r="AA964" i="7"/>
  <c r="AD964" i="7"/>
  <c r="AH964" i="7" s="1"/>
  <c r="AF974" i="7"/>
  <c r="AJ974" i="7" s="1"/>
  <c r="AA974" i="7"/>
  <c r="AE974" i="7"/>
  <c r="AI974" i="7" s="1"/>
  <c r="U976" i="7"/>
  <c r="AE976" i="7"/>
  <c r="AI976" i="7" s="1"/>
  <c r="AN1054" i="7"/>
  <c r="AP1054" i="7"/>
  <c r="AR1054" i="7" s="1"/>
  <c r="AD570" i="7"/>
  <c r="AH570" i="7" s="1"/>
  <c r="AF570" i="7"/>
  <c r="AJ570" i="7" s="1"/>
  <c r="W572" i="7"/>
  <c r="AA572" i="7"/>
  <c r="AD572" i="7"/>
  <c r="AH572" i="7" s="1"/>
  <c r="AP646" i="7"/>
  <c r="AR646" i="7" s="1"/>
  <c r="AN646" i="7"/>
  <c r="AB1038" i="7"/>
  <c r="AA1038" i="7"/>
  <c r="AE1038" i="7"/>
  <c r="AI1038" i="7" s="1"/>
  <c r="AE1052" i="7"/>
  <c r="AI1052" i="7" s="1"/>
  <c r="AA1052" i="7"/>
  <c r="AF1054" i="7"/>
  <c r="AJ1054" i="7" s="1"/>
  <c r="AA1054" i="7"/>
  <c r="AD1054" i="7"/>
  <c r="AH1054" i="7" s="1"/>
  <c r="V1054" i="7"/>
  <c r="AE1054" i="7"/>
  <c r="AI1054" i="7" s="1"/>
  <c r="AE104" i="7"/>
  <c r="AI104" i="7" s="1"/>
  <c r="AF104" i="7"/>
  <c r="AJ104" i="7" s="1"/>
  <c r="U104" i="7"/>
  <c r="AP66" i="7"/>
  <c r="AR66" i="7" s="1"/>
  <c r="AN66" i="7"/>
  <c r="AE88" i="7"/>
  <c r="AI88" i="7" s="1"/>
  <c r="U88" i="7"/>
  <c r="Z224" i="7"/>
  <c r="AE224" i="7"/>
  <c r="AI224" i="7" s="1"/>
  <c r="AF224" i="7"/>
  <c r="AJ224" i="7" s="1"/>
  <c r="U224" i="7"/>
  <c r="AK396" i="7"/>
  <c r="AA396" i="7"/>
  <c r="AD396" i="7"/>
  <c r="AH396" i="7" s="1"/>
  <c r="AF398" i="7"/>
  <c r="AJ398" i="7" s="1"/>
  <c r="AE398" i="7"/>
  <c r="AI398" i="7" s="1"/>
  <c r="W398" i="7"/>
  <c r="AA398" i="7"/>
  <c r="AN434" i="7"/>
  <c r="AP434" i="7"/>
  <c r="AR434" i="7" s="1"/>
  <c r="AA592" i="7"/>
  <c r="AF592" i="7"/>
  <c r="AJ592" i="7" s="1"/>
  <c r="AE592" i="7"/>
  <c r="AI592" i="7" s="1"/>
  <c r="AD594" i="7"/>
  <c r="AH594" i="7" s="1"/>
  <c r="AF594" i="7"/>
  <c r="AJ594" i="7" s="1"/>
  <c r="AD596" i="7"/>
  <c r="AH596" i="7" s="1"/>
  <c r="AA596" i="7"/>
  <c r="W598" i="7"/>
  <c r="AA598" i="7"/>
  <c r="AE598" i="7"/>
  <c r="AI598" i="7" s="1"/>
  <c r="Z598" i="7"/>
  <c r="AD598" i="7"/>
  <c r="AH598" i="7" s="1"/>
  <c r="AN682" i="7"/>
  <c r="AP682" i="7"/>
  <c r="AR682" i="7" s="1"/>
  <c r="AA766" i="7"/>
  <c r="AE766" i="7"/>
  <c r="AI766" i="7" s="1"/>
  <c r="AB772" i="7"/>
  <c r="AA772" i="7"/>
  <c r="AD772" i="7"/>
  <c r="AH772" i="7" s="1"/>
  <c r="AB774" i="7"/>
  <c r="AA774" i="7"/>
  <c r="AE774" i="7"/>
  <c r="AI774" i="7" s="1"/>
  <c r="AK774" i="7"/>
  <c r="AE864" i="7"/>
  <c r="AI864" i="7" s="1"/>
  <c r="U864" i="7"/>
  <c r="AF864" i="7"/>
  <c r="AJ864" i="7" s="1"/>
  <c r="AA912" i="7"/>
  <c r="AF912" i="7"/>
  <c r="AJ912" i="7" s="1"/>
  <c r="AE912" i="7"/>
  <c r="AI912" i="7" s="1"/>
  <c r="AE924" i="7"/>
  <c r="AI924" i="7" s="1"/>
  <c r="AA924" i="7"/>
  <c r="AK924" i="7"/>
  <c r="AP1088" i="7"/>
  <c r="AR1088" i="7" s="1"/>
  <c r="AN1088" i="7"/>
  <c r="AD1052" i="7"/>
  <c r="AH1052" i="7" s="1"/>
  <c r="AD924" i="7"/>
  <c r="AH924" i="7" s="1"/>
  <c r="AF832" i="7"/>
  <c r="AJ832" i="7" s="1"/>
  <c r="AF674" i="7"/>
  <c r="AJ674" i="7" s="1"/>
  <c r="AE534" i="7"/>
  <c r="AI534" i="7" s="1"/>
  <c r="AD422" i="7"/>
  <c r="AH422" i="7" s="1"/>
  <c r="AA54" i="7"/>
  <c r="AD54" i="7"/>
  <c r="AH54" i="7" s="1"/>
  <c r="AB68" i="7"/>
  <c r="AA68" i="7"/>
  <c r="Z90" i="7"/>
  <c r="AF90" i="7"/>
  <c r="AJ90" i="7" s="1"/>
  <c r="AB92" i="7"/>
  <c r="AA92" i="7"/>
  <c r="AD92" i="7"/>
  <c r="AH92" i="7" s="1"/>
  <c r="AB108" i="7"/>
  <c r="AD108" i="7"/>
  <c r="AH108" i="7" s="1"/>
  <c r="AK110" i="7"/>
  <c r="AA110" i="7"/>
  <c r="AE110" i="7"/>
  <c r="AI110" i="7" s="1"/>
  <c r="AA112" i="7"/>
  <c r="AF112" i="7"/>
  <c r="AJ112" i="7" s="1"/>
  <c r="AE112" i="7"/>
  <c r="AI112" i="7" s="1"/>
  <c r="AE116" i="7"/>
  <c r="AI116" i="7" s="1"/>
  <c r="AA116" i="7"/>
  <c r="AD272" i="7"/>
  <c r="AH272" i="7" s="1"/>
  <c r="AF272" i="7"/>
  <c r="AJ272" i="7" s="1"/>
  <c r="AA278" i="7"/>
  <c r="AD278" i="7"/>
  <c r="AH278" i="7" s="1"/>
  <c r="AE280" i="7"/>
  <c r="AI280" i="7" s="1"/>
  <c r="AF280" i="7"/>
  <c r="AJ280" i="7" s="1"/>
  <c r="AK288" i="7"/>
  <c r="AF288" i="7"/>
  <c r="AJ288" i="7" s="1"/>
  <c r="U648" i="7"/>
  <c r="AF648" i="7"/>
  <c r="AJ648" i="7" s="1"/>
  <c r="AE812" i="7"/>
  <c r="AI812" i="7" s="1"/>
  <c r="AA812" i="7"/>
  <c r="AF814" i="7"/>
  <c r="AJ814" i="7" s="1"/>
  <c r="AD814" i="7"/>
  <c r="AH814" i="7" s="1"/>
  <c r="AE814" i="7"/>
  <c r="AI814" i="7" s="1"/>
  <c r="AB820" i="7"/>
  <c r="AD820" i="7"/>
  <c r="AH820" i="7" s="1"/>
  <c r="AF822" i="7"/>
  <c r="AJ822" i="7" s="1"/>
  <c r="AA822" i="7"/>
  <c r="AD822" i="7"/>
  <c r="AH822" i="7" s="1"/>
  <c r="Z884" i="7"/>
  <c r="AA884" i="7"/>
  <c r="X60" i="7"/>
  <c r="AE72" i="7"/>
  <c r="AI72" i="7" s="1"/>
  <c r="AF72" i="7"/>
  <c r="AJ72" i="7" s="1"/>
  <c r="AK102" i="7"/>
  <c r="AD102" i="7"/>
  <c r="AH102" i="7" s="1"/>
  <c r="AE102" i="7"/>
  <c r="AI102" i="7" s="1"/>
  <c r="AE120" i="7"/>
  <c r="AI120" i="7" s="1"/>
  <c r="AF120" i="7"/>
  <c r="AJ120" i="7" s="1"/>
  <c r="AD126" i="7"/>
  <c r="AH126" i="7" s="1"/>
  <c r="AE126" i="7"/>
  <c r="AI126" i="7" s="1"/>
  <c r="AA126" i="7"/>
  <c r="AK144" i="7"/>
  <c r="X148" i="7"/>
  <c r="AD158" i="7"/>
  <c r="AH158" i="7" s="1"/>
  <c r="AE158" i="7"/>
  <c r="AI158" i="7" s="1"/>
  <c r="AE168" i="7"/>
  <c r="AI168" i="7" s="1"/>
  <c r="AF168" i="7"/>
  <c r="AJ168" i="7" s="1"/>
  <c r="U176" i="7"/>
  <c r="Z186" i="7"/>
  <c r="AF186" i="7"/>
  <c r="AJ186" i="7" s="1"/>
  <c r="AN198" i="7"/>
  <c r="X210" i="7"/>
  <c r="X212" i="7"/>
  <c r="X218" i="7"/>
  <c r="AD222" i="7"/>
  <c r="AH222" i="7" s="1"/>
  <c r="AE222" i="7"/>
  <c r="AI222" i="7" s="1"/>
  <c r="Z234" i="7"/>
  <c r="AF234" i="7"/>
  <c r="AJ234" i="7" s="1"/>
  <c r="Z236" i="7"/>
  <c r="AA236" i="7"/>
  <c r="AK238" i="7"/>
  <c r="AE238" i="7"/>
  <c r="AI238" i="7" s="1"/>
  <c r="AA240" i="7"/>
  <c r="AE240" i="7"/>
  <c r="AI240" i="7" s="1"/>
  <c r="AF240" i="7"/>
  <c r="AJ240" i="7" s="1"/>
  <c r="AK244" i="7"/>
  <c r="AD244" i="7"/>
  <c r="AH244" i="7" s="1"/>
  <c r="Z290" i="7"/>
  <c r="AF290" i="7"/>
  <c r="AJ290" i="7" s="1"/>
  <c r="AB292" i="7"/>
  <c r="AD292" i="7"/>
  <c r="AH292" i="7" s="1"/>
  <c r="AP294" i="7"/>
  <c r="AR294" i="7" s="1"/>
  <c r="AD334" i="7"/>
  <c r="AH334" i="7" s="1"/>
  <c r="AA334" i="7"/>
  <c r="AE334" i="7"/>
  <c r="AI334" i="7" s="1"/>
  <c r="AE344" i="7"/>
  <c r="AI344" i="7" s="1"/>
  <c r="AF344" i="7"/>
  <c r="AJ344" i="7" s="1"/>
  <c r="AE356" i="7"/>
  <c r="AI356" i="7" s="1"/>
  <c r="AD356" i="7"/>
  <c r="AH356" i="7" s="1"/>
  <c r="U392" i="7"/>
  <c r="AE392" i="7"/>
  <c r="AI392" i="7" s="1"/>
  <c r="AF392" i="7"/>
  <c r="AJ392" i="7" s="1"/>
  <c r="AP392" i="7"/>
  <c r="AR392" i="7" s="1"/>
  <c r="AB412" i="7"/>
  <c r="AA412" i="7"/>
  <c r="AP440" i="7"/>
  <c r="AR440" i="7" s="1"/>
  <c r="AF446" i="7"/>
  <c r="AJ446" i="7" s="1"/>
  <c r="AA446" i="7"/>
  <c r="AF454" i="7"/>
  <c r="AJ454" i="7" s="1"/>
  <c r="AA454" i="7"/>
  <c r="AD454" i="7"/>
  <c r="AH454" i="7" s="1"/>
  <c r="AE500" i="7"/>
  <c r="AI500" i="7" s="1"/>
  <c r="AA500" i="7"/>
  <c r="AD500" i="7"/>
  <c r="AH500" i="7" s="1"/>
  <c r="AE524" i="7"/>
  <c r="AI524" i="7" s="1"/>
  <c r="AA524" i="7"/>
  <c r="AD524" i="7"/>
  <c r="AH524" i="7" s="1"/>
  <c r="U544" i="7"/>
  <c r="AF544" i="7"/>
  <c r="AJ544" i="7" s="1"/>
  <c r="U546" i="7"/>
  <c r="AF546" i="7"/>
  <c r="AJ546" i="7" s="1"/>
  <c r="AE548" i="7"/>
  <c r="AI548" i="7" s="1"/>
  <c r="AD548" i="7"/>
  <c r="AH548" i="7" s="1"/>
  <c r="AP552" i="7"/>
  <c r="AR552" i="7" s="1"/>
  <c r="X592" i="7"/>
  <c r="AB614" i="7"/>
  <c r="AE614" i="7"/>
  <c r="AI614" i="7" s="1"/>
  <c r="AA614" i="7"/>
  <c r="AD614" i="7"/>
  <c r="AH614" i="7" s="1"/>
  <c r="AP648" i="7"/>
  <c r="AR648" i="7" s="1"/>
  <c r="X678" i="7"/>
  <c r="AF694" i="7"/>
  <c r="AJ694" i="7" s="1"/>
  <c r="AA694" i="7"/>
  <c r="AD694" i="7"/>
  <c r="AH694" i="7" s="1"/>
  <c r="AE694" i="7"/>
  <c r="AI694" i="7" s="1"/>
  <c r="AA718" i="7"/>
  <c r="AE718" i="7"/>
  <c r="AI718" i="7" s="1"/>
  <c r="AE776" i="7"/>
  <c r="AI776" i="7" s="1"/>
  <c r="AF776" i="7"/>
  <c r="AJ776" i="7" s="1"/>
  <c r="W782" i="7"/>
  <c r="AA782" i="7"/>
  <c r="AD782" i="7"/>
  <c r="AH782" i="7" s="1"/>
  <c r="AE782" i="7"/>
  <c r="AI782" i="7" s="1"/>
  <c r="AP790" i="7"/>
  <c r="AR790" i="7" s="1"/>
  <c r="AP822" i="7"/>
  <c r="AR822" i="7" s="1"/>
  <c r="AP844" i="7"/>
  <c r="AR844" i="7" s="1"/>
  <c r="U900" i="7"/>
  <c r="AA900" i="7"/>
  <c r="AE956" i="7"/>
  <c r="AI956" i="7" s="1"/>
  <c r="AA956" i="7"/>
  <c r="U1016" i="7"/>
  <c r="W1036" i="7"/>
  <c r="U1064" i="7"/>
  <c r="AP1074" i="7"/>
  <c r="AR1074" i="7" s="1"/>
  <c r="V1086" i="7"/>
  <c r="AF1080" i="7"/>
  <c r="AJ1080" i="7" s="1"/>
  <c r="AF1072" i="7"/>
  <c r="AJ1072" i="7" s="1"/>
  <c r="AE1062" i="7"/>
  <c r="AI1062" i="7" s="1"/>
  <c r="AF1026" i="7"/>
  <c r="AJ1026" i="7" s="1"/>
  <c r="AF1016" i="7"/>
  <c r="AJ1016" i="7" s="1"/>
  <c r="AF1000" i="7"/>
  <c r="AJ1000" i="7" s="1"/>
  <c r="AF954" i="7"/>
  <c r="AJ954" i="7" s="1"/>
  <c r="AE926" i="7"/>
  <c r="AI926" i="7" s="1"/>
  <c r="AD900" i="7"/>
  <c r="AH900" i="7" s="1"/>
  <c r="AD884" i="7"/>
  <c r="AH884" i="7" s="1"/>
  <c r="AF874" i="7"/>
  <c r="AJ874" i="7" s="1"/>
  <c r="AF856" i="7"/>
  <c r="AJ856" i="7" s="1"/>
  <c r="AD812" i="7"/>
  <c r="AH812" i="7" s="1"/>
  <c r="AD780" i="7"/>
  <c r="AH780" i="7" s="1"/>
  <c r="AF762" i="7"/>
  <c r="AJ762" i="7" s="1"/>
  <c r="AF712" i="7"/>
  <c r="AJ712" i="7" s="1"/>
  <c r="AE648" i="7"/>
  <c r="AI648" i="7" s="1"/>
  <c r="AF624" i="7"/>
  <c r="AJ624" i="7" s="1"/>
  <c r="AE544" i="7"/>
  <c r="AI544" i="7" s="1"/>
  <c r="AF514" i="7"/>
  <c r="AJ514" i="7" s="1"/>
  <c r="AD412" i="7"/>
  <c r="AH412" i="7" s="1"/>
  <c r="AF330" i="7"/>
  <c r="AJ330" i="7" s="1"/>
  <c r="AE288" i="7"/>
  <c r="AI288" i="7" s="1"/>
  <c r="AD116" i="7"/>
  <c r="AH116" i="7" s="1"/>
  <c r="AA1036" i="7"/>
  <c r="AA902" i="7"/>
  <c r="AA820" i="7"/>
  <c r="AA756" i="7"/>
  <c r="AA556" i="7"/>
  <c r="AA356" i="7"/>
  <c r="AA244" i="7"/>
  <c r="AA108" i="7"/>
  <c r="AF326" i="7"/>
  <c r="AJ326" i="7" s="1"/>
  <c r="AE326" i="7"/>
  <c r="AI326" i="7" s="1"/>
  <c r="AD326" i="7"/>
  <c r="AH326" i="7" s="1"/>
  <c r="AB328" i="7"/>
  <c r="AE328" i="7"/>
  <c r="AI328" i="7" s="1"/>
  <c r="AB382" i="7"/>
  <c r="AA382" i="7"/>
  <c r="AD382" i="7"/>
  <c r="AH382" i="7" s="1"/>
  <c r="AA400" i="7"/>
  <c r="AE400" i="7"/>
  <c r="AI400" i="7" s="1"/>
  <c r="AF400" i="7"/>
  <c r="AJ400" i="7" s="1"/>
  <c r="AA600" i="7"/>
  <c r="AE600" i="7"/>
  <c r="AI600" i="7" s="1"/>
  <c r="AF600" i="7"/>
  <c r="AJ600" i="7" s="1"/>
  <c r="AD606" i="7"/>
  <c r="AH606" i="7" s="1"/>
  <c r="AE606" i="7"/>
  <c r="AI606" i="7" s="1"/>
  <c r="AA606" i="7"/>
  <c r="AD836" i="7"/>
  <c r="AH836" i="7" s="1"/>
  <c r="AA836" i="7"/>
  <c r="AE980" i="7"/>
  <c r="AI980" i="7" s="1"/>
  <c r="AA980" i="7"/>
  <c r="AF982" i="7"/>
  <c r="AJ982" i="7" s="1"/>
  <c r="AA982" i="7"/>
  <c r="AE996" i="7"/>
  <c r="AI996" i="7" s="1"/>
  <c r="AA996" i="7"/>
  <c r="AE990" i="7"/>
  <c r="AI990" i="7" s="1"/>
  <c r="AE982" i="7"/>
  <c r="AI982" i="7" s="1"/>
  <c r="AE816" i="7"/>
  <c r="AI816" i="7" s="1"/>
  <c r="AF602" i="7"/>
  <c r="AJ602" i="7" s="1"/>
  <c r="AE272" i="7"/>
  <c r="AI272" i="7" s="1"/>
  <c r="AF106" i="7"/>
  <c r="AJ106" i="7" s="1"/>
  <c r="AA990" i="7"/>
  <c r="AA926" i="7"/>
  <c r="AA286" i="7"/>
  <c r="X44" i="7"/>
  <c r="X52" i="7"/>
  <c r="AF56" i="7"/>
  <c r="AJ56" i="7" s="1"/>
  <c r="AE56" i="7"/>
  <c r="AI56" i="7" s="1"/>
  <c r="AD142" i="7"/>
  <c r="AH142" i="7" s="1"/>
  <c r="AE142" i="7"/>
  <c r="AI142" i="7" s="1"/>
  <c r="AK174" i="7"/>
  <c r="AA174" i="7"/>
  <c r="AE174" i="7"/>
  <c r="AI174" i="7" s="1"/>
  <c r="AD174" i="7"/>
  <c r="AH174" i="7" s="1"/>
  <c r="AD190" i="7"/>
  <c r="AH190" i="7" s="1"/>
  <c r="AE190" i="7"/>
  <c r="AI190" i="7" s="1"/>
  <c r="AK246" i="7"/>
  <c r="AA246" i="7"/>
  <c r="AE246" i="7"/>
  <c r="AI246" i="7" s="1"/>
  <c r="U248" i="7"/>
  <c r="AF248" i="7"/>
  <c r="AJ248" i="7" s="1"/>
  <c r="AE248" i="7"/>
  <c r="AI248" i="7" s="1"/>
  <c r="AF358" i="7"/>
  <c r="AJ358" i="7" s="1"/>
  <c r="AA358" i="7"/>
  <c r="AA360" i="7"/>
  <c r="AF360" i="7"/>
  <c r="AJ360" i="7" s="1"/>
  <c r="AE360" i="7"/>
  <c r="AI360" i="7" s="1"/>
  <c r="AP368" i="7"/>
  <c r="AR368" i="7" s="1"/>
  <c r="AD386" i="7"/>
  <c r="AH386" i="7" s="1"/>
  <c r="AF386" i="7"/>
  <c r="AJ386" i="7" s="1"/>
  <c r="AP412" i="7"/>
  <c r="AR412" i="7" s="1"/>
  <c r="AP456" i="7"/>
  <c r="AR456" i="7" s="1"/>
  <c r="AF510" i="7"/>
  <c r="AJ510" i="7" s="1"/>
  <c r="AA510" i="7"/>
  <c r="AE510" i="7"/>
  <c r="AI510" i="7" s="1"/>
  <c r="AD510" i="7"/>
  <c r="AH510" i="7" s="1"/>
  <c r="AF558" i="7"/>
  <c r="AJ558" i="7" s="1"/>
  <c r="AD558" i="7"/>
  <c r="AH558" i="7" s="1"/>
  <c r="AA558" i="7"/>
  <c r="AE558" i="7"/>
  <c r="AI558" i="7" s="1"/>
  <c r="Z566" i="7"/>
  <c r="AA566" i="7"/>
  <c r="AD566" i="7"/>
  <c r="AH566" i="7" s="1"/>
  <c r="AA568" i="7"/>
  <c r="AE568" i="7"/>
  <c r="AI568" i="7" s="1"/>
  <c r="AF568" i="7"/>
  <c r="AJ568" i="7" s="1"/>
  <c r="AP584" i="7"/>
  <c r="AR584" i="7" s="1"/>
  <c r="AD658" i="7"/>
  <c r="AH658" i="7" s="1"/>
  <c r="AF658" i="7"/>
  <c r="AJ658" i="7" s="1"/>
  <c r="AE660" i="7"/>
  <c r="AI660" i="7" s="1"/>
  <c r="AD660" i="7"/>
  <c r="AH660" i="7" s="1"/>
  <c r="AB724" i="7"/>
  <c r="AD724" i="7"/>
  <c r="AH724" i="7" s="1"/>
  <c r="AA724" i="7"/>
  <c r="AD746" i="7"/>
  <c r="AH746" i="7" s="1"/>
  <c r="AF746" i="7"/>
  <c r="AJ746" i="7" s="1"/>
  <c r="V758" i="7"/>
  <c r="AA758" i="7"/>
  <c r="AE758" i="7"/>
  <c r="AI758" i="7" s="1"/>
  <c r="AA760" i="7"/>
  <c r="AE760" i="7"/>
  <c r="AI760" i="7" s="1"/>
  <c r="Z764" i="7"/>
  <c r="AA764" i="7"/>
  <c r="AD764" i="7"/>
  <c r="AH764" i="7" s="1"/>
  <c r="AP764" i="7"/>
  <c r="AR764" i="7" s="1"/>
  <c r="AB792" i="7"/>
  <c r="AE792" i="7"/>
  <c r="AI792" i="7" s="1"/>
  <c r="AP828" i="7"/>
  <c r="AR828" i="7" s="1"/>
  <c r="AP874" i="7"/>
  <c r="AR874" i="7" s="1"/>
  <c r="AE908" i="7"/>
  <c r="AI908" i="7" s="1"/>
  <c r="AA908" i="7"/>
  <c r="W910" i="7"/>
  <c r="AA910" i="7"/>
  <c r="AE940" i="7"/>
  <c r="AI940" i="7" s="1"/>
  <c r="AA940" i="7"/>
  <c r="AF942" i="7"/>
  <c r="AJ942" i="7" s="1"/>
  <c r="AA942" i="7"/>
  <c r="AE1012" i="7"/>
  <c r="AI1012" i="7" s="1"/>
  <c r="AA1012" i="7"/>
  <c r="W1014" i="7"/>
  <c r="AA1014" i="7"/>
  <c r="X1024" i="7"/>
  <c r="X1072" i="7"/>
  <c r="U1084" i="7"/>
  <c r="AA1084" i="7"/>
  <c r="AF1086" i="7"/>
  <c r="AJ1086" i="7" s="1"/>
  <c r="AA1086" i="7"/>
  <c r="AD1086" i="7"/>
  <c r="AH1086" i="7" s="1"/>
  <c r="AE1080" i="7"/>
  <c r="AI1080" i="7" s="1"/>
  <c r="AE1072" i="7"/>
  <c r="AI1072" i="7" s="1"/>
  <c r="AD1062" i="7"/>
  <c r="AH1062" i="7" s="1"/>
  <c r="AF1024" i="7"/>
  <c r="AJ1024" i="7" s="1"/>
  <c r="AE1016" i="7"/>
  <c r="AI1016" i="7" s="1"/>
  <c r="AF1008" i="7"/>
  <c r="AJ1008" i="7" s="1"/>
  <c r="AE1000" i="7"/>
  <c r="AI1000" i="7" s="1"/>
  <c r="AF994" i="7"/>
  <c r="AJ994" i="7" s="1"/>
  <c r="AF984" i="7"/>
  <c r="AJ984" i="7" s="1"/>
  <c r="AD980" i="7"/>
  <c r="AH980" i="7" s="1"/>
  <c r="AF946" i="7"/>
  <c r="AJ946" i="7" s="1"/>
  <c r="AD942" i="7"/>
  <c r="AH942" i="7" s="1"/>
  <c r="AD934" i="7"/>
  <c r="AH934" i="7" s="1"/>
  <c r="AD926" i="7"/>
  <c r="AH926" i="7" s="1"/>
  <c r="AE910" i="7"/>
  <c r="AI910" i="7" s="1"/>
  <c r="AF904" i="7"/>
  <c r="AJ904" i="7" s="1"/>
  <c r="AF898" i="7"/>
  <c r="AJ898" i="7" s="1"/>
  <c r="AF882" i="7"/>
  <c r="AJ882" i="7" s="1"/>
  <c r="AF872" i="7"/>
  <c r="AJ872" i="7" s="1"/>
  <c r="AE856" i="7"/>
  <c r="AI856" i="7" s="1"/>
  <c r="AE822" i="7"/>
  <c r="AI822" i="7" s="1"/>
  <c r="AF810" i="7"/>
  <c r="AJ810" i="7" s="1"/>
  <c r="AF792" i="7"/>
  <c r="AJ792" i="7" s="1"/>
  <c r="AF778" i="7"/>
  <c r="AJ778" i="7" s="1"/>
  <c r="AF760" i="7"/>
  <c r="AJ760" i="7" s="1"/>
  <c r="AE712" i="7"/>
  <c r="AI712" i="7" s="1"/>
  <c r="AE624" i="7"/>
  <c r="AI624" i="7" s="1"/>
  <c r="AE542" i="7"/>
  <c r="AI542" i="7" s="1"/>
  <c r="AF512" i="7"/>
  <c r="AJ512" i="7" s="1"/>
  <c r="AE454" i="7"/>
  <c r="AI454" i="7" s="1"/>
  <c r="AF402" i="7"/>
  <c r="AJ402" i="7" s="1"/>
  <c r="AE382" i="7"/>
  <c r="AI382" i="7" s="1"/>
  <c r="AD358" i="7"/>
  <c r="AH358" i="7" s="1"/>
  <c r="AF328" i="7"/>
  <c r="AJ328" i="7" s="1"/>
  <c r="AE286" i="7"/>
  <c r="AI286" i="7" s="1"/>
  <c r="AF242" i="7"/>
  <c r="AJ242" i="7" s="1"/>
  <c r="AF114" i="7"/>
  <c r="AJ114" i="7" s="1"/>
  <c r="AE94" i="7"/>
  <c r="AI94" i="7" s="1"/>
  <c r="AE46" i="7"/>
  <c r="AI46" i="7" s="1"/>
  <c r="AA958" i="7"/>
  <c r="AA886" i="7"/>
  <c r="AA814" i="7"/>
  <c r="AA548" i="7"/>
  <c r="AA326" i="7"/>
  <c r="AA238" i="7"/>
  <c r="AA102" i="7"/>
  <c r="AB362" i="7"/>
  <c r="AD362" i="7"/>
  <c r="AH362" i="7" s="1"/>
  <c r="AA362" i="7"/>
  <c r="AE362" i="7"/>
  <c r="AI362" i="7" s="1"/>
  <c r="AB364" i="7"/>
  <c r="AE364" i="7"/>
  <c r="AI364" i="7" s="1"/>
  <c r="AF364" i="7"/>
  <c r="AJ364" i="7" s="1"/>
  <c r="AA364" i="7"/>
  <c r="W366" i="7"/>
  <c r="AF366" i="7"/>
  <c r="AJ366" i="7" s="1"/>
  <c r="AA368" i="7"/>
  <c r="X368" i="7"/>
  <c r="AD368" i="7"/>
  <c r="AH368" i="7" s="1"/>
  <c r="U384" i="7"/>
  <c r="AB390" i="7"/>
  <c r="AF390" i="7"/>
  <c r="AJ390" i="7" s="1"/>
  <c r="AN420" i="7"/>
  <c r="AP420" i="7"/>
  <c r="AR420" i="7" s="1"/>
  <c r="AN428" i="7"/>
  <c r="AE436" i="7"/>
  <c r="AI436" i="7" s="1"/>
  <c r="AF436" i="7"/>
  <c r="AJ436" i="7" s="1"/>
  <c r="AA436" i="7"/>
  <c r="AK436" i="7"/>
  <c r="V456" i="7"/>
  <c r="AA456" i="7"/>
  <c r="AD456" i="7"/>
  <c r="AH456" i="7" s="1"/>
  <c r="V488" i="7"/>
  <c r="AA488" i="7"/>
  <c r="AD488" i="7"/>
  <c r="AH488" i="7" s="1"/>
  <c r="AD490" i="7"/>
  <c r="AH490" i="7" s="1"/>
  <c r="AA490" i="7"/>
  <c r="AE490" i="7"/>
  <c r="AI490" i="7" s="1"/>
  <c r="W492" i="7"/>
  <c r="AE492" i="7"/>
  <c r="AI492" i="7" s="1"/>
  <c r="AF492" i="7"/>
  <c r="AJ492" i="7" s="1"/>
  <c r="AA492" i="7"/>
  <c r="W494" i="7"/>
  <c r="AF494" i="7"/>
  <c r="AJ494" i="7" s="1"/>
  <c r="AA496" i="7"/>
  <c r="Z496" i="7"/>
  <c r="AD496" i="7"/>
  <c r="AH496" i="7" s="1"/>
  <c r="U498" i="7"/>
  <c r="AD498" i="7"/>
  <c r="AH498" i="7" s="1"/>
  <c r="AA498" i="7"/>
  <c r="AE498" i="7"/>
  <c r="AI498" i="7" s="1"/>
  <c r="AF526" i="7"/>
  <c r="AJ526" i="7" s="1"/>
  <c r="X526" i="7"/>
  <c r="X528" i="7"/>
  <c r="AA528" i="7"/>
  <c r="AD528" i="7"/>
  <c r="AH528" i="7" s="1"/>
  <c r="AD530" i="7"/>
  <c r="AH530" i="7" s="1"/>
  <c r="AA530" i="7"/>
  <c r="AE530" i="7"/>
  <c r="AI530" i="7" s="1"/>
  <c r="AE532" i="7"/>
  <c r="AI532" i="7" s="1"/>
  <c r="AF532" i="7"/>
  <c r="AJ532" i="7" s="1"/>
  <c r="AA532" i="7"/>
  <c r="AN532" i="7"/>
  <c r="AP532" i="7"/>
  <c r="AR532" i="7" s="1"/>
  <c r="V552" i="7"/>
  <c r="AA552" i="7"/>
  <c r="AD552" i="7"/>
  <c r="AH552" i="7" s="1"/>
  <c r="V554" i="7"/>
  <c r="V584" i="7"/>
  <c r="AA584" i="7"/>
  <c r="AD584" i="7"/>
  <c r="AH584" i="7" s="1"/>
  <c r="Z590" i="7"/>
  <c r="AK622" i="7"/>
  <c r="W662" i="7"/>
  <c r="AF662" i="7"/>
  <c r="AJ662" i="7" s="1"/>
  <c r="AA664" i="7"/>
  <c r="AD664" i="7"/>
  <c r="AH664" i="7" s="1"/>
  <c r="AD666" i="7"/>
  <c r="AH666" i="7" s="1"/>
  <c r="AA666" i="7"/>
  <c r="AE666" i="7"/>
  <c r="AI666" i="7" s="1"/>
  <c r="AE668" i="7"/>
  <c r="AI668" i="7" s="1"/>
  <c r="X668" i="7"/>
  <c r="AF668" i="7"/>
  <c r="AJ668" i="7" s="1"/>
  <c r="AA668" i="7"/>
  <c r="AN678" i="7"/>
  <c r="W684" i="7"/>
  <c r="AE684" i="7"/>
  <c r="AF684" i="7"/>
  <c r="AJ684" i="7" s="1"/>
  <c r="AA684" i="7"/>
  <c r="W686" i="7"/>
  <c r="AF686" i="7"/>
  <c r="AJ686" i="7" s="1"/>
  <c r="AA688" i="7"/>
  <c r="AD688" i="7"/>
  <c r="AH688" i="7" s="1"/>
  <c r="W690" i="7"/>
  <c r="AD690" i="7"/>
  <c r="AH690" i="7" s="1"/>
  <c r="AA690" i="7"/>
  <c r="AE690" i="7"/>
  <c r="AI690" i="7" s="1"/>
  <c r="AE692" i="7"/>
  <c r="AI692" i="7" s="1"/>
  <c r="AB692" i="7"/>
  <c r="AF692" i="7"/>
  <c r="AJ692" i="7" s="1"/>
  <c r="AA692" i="7"/>
  <c r="AP704" i="7"/>
  <c r="AR704" i="7" s="1"/>
  <c r="AN704" i="7"/>
  <c r="AK710" i="7"/>
  <c r="AB766" i="7"/>
  <c r="AF766" i="7"/>
  <c r="AJ766" i="7" s="1"/>
  <c r="AA768" i="7"/>
  <c r="AD768" i="7"/>
  <c r="AH768" i="7" s="1"/>
  <c r="AD770" i="7"/>
  <c r="AH770" i="7" s="1"/>
  <c r="AA770" i="7"/>
  <c r="AE770" i="7"/>
  <c r="AI770" i="7" s="1"/>
  <c r="AI780" i="7"/>
  <c r="Z786" i="7"/>
  <c r="AD786" i="7"/>
  <c r="AH786" i="7" s="1"/>
  <c r="AA786" i="7"/>
  <c r="AE786" i="7"/>
  <c r="AI786" i="7" s="1"/>
  <c r="AE788" i="7"/>
  <c r="AI788" i="7" s="1"/>
  <c r="AF788" i="7"/>
  <c r="AJ788" i="7" s="1"/>
  <c r="AF790" i="7"/>
  <c r="AJ790" i="7" s="1"/>
  <c r="AB790" i="7"/>
  <c r="AE804" i="7"/>
  <c r="AI804" i="7" s="1"/>
  <c r="W804" i="7"/>
  <c r="AF804" i="7"/>
  <c r="AJ804" i="7" s="1"/>
  <c r="AA808" i="7"/>
  <c r="AD808" i="7"/>
  <c r="AH808" i="7" s="1"/>
  <c r="AN810" i="7"/>
  <c r="AP810" i="7"/>
  <c r="AR810" i="7" s="1"/>
  <c r="AB818" i="7"/>
  <c r="AK824" i="7"/>
  <c r="AA824" i="7"/>
  <c r="AD824" i="7"/>
  <c r="AH824" i="7" s="1"/>
  <c r="AD826" i="7"/>
  <c r="AH826" i="7" s="1"/>
  <c r="AA826" i="7"/>
  <c r="AE826" i="7"/>
  <c r="AI826" i="7" s="1"/>
  <c r="Z828" i="7"/>
  <c r="AE828" i="7"/>
  <c r="AI828" i="7" s="1"/>
  <c r="AF828" i="7"/>
  <c r="AJ828" i="7" s="1"/>
  <c r="W846" i="7"/>
  <c r="AF846" i="7"/>
  <c r="AJ846" i="7" s="1"/>
  <c r="AA848" i="7"/>
  <c r="AD848" i="7"/>
  <c r="AH848" i="7" s="1"/>
  <c r="Z850" i="7"/>
  <c r="AD850" i="7"/>
  <c r="AH850" i="7" s="1"/>
  <c r="AA850" i="7"/>
  <c r="AE850" i="7"/>
  <c r="AI850" i="7" s="1"/>
  <c r="AE852" i="7"/>
  <c r="AI852" i="7" s="1"/>
  <c r="Z852" i="7"/>
  <c r="AF852" i="7"/>
  <c r="AJ852" i="7" s="1"/>
  <c r="U866" i="7"/>
  <c r="AD866" i="7"/>
  <c r="AH866" i="7" s="1"/>
  <c r="AA866" i="7"/>
  <c r="AE866" i="7"/>
  <c r="AI866" i="7" s="1"/>
  <c r="AE868" i="7"/>
  <c r="AI868" i="7" s="1"/>
  <c r="AF868" i="7"/>
  <c r="AJ868" i="7" s="1"/>
  <c r="U896" i="7"/>
  <c r="AB922" i="7"/>
  <c r="AB928" i="7"/>
  <c r="AA928" i="7"/>
  <c r="AD928" i="7"/>
  <c r="AH928" i="7" s="1"/>
  <c r="AK928" i="7"/>
  <c r="AP950" i="7"/>
  <c r="AR950" i="7" s="1"/>
  <c r="AN950" i="7"/>
  <c r="W952" i="7"/>
  <c r="V1006" i="7"/>
  <c r="AD1018" i="7"/>
  <c r="AH1018" i="7" s="1"/>
  <c r="AA1018" i="7"/>
  <c r="AE1018" i="7"/>
  <c r="AI1018" i="7" s="1"/>
  <c r="AB1020" i="7"/>
  <c r="AE1020" i="7"/>
  <c r="U1020" i="7"/>
  <c r="AF1020" i="7"/>
  <c r="AJ1020" i="7" s="1"/>
  <c r="W1040" i="7"/>
  <c r="AA1040" i="7"/>
  <c r="AD1040" i="7"/>
  <c r="AH1040" i="7" s="1"/>
  <c r="AD1042" i="7"/>
  <c r="AH1042" i="7" s="1"/>
  <c r="V1042" i="7"/>
  <c r="AA1042" i="7"/>
  <c r="AE1042" i="7"/>
  <c r="AI1042" i="7" s="1"/>
  <c r="AE1044" i="7"/>
  <c r="AI1044" i="7" s="1"/>
  <c r="AF1044" i="7"/>
  <c r="AJ1044" i="7" s="1"/>
  <c r="W1046" i="7"/>
  <c r="AF1046" i="7"/>
  <c r="AJ1046" i="7" s="1"/>
  <c r="W1048" i="7"/>
  <c r="AA1048" i="7"/>
  <c r="AD1048" i="7"/>
  <c r="AH1048" i="7" s="1"/>
  <c r="AD1050" i="7"/>
  <c r="AH1050" i="7" s="1"/>
  <c r="AA1050" i="7"/>
  <c r="AE1050" i="7"/>
  <c r="AI1050" i="7" s="1"/>
  <c r="Z1076" i="7"/>
  <c r="AE1076" i="7"/>
  <c r="AI1076" i="7" s="1"/>
  <c r="AF1076" i="7"/>
  <c r="AJ1076" i="7" s="1"/>
  <c r="AD1094" i="7"/>
  <c r="AH1094" i="7" s="1"/>
  <c r="AD1078" i="7"/>
  <c r="AH1078" i="7" s="1"/>
  <c r="AF1050" i="7"/>
  <c r="AJ1050" i="7" s="1"/>
  <c r="AD1046" i="7"/>
  <c r="AH1046" i="7" s="1"/>
  <c r="AE1040" i="7"/>
  <c r="AI1040" i="7" s="1"/>
  <c r="AF1018" i="7"/>
  <c r="AJ1018" i="7" s="1"/>
  <c r="AE928" i="7"/>
  <c r="AI928" i="7" s="1"/>
  <c r="AD918" i="7"/>
  <c r="AH918" i="7" s="1"/>
  <c r="AD870" i="7"/>
  <c r="AH870" i="7" s="1"/>
  <c r="AD854" i="7"/>
  <c r="AH854" i="7" s="1"/>
  <c r="AE848" i="7"/>
  <c r="AI848" i="7" s="1"/>
  <c r="AF826" i="7"/>
  <c r="AJ826" i="7" s="1"/>
  <c r="AD806" i="7"/>
  <c r="AH806" i="7" s="1"/>
  <c r="AD790" i="7"/>
  <c r="AH790" i="7" s="1"/>
  <c r="AE768" i="7"/>
  <c r="AI768" i="7" s="1"/>
  <c r="AD742" i="7"/>
  <c r="AH742" i="7" s="1"/>
  <c r="AD710" i="7"/>
  <c r="AH710" i="7" s="1"/>
  <c r="AE688" i="7"/>
  <c r="AI688" i="7" s="1"/>
  <c r="AF666" i="7"/>
  <c r="AJ666" i="7" s="1"/>
  <c r="AD662" i="7"/>
  <c r="AH662" i="7" s="1"/>
  <c r="AD582" i="7"/>
  <c r="AH582" i="7" s="1"/>
  <c r="AD550" i="7"/>
  <c r="AH550" i="7" s="1"/>
  <c r="AE528" i="7"/>
  <c r="AI528" i="7" s="1"/>
  <c r="AE496" i="7"/>
  <c r="AI496" i="7" s="1"/>
  <c r="AF490" i="7"/>
  <c r="AJ490" i="7" s="1"/>
  <c r="AD486" i="7"/>
  <c r="AH486" i="7" s="1"/>
  <c r="AD470" i="7"/>
  <c r="AH470" i="7" s="1"/>
  <c r="AD406" i="7"/>
  <c r="AH406" i="7" s="1"/>
  <c r="AD390" i="7"/>
  <c r="AH390" i="7" s="1"/>
  <c r="AE368" i="7"/>
  <c r="AI368" i="7" s="1"/>
  <c r="AF362" i="7"/>
  <c r="AJ362" i="7" s="1"/>
  <c r="AD134" i="7"/>
  <c r="AH134" i="7" s="1"/>
  <c r="AD118" i="7"/>
  <c r="AH118" i="7" s="1"/>
  <c r="AA1076" i="7"/>
  <c r="AA1044" i="7"/>
  <c r="AA868" i="7"/>
  <c r="AA852" i="7"/>
  <c r="AA804" i="7"/>
  <c r="AA788" i="7"/>
  <c r="AA590" i="7"/>
  <c r="AA478" i="7"/>
  <c r="AA158" i="7"/>
  <c r="Z74" i="7"/>
  <c r="AD74" i="7"/>
  <c r="AH74" i="7" s="1"/>
  <c r="AA74" i="7"/>
  <c r="AE74" i="7"/>
  <c r="AI74" i="7" s="1"/>
  <c r="AB76" i="7"/>
  <c r="AE76" i="7"/>
  <c r="AF76" i="7"/>
  <c r="AJ76" i="7" s="1"/>
  <c r="AA76" i="7"/>
  <c r="AK78" i="7"/>
  <c r="AF78" i="7"/>
  <c r="AA80" i="7"/>
  <c r="AD80" i="7"/>
  <c r="AH80" i="7" s="1"/>
  <c r="Z82" i="7"/>
  <c r="AD82" i="7"/>
  <c r="AH82" i="7" s="1"/>
  <c r="AA82" i="7"/>
  <c r="AE82" i="7"/>
  <c r="AI82" i="7" s="1"/>
  <c r="AE84" i="7"/>
  <c r="AI84" i="7" s="1"/>
  <c r="AF84" i="7"/>
  <c r="AJ84" i="7" s="1"/>
  <c r="AA84" i="7"/>
  <c r="AK86" i="7"/>
  <c r="AF86" i="7"/>
  <c r="AB100" i="7"/>
  <c r="AE100" i="7"/>
  <c r="AI100" i="7" s="1"/>
  <c r="AF100" i="7"/>
  <c r="AJ100" i="7" s="1"/>
  <c r="AA100" i="7"/>
  <c r="Z178" i="7"/>
  <c r="AD178" i="7"/>
  <c r="AH178" i="7" s="1"/>
  <c r="AA178" i="7"/>
  <c r="AE178" i="7"/>
  <c r="AI178" i="7" s="1"/>
  <c r="AB180" i="7"/>
  <c r="AE180" i="7"/>
  <c r="AI180" i="7" s="1"/>
  <c r="AF180" i="7"/>
  <c r="AJ180" i="7" s="1"/>
  <c r="AK180" i="7"/>
  <c r="AA180" i="7"/>
  <c r="AK182" i="7"/>
  <c r="AF182" i="7"/>
  <c r="AJ182" i="7" s="1"/>
  <c r="I131" i="4"/>
  <c r="Z40" i="7"/>
  <c r="AA40" i="7"/>
  <c r="AD40" i="7"/>
  <c r="AH40" i="7" s="1"/>
  <c r="AK40" i="7"/>
  <c r="AK70" i="7"/>
  <c r="AF70" i="7"/>
  <c r="AK150" i="7"/>
  <c r="AF150" i="7"/>
  <c r="AJ150" i="7" s="1"/>
  <c r="AK184" i="7"/>
  <c r="AA184" i="7"/>
  <c r="AD184" i="7"/>
  <c r="AH184" i="7" s="1"/>
  <c r="AE252" i="7"/>
  <c r="AI252" i="7" s="1"/>
  <c r="AF252" i="7"/>
  <c r="AJ252" i="7" s="1"/>
  <c r="AA252" i="7"/>
  <c r="Z314" i="7"/>
  <c r="AD314" i="7"/>
  <c r="AH314" i="7" s="1"/>
  <c r="AA314" i="7"/>
  <c r="AE314" i="7"/>
  <c r="AI314" i="7" s="1"/>
  <c r="AE316" i="7"/>
  <c r="AI316" i="7" s="1"/>
  <c r="AF316" i="7"/>
  <c r="AJ316" i="7" s="1"/>
  <c r="AA316" i="7"/>
  <c r="AK318" i="7"/>
  <c r="AF318" i="7"/>
  <c r="AJ318" i="7" s="1"/>
  <c r="W320" i="7"/>
  <c r="AA320" i="7"/>
  <c r="AD320" i="7"/>
  <c r="AH320" i="7" s="1"/>
  <c r="AB322" i="7"/>
  <c r="AD322" i="7"/>
  <c r="AH322" i="7" s="1"/>
  <c r="U322" i="7"/>
  <c r="AA322" i="7"/>
  <c r="AE322" i="7"/>
  <c r="AI322" i="7" s="1"/>
  <c r="AE324" i="7"/>
  <c r="AI324" i="7" s="1"/>
  <c r="AF324" i="7"/>
  <c r="AJ324" i="7" s="1"/>
  <c r="AA324" i="7"/>
  <c r="AB384" i="7"/>
  <c r="AA384" i="7"/>
  <c r="AD384" i="7"/>
  <c r="AH384" i="7" s="1"/>
  <c r="X468" i="7"/>
  <c r="AE468" i="7"/>
  <c r="AI468" i="7" s="1"/>
  <c r="AF468" i="7"/>
  <c r="AJ468" i="7" s="1"/>
  <c r="AA468" i="7"/>
  <c r="X574" i="7"/>
  <c r="AF574" i="7"/>
  <c r="AJ574" i="7" s="1"/>
  <c r="U574" i="7"/>
  <c r="AA576" i="7"/>
  <c r="AD576" i="7"/>
  <c r="AH576" i="7" s="1"/>
  <c r="AD578" i="7"/>
  <c r="AH578" i="7" s="1"/>
  <c r="AA578" i="7"/>
  <c r="AE578" i="7"/>
  <c r="AI578" i="7" s="1"/>
  <c r="AE580" i="7"/>
  <c r="AI580" i="7" s="1"/>
  <c r="AF580" i="7"/>
  <c r="AJ580" i="7" s="1"/>
  <c r="AA580" i="7"/>
  <c r="Z696" i="7"/>
  <c r="AA696" i="7"/>
  <c r="AD696" i="7"/>
  <c r="AH696" i="7" s="1"/>
  <c r="Z226" i="7"/>
  <c r="AD226" i="7"/>
  <c r="AH226" i="7" s="1"/>
  <c r="AA226" i="7"/>
  <c r="AE226" i="7"/>
  <c r="AI226" i="7" s="1"/>
  <c r="AK228" i="7"/>
  <c r="AE228" i="7"/>
  <c r="AI228" i="7" s="1"/>
  <c r="U228" i="7"/>
  <c r="AF228" i="7"/>
  <c r="AJ228" i="7" s="1"/>
  <c r="AA228" i="7"/>
  <c r="AK230" i="7"/>
  <c r="AF230" i="7"/>
  <c r="AJ230" i="7" s="1"/>
  <c r="AK232" i="7"/>
  <c r="AA232" i="7"/>
  <c r="AD232" i="7"/>
  <c r="AH232" i="7" s="1"/>
  <c r="Z258" i="7"/>
  <c r="AD258" i="7"/>
  <c r="AH258" i="7" s="1"/>
  <c r="AA258" i="7"/>
  <c r="AE258" i="7"/>
  <c r="AI258" i="7" s="1"/>
  <c r="W260" i="7"/>
  <c r="AE260" i="7"/>
  <c r="AI260" i="7" s="1"/>
  <c r="AF260" i="7"/>
  <c r="AJ260" i="7" s="1"/>
  <c r="AA260" i="7"/>
  <c r="AK262" i="7"/>
  <c r="AF262" i="7"/>
  <c r="AJ262" i="7" s="1"/>
  <c r="AA264" i="7"/>
  <c r="AD264" i="7"/>
  <c r="AH264" i="7" s="1"/>
  <c r="Z266" i="7"/>
  <c r="AD266" i="7"/>
  <c r="AH266" i="7" s="1"/>
  <c r="AA266" i="7"/>
  <c r="AE266" i="7"/>
  <c r="AI266" i="7" s="1"/>
  <c r="AE268" i="7"/>
  <c r="Z268" i="7"/>
  <c r="AF268" i="7"/>
  <c r="AJ268" i="7" s="1"/>
  <c r="AA268" i="7"/>
  <c r="AK270" i="7"/>
  <c r="AF270" i="7"/>
  <c r="AJ270" i="7" s="1"/>
  <c r="AE348" i="7"/>
  <c r="AI348" i="7" s="1"/>
  <c r="AF348" i="7"/>
  <c r="AJ348" i="7" s="1"/>
  <c r="AA348" i="7"/>
  <c r="AK350" i="7"/>
  <c r="AF350" i="7"/>
  <c r="AJ350" i="7" s="1"/>
  <c r="AA352" i="7"/>
  <c r="AD352" i="7"/>
  <c r="AH352" i="7" s="1"/>
  <c r="X354" i="7"/>
  <c r="AD354" i="7"/>
  <c r="AH354" i="7" s="1"/>
  <c r="U354" i="7"/>
  <c r="AA354" i="7"/>
  <c r="AE354" i="7"/>
  <c r="AI354" i="7" s="1"/>
  <c r="AE372" i="7"/>
  <c r="AI372" i="7" s="1"/>
  <c r="AF372" i="7"/>
  <c r="AJ372" i="7" s="1"/>
  <c r="AA372" i="7"/>
  <c r="X374" i="7"/>
  <c r="AF374" i="7"/>
  <c r="AJ374" i="7" s="1"/>
  <c r="AA376" i="7"/>
  <c r="AD376" i="7"/>
  <c r="AH376" i="7" s="1"/>
  <c r="Z378" i="7"/>
  <c r="AD378" i="7"/>
  <c r="AH378" i="7" s="1"/>
  <c r="AA378" i="7"/>
  <c r="AE378" i="7"/>
  <c r="AI378" i="7" s="1"/>
  <c r="W380" i="7"/>
  <c r="AE380" i="7"/>
  <c r="AI380" i="7" s="1"/>
  <c r="AF380" i="7"/>
  <c r="AJ380" i="7" s="1"/>
  <c r="AA380" i="7"/>
  <c r="AP380" i="7"/>
  <c r="AR380" i="7" s="1"/>
  <c r="W438" i="7"/>
  <c r="AF438" i="7"/>
  <c r="AJ438" i="7" s="1"/>
  <c r="V440" i="7"/>
  <c r="AA440" i="7"/>
  <c r="AD440" i="7"/>
  <c r="AH440" i="7" s="1"/>
  <c r="AA448" i="7"/>
  <c r="AD448" i="7"/>
  <c r="AH448" i="7" s="1"/>
  <c r="AD450" i="7"/>
  <c r="AH450" i="7" s="1"/>
  <c r="AA450" i="7"/>
  <c r="AE450" i="7"/>
  <c r="AI450" i="7" s="1"/>
  <c r="X452" i="7"/>
  <c r="AE452" i="7"/>
  <c r="AI452" i="7" s="1"/>
  <c r="AF452" i="7"/>
  <c r="AJ452" i="7" s="1"/>
  <c r="AA452" i="7"/>
  <c r="AP452" i="7"/>
  <c r="AR452" i="7" s="1"/>
  <c r="W502" i="7"/>
  <c r="AF502" i="7"/>
  <c r="AJ502" i="7" s="1"/>
  <c r="V504" i="7"/>
  <c r="AA504" i="7"/>
  <c r="AD504" i="7"/>
  <c r="AH504" i="7" s="1"/>
  <c r="AK506" i="7"/>
  <c r="AD506" i="7"/>
  <c r="AH506" i="7" s="1"/>
  <c r="V506" i="7"/>
  <c r="AA506" i="7"/>
  <c r="AE506" i="7"/>
  <c r="AI506" i="7" s="1"/>
  <c r="W508" i="7"/>
  <c r="AE508" i="7"/>
  <c r="AI508" i="7" s="1"/>
  <c r="AF508" i="7"/>
  <c r="AJ508" i="7" s="1"/>
  <c r="AA508" i="7"/>
  <c r="AP508" i="7"/>
  <c r="AR508" i="7" s="1"/>
  <c r="W540" i="7"/>
  <c r="AE540" i="7"/>
  <c r="AI540" i="7" s="1"/>
  <c r="AF540" i="7"/>
  <c r="AJ540" i="7" s="1"/>
  <c r="AA540" i="7"/>
  <c r="AB542" i="7"/>
  <c r="AF542" i="7"/>
  <c r="AJ542" i="7" s="1"/>
  <c r="AA560" i="7"/>
  <c r="AB560" i="7"/>
  <c r="AD560" i="7"/>
  <c r="AH560" i="7" s="1"/>
  <c r="AD562" i="7"/>
  <c r="AH562" i="7" s="1"/>
  <c r="AA562" i="7"/>
  <c r="AE562" i="7"/>
  <c r="AI562" i="7" s="1"/>
  <c r="V564" i="7"/>
  <c r="AE564" i="7"/>
  <c r="AI564" i="7" s="1"/>
  <c r="AF564" i="7"/>
  <c r="AJ564" i="7" s="1"/>
  <c r="AA564" i="7"/>
  <c r="AP564" i="7"/>
  <c r="AR564" i="7" s="1"/>
  <c r="V650" i="7"/>
  <c r="AD650" i="7"/>
  <c r="AH650" i="7" s="1"/>
  <c r="AA650" i="7"/>
  <c r="AE650" i="7"/>
  <c r="AI650" i="7" s="1"/>
  <c r="AE652" i="7"/>
  <c r="AI652" i="7" s="1"/>
  <c r="AF652" i="7"/>
  <c r="AJ652" i="7" s="1"/>
  <c r="AA652" i="7"/>
  <c r="AF654" i="7"/>
  <c r="AJ654" i="7" s="1"/>
  <c r="X654" i="7"/>
  <c r="U656" i="7"/>
  <c r="AA656" i="7"/>
  <c r="AD656" i="7"/>
  <c r="AH656" i="7" s="1"/>
  <c r="AP656" i="7"/>
  <c r="AR656" i="7" s="1"/>
  <c r="AD714" i="7"/>
  <c r="AH714" i="7" s="1"/>
  <c r="AB714" i="7"/>
  <c r="AA714" i="7"/>
  <c r="AE714" i="7"/>
  <c r="AI714" i="7" s="1"/>
  <c r="AK716" i="7"/>
  <c r="AE716" i="7"/>
  <c r="AF716" i="7"/>
  <c r="AJ716" i="7" s="1"/>
  <c r="AA716" i="7"/>
  <c r="W718" i="7"/>
  <c r="AF718" i="7"/>
  <c r="AJ718" i="7" s="1"/>
  <c r="Z720" i="7"/>
  <c r="AA720" i="7"/>
  <c r="AD720" i="7"/>
  <c r="AH720" i="7" s="1"/>
  <c r="AA744" i="7"/>
  <c r="AD744" i="7"/>
  <c r="AH744" i="7" s="1"/>
  <c r="W752" i="7"/>
  <c r="AA752" i="7"/>
  <c r="AD752" i="7"/>
  <c r="AH752" i="7" s="1"/>
  <c r="AD754" i="7"/>
  <c r="AH754" i="7" s="1"/>
  <c r="AA754" i="7"/>
  <c r="AE754" i="7"/>
  <c r="AI754" i="7" s="1"/>
  <c r="AN762" i="7"/>
  <c r="AP762" i="7"/>
  <c r="AR762" i="7" s="1"/>
  <c r="AN776" i="7"/>
  <c r="V794" i="7"/>
  <c r="AD794" i="7"/>
  <c r="AH794" i="7" s="1"/>
  <c r="AA794" i="7"/>
  <c r="AE794" i="7"/>
  <c r="AI794" i="7" s="1"/>
  <c r="AE796" i="7"/>
  <c r="AI796" i="7" s="1"/>
  <c r="AF796" i="7"/>
  <c r="AJ796" i="7" s="1"/>
  <c r="W798" i="7"/>
  <c r="AF798" i="7"/>
  <c r="AJ798" i="7" s="1"/>
  <c r="AP798" i="7"/>
  <c r="AR798" i="7" s="1"/>
  <c r="Z834" i="7"/>
  <c r="AD834" i="7"/>
  <c r="AH834" i="7" s="1"/>
  <c r="AA834" i="7"/>
  <c r="AE834" i="7"/>
  <c r="AI834" i="7" s="1"/>
  <c r="W836" i="7"/>
  <c r="AE836" i="7"/>
  <c r="AI836" i="7" s="1"/>
  <c r="AF836" i="7"/>
  <c r="AJ836" i="7" s="1"/>
  <c r="AB838" i="7"/>
  <c r="AF838" i="7"/>
  <c r="AJ838" i="7" s="1"/>
  <c r="V838" i="7"/>
  <c r="U840" i="7"/>
  <c r="AA840" i="7"/>
  <c r="AD840" i="7"/>
  <c r="AH840" i="7" s="1"/>
  <c r="AD842" i="7"/>
  <c r="AH842" i="7" s="1"/>
  <c r="AA842" i="7"/>
  <c r="AE842" i="7"/>
  <c r="AI842" i="7" s="1"/>
  <c r="AN842" i="7"/>
  <c r="AP842" i="7"/>
  <c r="AR842" i="7" s="1"/>
  <c r="V858" i="7"/>
  <c r="AD858" i="7"/>
  <c r="AH858" i="7" s="1"/>
  <c r="AA858" i="7"/>
  <c r="AE858" i="7"/>
  <c r="AI858" i="7" s="1"/>
  <c r="AE860" i="7"/>
  <c r="AI860" i="7" s="1"/>
  <c r="AF860" i="7"/>
  <c r="AJ860" i="7" s="1"/>
  <c r="W862" i="7"/>
  <c r="AF862" i="7"/>
  <c r="AJ862" i="7" s="1"/>
  <c r="AP862" i="7"/>
  <c r="AR862" i="7" s="1"/>
  <c r="AB932" i="7"/>
  <c r="AE932" i="7"/>
  <c r="AI932" i="7" s="1"/>
  <c r="U932" i="7"/>
  <c r="AF932" i="7"/>
  <c r="AJ932" i="7" s="1"/>
  <c r="AA936" i="7"/>
  <c r="AD936" i="7"/>
  <c r="AH936" i="7" s="1"/>
  <c r="V962" i="7"/>
  <c r="AK964" i="7"/>
  <c r="AE964" i="7"/>
  <c r="AI964" i="7" s="1"/>
  <c r="AF964" i="7"/>
  <c r="AJ964" i="7" s="1"/>
  <c r="W966" i="7"/>
  <c r="AF966" i="7"/>
  <c r="AJ966" i="7" s="1"/>
  <c r="AA968" i="7"/>
  <c r="AD968" i="7"/>
  <c r="AH968" i="7" s="1"/>
  <c r="X970" i="7"/>
  <c r="AD970" i="7"/>
  <c r="AH970" i="7" s="1"/>
  <c r="AA970" i="7"/>
  <c r="AE970" i="7"/>
  <c r="AI970" i="7" s="1"/>
  <c r="AE972" i="7"/>
  <c r="AI972" i="7" s="1"/>
  <c r="AF972" i="7"/>
  <c r="AJ972" i="7" s="1"/>
  <c r="AK976" i="7"/>
  <c r="AA976" i="7"/>
  <c r="AD976" i="7"/>
  <c r="AH976" i="7" s="1"/>
  <c r="AN982" i="7"/>
  <c r="AP982" i="7"/>
  <c r="AR982" i="7" s="1"/>
  <c r="V1010" i="7"/>
  <c r="AD1010" i="7"/>
  <c r="AH1010" i="7" s="1"/>
  <c r="AA1010" i="7"/>
  <c r="AE1010" i="7"/>
  <c r="AI1010" i="7" s="1"/>
  <c r="Z1028" i="7"/>
  <c r="AE1028" i="7"/>
  <c r="AI1028" i="7" s="1"/>
  <c r="AF1028" i="7"/>
  <c r="AJ1028" i="7" s="1"/>
  <c r="W1032" i="7"/>
  <c r="AA1032" i="7"/>
  <c r="AD1032" i="7"/>
  <c r="AH1032" i="7" s="1"/>
  <c r="V1034" i="7"/>
  <c r="AD1034" i="7"/>
  <c r="AH1034" i="7" s="1"/>
  <c r="AA1034" i="7"/>
  <c r="AE1034" i="7"/>
  <c r="AI1034" i="7" s="1"/>
  <c r="Z1088" i="7"/>
  <c r="AA1088" i="7"/>
  <c r="AD1088" i="7"/>
  <c r="AH1088" i="7" s="1"/>
  <c r="AB1096" i="7"/>
  <c r="AA1096" i="7"/>
  <c r="AE1096" i="7"/>
  <c r="AI1096" i="7" s="1"/>
  <c r="AF1096" i="7"/>
  <c r="AJ1096" i="7" s="1"/>
  <c r="AD1070" i="7"/>
  <c r="AH1070" i="7" s="1"/>
  <c r="AE1048" i="7"/>
  <c r="AI1048" i="7" s="1"/>
  <c r="AF1042" i="7"/>
  <c r="AJ1042" i="7" s="1"/>
  <c r="AE1032" i="7"/>
  <c r="AI1032" i="7" s="1"/>
  <c r="AD1022" i="7"/>
  <c r="AH1022" i="7" s="1"/>
  <c r="AF1010" i="7"/>
  <c r="AJ1010" i="7" s="1"/>
  <c r="AD1006" i="7"/>
  <c r="AH1006" i="7" s="1"/>
  <c r="AD974" i="7"/>
  <c r="AH974" i="7" s="1"/>
  <c r="AE968" i="7"/>
  <c r="AI968" i="7" s="1"/>
  <c r="AE936" i="7"/>
  <c r="AI936" i="7" s="1"/>
  <c r="AD878" i="7"/>
  <c r="AH878" i="7" s="1"/>
  <c r="AF866" i="7"/>
  <c r="AJ866" i="7" s="1"/>
  <c r="AD862" i="7"/>
  <c r="AH862" i="7" s="1"/>
  <c r="AF850" i="7"/>
  <c r="AJ850" i="7" s="1"/>
  <c r="AD846" i="7"/>
  <c r="AH846" i="7" s="1"/>
  <c r="AE840" i="7"/>
  <c r="AI840" i="7" s="1"/>
  <c r="AF834" i="7"/>
  <c r="AJ834" i="7" s="1"/>
  <c r="AE824" i="7"/>
  <c r="AI824" i="7" s="1"/>
  <c r="AE808" i="7"/>
  <c r="AI808" i="7" s="1"/>
  <c r="AD798" i="7"/>
  <c r="AH798" i="7" s="1"/>
  <c r="AF786" i="7"/>
  <c r="AJ786" i="7" s="1"/>
  <c r="AF770" i="7"/>
  <c r="AJ770" i="7" s="1"/>
  <c r="AD766" i="7"/>
  <c r="AH766" i="7" s="1"/>
  <c r="AF754" i="7"/>
  <c r="AJ754" i="7" s="1"/>
  <c r="AD750" i="7"/>
  <c r="AH750" i="7" s="1"/>
  <c r="AE744" i="7"/>
  <c r="AI744" i="7" s="1"/>
  <c r="AD718" i="7"/>
  <c r="AH718" i="7" s="1"/>
  <c r="AE696" i="7"/>
  <c r="AI696" i="7" s="1"/>
  <c r="AF690" i="7"/>
  <c r="AJ690" i="7" s="1"/>
  <c r="AD686" i="7"/>
  <c r="AH686" i="7" s="1"/>
  <c r="AE664" i="7"/>
  <c r="AI664" i="7" s="1"/>
  <c r="AD654" i="7"/>
  <c r="AH654" i="7" s="1"/>
  <c r="AE584" i="7"/>
  <c r="AI584" i="7" s="1"/>
  <c r="AF578" i="7"/>
  <c r="AJ578" i="7" s="1"/>
  <c r="AD574" i="7"/>
  <c r="AH574" i="7" s="1"/>
  <c r="AF562" i="7"/>
  <c r="AJ562" i="7" s="1"/>
  <c r="AE552" i="7"/>
  <c r="AI552" i="7" s="1"/>
  <c r="AD542" i="7"/>
  <c r="AH542" i="7" s="1"/>
  <c r="AF530" i="7"/>
  <c r="AJ530" i="7" s="1"/>
  <c r="AD526" i="7"/>
  <c r="AH526" i="7" s="1"/>
  <c r="AE504" i="7"/>
  <c r="AI504" i="7" s="1"/>
  <c r="AF498" i="7"/>
  <c r="AJ498" i="7" s="1"/>
  <c r="AD494" i="7"/>
  <c r="AH494" i="7" s="1"/>
  <c r="AE488" i="7"/>
  <c r="AI488" i="7" s="1"/>
  <c r="AD478" i="7"/>
  <c r="AH478" i="7" s="1"/>
  <c r="AD462" i="7"/>
  <c r="AH462" i="7" s="1"/>
  <c r="AE456" i="7"/>
  <c r="AI456" i="7" s="1"/>
  <c r="AF450" i="7"/>
  <c r="AJ450" i="7" s="1"/>
  <c r="AD446" i="7"/>
  <c r="AH446" i="7" s="1"/>
  <c r="AE440" i="7"/>
  <c r="AI440" i="7" s="1"/>
  <c r="AD414" i="7"/>
  <c r="AH414" i="7" s="1"/>
  <c r="AE376" i="7"/>
  <c r="AI376" i="7" s="1"/>
  <c r="AD366" i="7"/>
  <c r="AH366" i="7" s="1"/>
  <c r="AF354" i="7"/>
  <c r="AJ354" i="7" s="1"/>
  <c r="AD350" i="7"/>
  <c r="AH350" i="7" s="1"/>
  <c r="AF322" i="7"/>
  <c r="AJ322" i="7" s="1"/>
  <c r="AD318" i="7"/>
  <c r="AH318" i="7" s="1"/>
  <c r="AD270" i="7"/>
  <c r="AH270" i="7" s="1"/>
  <c r="AE264" i="7"/>
  <c r="AI264" i="7" s="1"/>
  <c r="AF258" i="7"/>
  <c r="AJ258" i="7" s="1"/>
  <c r="AE232" i="7"/>
  <c r="AI232" i="7" s="1"/>
  <c r="AF226" i="7"/>
  <c r="AJ226" i="7" s="1"/>
  <c r="AD206" i="7"/>
  <c r="AH206" i="7" s="1"/>
  <c r="AE184" i="7"/>
  <c r="AI184" i="7" s="1"/>
  <c r="AF178" i="7"/>
  <c r="AJ178" i="7" s="1"/>
  <c r="AF82" i="7"/>
  <c r="AJ82" i="7" s="1"/>
  <c r="AD78" i="7"/>
  <c r="AH78" i="7" s="1"/>
  <c r="AD46" i="7"/>
  <c r="AH46" i="7" s="1"/>
  <c r="AE40" i="7"/>
  <c r="AI40" i="7" s="1"/>
  <c r="AA1020" i="7"/>
  <c r="AA972" i="7"/>
  <c r="AA860" i="7"/>
  <c r="AA828" i="7"/>
  <c r="AA796" i="7"/>
  <c r="AA710" i="7"/>
  <c r="AA574" i="7"/>
  <c r="AA494" i="7"/>
  <c r="AA462" i="7"/>
  <c r="AA438" i="7"/>
  <c r="AA414" i="7"/>
  <c r="AA374" i="7"/>
  <c r="AA350" i="7"/>
  <c r="AA318" i="7"/>
  <c r="AA230" i="7"/>
  <c r="AA78" i="7"/>
  <c r="W200" i="7"/>
  <c r="AA200" i="7"/>
  <c r="AD200" i="7"/>
  <c r="AH200" i="7" s="1"/>
  <c r="Z202" i="7"/>
  <c r="AD202" i="7"/>
  <c r="AH202" i="7" s="1"/>
  <c r="AA202" i="7"/>
  <c r="AE202" i="7"/>
  <c r="AI202" i="7" s="1"/>
  <c r="AE204" i="7"/>
  <c r="AF204" i="7"/>
  <c r="AJ204" i="7" s="1"/>
  <c r="AA204" i="7"/>
  <c r="AK206" i="7"/>
  <c r="AF206" i="7"/>
  <c r="AJ206" i="7" s="1"/>
  <c r="Z208" i="7"/>
  <c r="AA208" i="7"/>
  <c r="AD208" i="7"/>
  <c r="AH208" i="7" s="1"/>
  <c r="AP70" i="7"/>
  <c r="AR70" i="7" s="1"/>
  <c r="AA88" i="7"/>
  <c r="AD88" i="7"/>
  <c r="AH88" i="7" s="1"/>
  <c r="AP130" i="7"/>
  <c r="AR130" i="7" s="1"/>
  <c r="AN130" i="7"/>
  <c r="AA152" i="7"/>
  <c r="AD152" i="7"/>
  <c r="AH152" i="7" s="1"/>
  <c r="AN254" i="7"/>
  <c r="AP254" i="7"/>
  <c r="AR254" i="7" s="1"/>
  <c r="AK294" i="7"/>
  <c r="AF294" i="7"/>
  <c r="AJ294" i="7" s="1"/>
  <c r="X404" i="7"/>
  <c r="AE404" i="7"/>
  <c r="AI404" i="7" s="1"/>
  <c r="AF404" i="7"/>
  <c r="AJ404" i="7" s="1"/>
  <c r="AA404" i="7"/>
  <c r="AF406" i="7"/>
  <c r="AJ406" i="7" s="1"/>
  <c r="W406" i="7"/>
  <c r="AA408" i="7"/>
  <c r="AD408" i="7"/>
  <c r="AH408" i="7" s="1"/>
  <c r="V410" i="7"/>
  <c r="AD410" i="7"/>
  <c r="AH410" i="7" s="1"/>
  <c r="AA410" i="7"/>
  <c r="AE410" i="7"/>
  <c r="AI410" i="7" s="1"/>
  <c r="Z424" i="7"/>
  <c r="AA424" i="7"/>
  <c r="U424" i="7"/>
  <c r="AD424" i="7"/>
  <c r="AH424" i="7" s="1"/>
  <c r="AD426" i="7"/>
  <c r="AH426" i="7" s="1"/>
  <c r="AA426" i="7"/>
  <c r="AE426" i="7"/>
  <c r="AI426" i="7" s="1"/>
  <c r="AE428" i="7"/>
  <c r="AI428" i="7" s="1"/>
  <c r="AF428" i="7"/>
  <c r="AJ428" i="7" s="1"/>
  <c r="AA428" i="7"/>
  <c r="V458" i="7"/>
  <c r="AD458" i="7"/>
  <c r="AH458" i="7" s="1"/>
  <c r="AA458" i="7"/>
  <c r="AE458" i="7"/>
  <c r="AI458" i="7" s="1"/>
  <c r="W460" i="7"/>
  <c r="AE460" i="7"/>
  <c r="AF460" i="7"/>
  <c r="AJ460" i="7" s="1"/>
  <c r="AA460" i="7"/>
  <c r="Z464" i="7"/>
  <c r="AA464" i="7"/>
  <c r="AD464" i="7"/>
  <c r="AH464" i="7" s="1"/>
  <c r="AD466" i="7"/>
  <c r="AH466" i="7" s="1"/>
  <c r="AA466" i="7"/>
  <c r="AE466" i="7"/>
  <c r="AI466" i="7" s="1"/>
  <c r="AA472" i="7"/>
  <c r="AD472" i="7"/>
  <c r="AH472" i="7" s="1"/>
  <c r="AD474" i="7"/>
  <c r="AH474" i="7" s="1"/>
  <c r="AA474" i="7"/>
  <c r="AE474" i="7"/>
  <c r="AI474" i="7" s="1"/>
  <c r="AE476" i="7"/>
  <c r="AI476" i="7" s="1"/>
  <c r="AF476" i="7"/>
  <c r="AJ476" i="7" s="1"/>
  <c r="AA476" i="7"/>
  <c r="AA480" i="7"/>
  <c r="AD480" i="7"/>
  <c r="AH480" i="7" s="1"/>
  <c r="AD482" i="7"/>
  <c r="AH482" i="7" s="1"/>
  <c r="AA482" i="7"/>
  <c r="AE482" i="7"/>
  <c r="AI482" i="7" s="1"/>
  <c r="AE484" i="7"/>
  <c r="AI484" i="7" s="1"/>
  <c r="AF484" i="7"/>
  <c r="AJ484" i="7" s="1"/>
  <c r="AA484" i="7"/>
  <c r="AB518" i="7"/>
  <c r="AF518" i="7"/>
  <c r="AJ518" i="7" s="1"/>
  <c r="U518" i="7"/>
  <c r="AA520" i="7"/>
  <c r="AD520" i="7"/>
  <c r="AH520" i="7" s="1"/>
  <c r="AD522" i="7"/>
  <c r="AH522" i="7" s="1"/>
  <c r="AA522" i="7"/>
  <c r="AE522" i="7"/>
  <c r="AI522" i="7" s="1"/>
  <c r="AP540" i="7"/>
  <c r="AR540" i="7" s="1"/>
  <c r="AN540" i="7"/>
  <c r="AK554" i="7"/>
  <c r="AD554" i="7"/>
  <c r="AH554" i="7" s="1"/>
  <c r="AA554" i="7"/>
  <c r="AE554" i="7"/>
  <c r="AI554" i="7" s="1"/>
  <c r="AN556" i="7"/>
  <c r="AP556" i="7"/>
  <c r="AR556" i="7" s="1"/>
  <c r="V586" i="7"/>
  <c r="AD586" i="7"/>
  <c r="AH586" i="7" s="1"/>
  <c r="AA586" i="7"/>
  <c r="AE586" i="7"/>
  <c r="AI586" i="7" s="1"/>
  <c r="W588" i="7"/>
  <c r="AE588" i="7"/>
  <c r="AI588" i="7" s="1"/>
  <c r="AF588" i="7"/>
  <c r="AJ588" i="7" s="1"/>
  <c r="AA588" i="7"/>
  <c r="W590" i="7"/>
  <c r="AF590" i="7"/>
  <c r="AJ590" i="7" s="1"/>
  <c r="AA616" i="7"/>
  <c r="AD616" i="7"/>
  <c r="AH616" i="7" s="1"/>
  <c r="Z618" i="7"/>
  <c r="AD618" i="7"/>
  <c r="AH618" i="7" s="1"/>
  <c r="AK618" i="7"/>
  <c r="AA618" i="7"/>
  <c r="AE618" i="7"/>
  <c r="AI618" i="7" s="1"/>
  <c r="W620" i="7"/>
  <c r="AE620" i="7"/>
  <c r="AI620" i="7" s="1"/>
  <c r="AF620" i="7"/>
  <c r="AJ620" i="7" s="1"/>
  <c r="AA620" i="7"/>
  <c r="AB622" i="7"/>
  <c r="AF622" i="7"/>
  <c r="AJ622" i="7" s="1"/>
  <c r="Z698" i="7"/>
  <c r="AD698" i="7"/>
  <c r="AH698" i="7" s="1"/>
  <c r="AA698" i="7"/>
  <c r="AE698" i="7"/>
  <c r="AI698" i="7" s="1"/>
  <c r="AE700" i="7"/>
  <c r="AI700" i="7" s="1"/>
  <c r="AF700" i="7"/>
  <c r="AJ700" i="7" s="1"/>
  <c r="AA700" i="7"/>
  <c r="AB702" i="7"/>
  <c r="AF702" i="7"/>
  <c r="AJ702" i="7" s="1"/>
  <c r="X704" i="7"/>
  <c r="AA704" i="7"/>
  <c r="AD704" i="7"/>
  <c r="AH704" i="7" s="1"/>
  <c r="AD706" i="7"/>
  <c r="AH706" i="7" s="1"/>
  <c r="AA706" i="7"/>
  <c r="AE706" i="7"/>
  <c r="AI706" i="7" s="1"/>
  <c r="AE708" i="7"/>
  <c r="AI708" i="7" s="1"/>
  <c r="AF708" i="7"/>
  <c r="AJ708" i="7" s="1"/>
  <c r="AA708" i="7"/>
  <c r="AN710" i="7"/>
  <c r="AP710" i="7"/>
  <c r="AR710" i="7" s="1"/>
  <c r="W728" i="7"/>
  <c r="AA728" i="7"/>
  <c r="AD728" i="7"/>
  <c r="AH728" i="7" s="1"/>
  <c r="AD730" i="7"/>
  <c r="AH730" i="7" s="1"/>
  <c r="AA730" i="7"/>
  <c r="AE730" i="7"/>
  <c r="AI730" i="7" s="1"/>
  <c r="W732" i="7"/>
  <c r="AE732" i="7"/>
  <c r="AI732" i="7" s="1"/>
  <c r="AF732" i="7"/>
  <c r="AJ732" i="7" s="1"/>
  <c r="W734" i="7"/>
  <c r="AF734" i="7"/>
  <c r="AJ734" i="7" s="1"/>
  <c r="W736" i="7"/>
  <c r="AA736" i="7"/>
  <c r="AD736" i="7"/>
  <c r="AH736" i="7" s="1"/>
  <c r="AD738" i="7"/>
  <c r="AH738" i="7" s="1"/>
  <c r="AA738" i="7"/>
  <c r="AE738" i="7"/>
  <c r="AI738" i="7" s="1"/>
  <c r="AB740" i="7"/>
  <c r="AE740" i="7"/>
  <c r="AI740" i="7" s="1"/>
  <c r="AF740" i="7"/>
  <c r="AJ740" i="7" s="1"/>
  <c r="AE748" i="7"/>
  <c r="AF748" i="7"/>
  <c r="AJ748" i="7" s="1"/>
  <c r="Z818" i="7"/>
  <c r="AD818" i="7"/>
  <c r="AH818" i="7" s="1"/>
  <c r="U818" i="7"/>
  <c r="AA818" i="7"/>
  <c r="AE818" i="7"/>
  <c r="AI818" i="7" s="1"/>
  <c r="AP856" i="7"/>
  <c r="AR856" i="7" s="1"/>
  <c r="AN856" i="7"/>
  <c r="AA888" i="7"/>
  <c r="U888" i="7"/>
  <c r="AD888" i="7"/>
  <c r="AH888" i="7" s="1"/>
  <c r="AD890" i="7"/>
  <c r="AH890" i="7" s="1"/>
  <c r="AA890" i="7"/>
  <c r="AE890" i="7"/>
  <c r="AI890" i="7" s="1"/>
  <c r="Z892" i="7"/>
  <c r="AE892" i="7"/>
  <c r="AI892" i="7" s="1"/>
  <c r="AF892" i="7"/>
  <c r="AJ892" i="7" s="1"/>
  <c r="AB894" i="7"/>
  <c r="AF894" i="7"/>
  <c r="AJ894" i="7" s="1"/>
  <c r="AB896" i="7"/>
  <c r="AA896" i="7"/>
  <c r="AD896" i="7"/>
  <c r="AH896" i="7" s="1"/>
  <c r="AK896" i="7"/>
  <c r="AD914" i="7"/>
  <c r="AH914" i="7" s="1"/>
  <c r="AA914" i="7"/>
  <c r="AE914" i="7"/>
  <c r="AI914" i="7" s="1"/>
  <c r="AB916" i="7"/>
  <c r="AE916" i="7"/>
  <c r="AI916" i="7" s="1"/>
  <c r="W916" i="7"/>
  <c r="AF916" i="7"/>
  <c r="AJ916" i="7" s="1"/>
  <c r="U920" i="7"/>
  <c r="AA920" i="7"/>
  <c r="AD920" i="7"/>
  <c r="AH920" i="7" s="1"/>
  <c r="AD922" i="7"/>
  <c r="AH922" i="7" s="1"/>
  <c r="AA922" i="7"/>
  <c r="AE922" i="7"/>
  <c r="AI922" i="7" s="1"/>
  <c r="Z948" i="7"/>
  <c r="AE948" i="7"/>
  <c r="AI948" i="7" s="1"/>
  <c r="AF948" i="7"/>
  <c r="AJ948" i="7" s="1"/>
  <c r="W950" i="7"/>
  <c r="AF950" i="7"/>
  <c r="AJ950" i="7" s="1"/>
  <c r="Z952" i="7"/>
  <c r="AA952" i="7"/>
  <c r="AD952" i="7"/>
  <c r="AH952" i="7" s="1"/>
  <c r="AP966" i="7"/>
  <c r="AR966" i="7" s="1"/>
  <c r="AN966" i="7"/>
  <c r="AE1004" i="7"/>
  <c r="AI1004" i="7" s="1"/>
  <c r="Z1004" i="7"/>
  <c r="AF1004" i="7"/>
  <c r="AJ1004" i="7" s="1"/>
  <c r="AN1006" i="7"/>
  <c r="AP1006" i="7"/>
  <c r="AR1006" i="7" s="1"/>
  <c r="AP1008" i="7"/>
  <c r="AR1008" i="7" s="1"/>
  <c r="AN1008" i="7"/>
  <c r="AP1026" i="7"/>
  <c r="AR1026" i="7" s="1"/>
  <c r="AN1026" i="7"/>
  <c r="AD1066" i="7"/>
  <c r="AH1066" i="7" s="1"/>
  <c r="AA1066" i="7"/>
  <c r="AE1066" i="7"/>
  <c r="AI1066" i="7" s="1"/>
  <c r="AE1068" i="7"/>
  <c r="U1068" i="7"/>
  <c r="AF1068" i="7"/>
  <c r="AJ1068" i="7" s="1"/>
  <c r="AP1086" i="7"/>
  <c r="AR1086" i="7" s="1"/>
  <c r="AN1086" i="7"/>
  <c r="AE1092" i="7"/>
  <c r="AI1092" i="7" s="1"/>
  <c r="AF1092" i="7"/>
  <c r="AJ1092" i="7" s="1"/>
  <c r="AD1092" i="7"/>
  <c r="AH1092" i="7" s="1"/>
  <c r="AE1070" i="7"/>
  <c r="AI1070" i="7" s="1"/>
  <c r="AE1006" i="7"/>
  <c r="AI1006" i="7" s="1"/>
  <c r="AF952" i="7"/>
  <c r="AJ952" i="7" s="1"/>
  <c r="AD948" i="7"/>
  <c r="AH948" i="7" s="1"/>
  <c r="AF920" i="7"/>
  <c r="AJ920" i="7" s="1"/>
  <c r="AD916" i="7"/>
  <c r="AH916" i="7" s="1"/>
  <c r="AE894" i="7"/>
  <c r="AI894" i="7" s="1"/>
  <c r="AF888" i="7"/>
  <c r="AJ888" i="7" s="1"/>
  <c r="AE750" i="7"/>
  <c r="AI750" i="7" s="1"/>
  <c r="AD740" i="7"/>
  <c r="AH740" i="7" s="1"/>
  <c r="AE734" i="7"/>
  <c r="AI734" i="7" s="1"/>
  <c r="AF728" i="7"/>
  <c r="AJ728" i="7" s="1"/>
  <c r="AD708" i="7"/>
  <c r="AH708" i="7" s="1"/>
  <c r="AE702" i="7"/>
  <c r="AI702" i="7" s="1"/>
  <c r="AF696" i="7"/>
  <c r="AJ696" i="7" s="1"/>
  <c r="AE622" i="7"/>
  <c r="AI622" i="7" s="1"/>
  <c r="AF616" i="7"/>
  <c r="AJ616" i="7" s="1"/>
  <c r="AE590" i="7"/>
  <c r="AI590" i="7" s="1"/>
  <c r="AD580" i="7"/>
  <c r="AH580" i="7" s="1"/>
  <c r="AE574" i="7"/>
  <c r="AI574" i="7" s="1"/>
  <c r="AF520" i="7"/>
  <c r="AJ520" i="7" s="1"/>
  <c r="AD484" i="7"/>
  <c r="AH484" i="7" s="1"/>
  <c r="AE478" i="7"/>
  <c r="AI478" i="7" s="1"/>
  <c r="AF472" i="7"/>
  <c r="AJ472" i="7" s="1"/>
  <c r="AD468" i="7"/>
  <c r="AH468" i="7" s="1"/>
  <c r="AE462" i="7"/>
  <c r="AI462" i="7" s="1"/>
  <c r="AF424" i="7"/>
  <c r="AJ424" i="7" s="1"/>
  <c r="AF408" i="7"/>
  <c r="AJ408" i="7" s="1"/>
  <c r="AD404" i="7"/>
  <c r="AH404" i="7" s="1"/>
  <c r="AE366" i="7"/>
  <c r="AI366" i="7" s="1"/>
  <c r="AD324" i="7"/>
  <c r="AH324" i="7" s="1"/>
  <c r="AE318" i="7"/>
  <c r="AI318" i="7" s="1"/>
  <c r="AE206" i="7"/>
  <c r="AI206" i="7" s="1"/>
  <c r="AF200" i="7"/>
  <c r="AJ200" i="7" s="1"/>
  <c r="AF184" i="7"/>
  <c r="AJ184" i="7" s="1"/>
  <c r="AD180" i="7"/>
  <c r="AH180" i="7" s="1"/>
  <c r="AF152" i="7"/>
  <c r="AJ152" i="7" s="1"/>
  <c r="AD100" i="7"/>
  <c r="AH100" i="7" s="1"/>
  <c r="AF88" i="7"/>
  <c r="AJ88" i="7" s="1"/>
  <c r="AD84" i="7"/>
  <c r="AH84" i="7" s="1"/>
  <c r="AE78" i="7"/>
  <c r="AI78" i="7" s="1"/>
  <c r="AF40" i="7"/>
  <c r="AJ40" i="7" s="1"/>
  <c r="AA1070" i="7"/>
  <c r="AA1006" i="7"/>
  <c r="AA894" i="7"/>
  <c r="AA750" i="7"/>
  <c r="AA734" i="7"/>
  <c r="AA518" i="7"/>
  <c r="AA470" i="7"/>
  <c r="AA182" i="7"/>
  <c r="AA150" i="7"/>
  <c r="AA86" i="7"/>
  <c r="Z58" i="7"/>
  <c r="AD58" i="7"/>
  <c r="AH58" i="7" s="1"/>
  <c r="AA58" i="7"/>
  <c r="AE58" i="7"/>
  <c r="AI58" i="7" s="1"/>
  <c r="AB60" i="7"/>
  <c r="AE60" i="7"/>
  <c r="AI60" i="7" s="1"/>
  <c r="AF60" i="7"/>
  <c r="AJ60" i="7" s="1"/>
  <c r="AK60" i="7"/>
  <c r="AA60" i="7"/>
  <c r="AK62" i="7"/>
  <c r="AF62" i="7"/>
  <c r="X64" i="7"/>
  <c r="AA64" i="7"/>
  <c r="AD64" i="7"/>
  <c r="AH64" i="7" s="1"/>
  <c r="Z66" i="7"/>
  <c r="AD66" i="7"/>
  <c r="AH66" i="7" s="1"/>
  <c r="AA66" i="7"/>
  <c r="AE66" i="7"/>
  <c r="AI66" i="7" s="1"/>
  <c r="Z72" i="7"/>
  <c r="AA72" i="7"/>
  <c r="AD72" i="7"/>
  <c r="AH72" i="7" s="1"/>
  <c r="AK72" i="7"/>
  <c r="AK118" i="7"/>
  <c r="AF118" i="7"/>
  <c r="Z120" i="7"/>
  <c r="AA120" i="7"/>
  <c r="AD120" i="7"/>
  <c r="AH120" i="7" s="1"/>
  <c r="Z122" i="7"/>
  <c r="AD122" i="7"/>
  <c r="AH122" i="7" s="1"/>
  <c r="AA122" i="7"/>
  <c r="AE122" i="7"/>
  <c r="AI122" i="7" s="1"/>
  <c r="AE124" i="7"/>
  <c r="AI124" i="7" s="1"/>
  <c r="AF124" i="7"/>
  <c r="AJ124" i="7" s="1"/>
  <c r="AA124" i="7"/>
  <c r="AK126" i="7"/>
  <c r="AF126" i="7"/>
  <c r="X128" i="7"/>
  <c r="AA128" i="7"/>
  <c r="AD128" i="7"/>
  <c r="AH128" i="7" s="1"/>
  <c r="Z130" i="7"/>
  <c r="AD130" i="7"/>
  <c r="AH130" i="7" s="1"/>
  <c r="AA130" i="7"/>
  <c r="AE130" i="7"/>
  <c r="AI130" i="7" s="1"/>
  <c r="AE132" i="7"/>
  <c r="AI132" i="7" s="1"/>
  <c r="AF132" i="7"/>
  <c r="AJ132" i="7" s="1"/>
  <c r="AA132" i="7"/>
  <c r="AK134" i="7"/>
  <c r="AF134" i="7"/>
  <c r="Z154" i="7"/>
  <c r="AD154" i="7"/>
  <c r="AH154" i="7" s="1"/>
  <c r="AA154" i="7"/>
  <c r="AE154" i="7"/>
  <c r="AI154" i="7" s="1"/>
  <c r="AE156" i="7"/>
  <c r="AI156" i="7" s="1"/>
  <c r="AF156" i="7"/>
  <c r="AJ156" i="7" s="1"/>
  <c r="AA156" i="7"/>
  <c r="AK158" i="7"/>
  <c r="AF158" i="7"/>
  <c r="AJ158" i="7" s="1"/>
  <c r="AA160" i="7"/>
  <c r="AD160" i="7"/>
  <c r="AH160" i="7" s="1"/>
  <c r="Z162" i="7"/>
  <c r="AD162" i="7"/>
  <c r="AH162" i="7" s="1"/>
  <c r="AA162" i="7"/>
  <c r="AE162" i="7"/>
  <c r="AI162" i="7" s="1"/>
  <c r="AB164" i="7"/>
  <c r="AE164" i="7"/>
  <c r="AI164" i="7" s="1"/>
  <c r="AF164" i="7"/>
  <c r="AJ164" i="7" s="1"/>
  <c r="AA164" i="7"/>
  <c r="AK166" i="7"/>
  <c r="AF166" i="7"/>
  <c r="AJ166" i="7" s="1"/>
  <c r="AA168" i="7"/>
  <c r="AD168" i="7"/>
  <c r="AH168" i="7" s="1"/>
  <c r="Z170" i="7"/>
  <c r="AD170" i="7"/>
  <c r="AH170" i="7" s="1"/>
  <c r="AA170" i="7"/>
  <c r="AE170" i="7"/>
  <c r="AI170" i="7" s="1"/>
  <c r="AE172" i="7"/>
  <c r="AI172" i="7" s="1"/>
  <c r="AF172" i="7"/>
  <c r="AJ172" i="7" s="1"/>
  <c r="AA172" i="7"/>
  <c r="AN38" i="7"/>
  <c r="Z42" i="7"/>
  <c r="AD42" i="7"/>
  <c r="AH42" i="7" s="1"/>
  <c r="AA42" i="7"/>
  <c r="AE42" i="7"/>
  <c r="AI42" i="7" s="1"/>
  <c r="AE44" i="7"/>
  <c r="AI44" i="7" s="1"/>
  <c r="AF44" i="7"/>
  <c r="AJ44" i="7" s="1"/>
  <c r="AA44" i="7"/>
  <c r="X48" i="7"/>
  <c r="AA48" i="7"/>
  <c r="AD48" i="7"/>
  <c r="AH48" i="7" s="1"/>
  <c r="AD50" i="7"/>
  <c r="AH50" i="7" s="1"/>
  <c r="AA50" i="7"/>
  <c r="AE50" i="7"/>
  <c r="AI50" i="7" s="1"/>
  <c r="AE52" i="7"/>
  <c r="AI52" i="7" s="1"/>
  <c r="AF52" i="7"/>
  <c r="AJ52" i="7" s="1"/>
  <c r="Z52" i="7"/>
  <c r="AA52" i="7"/>
  <c r="V54" i="7"/>
  <c r="AF54" i="7"/>
  <c r="AK94" i="7"/>
  <c r="AF94" i="7"/>
  <c r="X96" i="7"/>
  <c r="AA96" i="7"/>
  <c r="AD96" i="7"/>
  <c r="AH96" i="7" s="1"/>
  <c r="Z98" i="7"/>
  <c r="AD98" i="7"/>
  <c r="AH98" i="7" s="1"/>
  <c r="AA98" i="7"/>
  <c r="AE98" i="7"/>
  <c r="AI98" i="7" s="1"/>
  <c r="AP98" i="7"/>
  <c r="AR98" i="7" s="1"/>
  <c r="U100" i="7"/>
  <c r="Z104" i="7"/>
  <c r="AA104" i="7"/>
  <c r="AD104" i="7"/>
  <c r="AH104" i="7" s="1"/>
  <c r="AK104" i="7"/>
  <c r="AK136" i="7"/>
  <c r="AA136" i="7"/>
  <c r="AD136" i="7"/>
  <c r="AH136" i="7" s="1"/>
  <c r="Z138" i="7"/>
  <c r="AD138" i="7"/>
  <c r="AH138" i="7" s="1"/>
  <c r="AA138" i="7"/>
  <c r="AE138" i="7"/>
  <c r="AI138" i="7" s="1"/>
  <c r="AB140" i="7"/>
  <c r="AE140" i="7"/>
  <c r="AF140" i="7"/>
  <c r="AJ140" i="7" s="1"/>
  <c r="AA140" i="7"/>
  <c r="AK142" i="7"/>
  <c r="AF142" i="7"/>
  <c r="AJ142" i="7" s="1"/>
  <c r="U144" i="7"/>
  <c r="AA144" i="7"/>
  <c r="AD144" i="7"/>
  <c r="AH144" i="7" s="1"/>
  <c r="AE188" i="7"/>
  <c r="AI188" i="7" s="1"/>
  <c r="AF188" i="7"/>
  <c r="AJ188" i="7" s="1"/>
  <c r="AA188" i="7"/>
  <c r="AK190" i="7"/>
  <c r="AF190" i="7"/>
  <c r="AJ190" i="7" s="1"/>
  <c r="AK192" i="7"/>
  <c r="AA192" i="7"/>
  <c r="AD192" i="7"/>
  <c r="AH192" i="7" s="1"/>
  <c r="U192" i="7"/>
  <c r="Z194" i="7"/>
  <c r="AD194" i="7"/>
  <c r="AH194" i="7" s="1"/>
  <c r="AA194" i="7"/>
  <c r="AE194" i="7"/>
  <c r="AI194" i="7" s="1"/>
  <c r="U196" i="7"/>
  <c r="AE196" i="7"/>
  <c r="AI196" i="7" s="1"/>
  <c r="AF196" i="7"/>
  <c r="AJ196" i="7" s="1"/>
  <c r="AA196" i="7"/>
  <c r="AK198" i="7"/>
  <c r="AF198" i="7"/>
  <c r="AJ198" i="7" s="1"/>
  <c r="U208" i="7"/>
  <c r="AE220" i="7"/>
  <c r="AI220" i="7" s="1"/>
  <c r="AF220" i="7"/>
  <c r="AJ220" i="7" s="1"/>
  <c r="AA220" i="7"/>
  <c r="AK222" i="7"/>
  <c r="AF222" i="7"/>
  <c r="AJ222" i="7" s="1"/>
  <c r="Z274" i="7"/>
  <c r="AD274" i="7"/>
  <c r="AH274" i="7" s="1"/>
  <c r="AA274" i="7"/>
  <c r="AE274" i="7"/>
  <c r="AI274" i="7" s="1"/>
  <c r="AE276" i="7"/>
  <c r="AI276" i="7" s="1"/>
  <c r="AF276" i="7"/>
  <c r="AJ276" i="7" s="1"/>
  <c r="AA276" i="7"/>
  <c r="AK278" i="7"/>
  <c r="AF278" i="7"/>
  <c r="AJ278" i="7" s="1"/>
  <c r="W280" i="7"/>
  <c r="AA280" i="7"/>
  <c r="AD280" i="7"/>
  <c r="AH280" i="7" s="1"/>
  <c r="Z282" i="7"/>
  <c r="AD282" i="7"/>
  <c r="AH282" i="7" s="1"/>
  <c r="AA282" i="7"/>
  <c r="AE282" i="7"/>
  <c r="AI282" i="7" s="1"/>
  <c r="AE284" i="7"/>
  <c r="AI284" i="7" s="1"/>
  <c r="Z284" i="7"/>
  <c r="AF284" i="7"/>
  <c r="AJ284" i="7" s="1"/>
  <c r="AA284" i="7"/>
  <c r="AK286" i="7"/>
  <c r="AF286" i="7"/>
  <c r="AJ286" i="7" s="1"/>
  <c r="AP286" i="7"/>
  <c r="AR286" i="7" s="1"/>
  <c r="AK310" i="7"/>
  <c r="AF310" i="7"/>
  <c r="AJ310" i="7" s="1"/>
  <c r="AP310" i="7"/>
  <c r="AR310" i="7" s="1"/>
  <c r="AE332" i="7"/>
  <c r="AF332" i="7"/>
  <c r="AJ332" i="7" s="1"/>
  <c r="AA332" i="7"/>
  <c r="AB334" i="7"/>
  <c r="AF334" i="7"/>
  <c r="AJ334" i="7" s="1"/>
  <c r="AA336" i="7"/>
  <c r="AD336" i="7"/>
  <c r="AH336" i="7" s="1"/>
  <c r="AD338" i="7"/>
  <c r="AH338" i="7" s="1"/>
  <c r="AA338" i="7"/>
  <c r="AE338" i="7"/>
  <c r="AI338" i="7" s="1"/>
  <c r="AE340" i="7"/>
  <c r="AI340" i="7" s="1"/>
  <c r="AF340" i="7"/>
  <c r="AJ340" i="7" s="1"/>
  <c r="AA340" i="7"/>
  <c r="AB344" i="7"/>
  <c r="AA344" i="7"/>
  <c r="U344" i="7"/>
  <c r="AD344" i="7"/>
  <c r="AH344" i="7" s="1"/>
  <c r="U390" i="7"/>
  <c r="AK394" i="7"/>
  <c r="AD394" i="7"/>
  <c r="AH394" i="7" s="1"/>
  <c r="AA394" i="7"/>
  <c r="AE394" i="7"/>
  <c r="AI394" i="7" s="1"/>
  <c r="AK414" i="7"/>
  <c r="AB432" i="7"/>
  <c r="AA432" i="7"/>
  <c r="AD432" i="7"/>
  <c r="AH432" i="7" s="1"/>
  <c r="W434" i="7"/>
  <c r="AD434" i="7"/>
  <c r="AH434" i="7" s="1"/>
  <c r="AA434" i="7"/>
  <c r="AE434" i="7"/>
  <c r="AI434" i="7" s="1"/>
  <c r="V436" i="7"/>
  <c r="AK442" i="7"/>
  <c r="AD442" i="7"/>
  <c r="AH442" i="7" s="1"/>
  <c r="AA442" i="7"/>
  <c r="AE442" i="7"/>
  <c r="AI442" i="7" s="1"/>
  <c r="AB498" i="7"/>
  <c r="AB532" i="7"/>
  <c r="AE604" i="7"/>
  <c r="AI604" i="7" s="1"/>
  <c r="AF604" i="7"/>
  <c r="AJ604" i="7" s="1"/>
  <c r="AA604" i="7"/>
  <c r="W606" i="7"/>
  <c r="AF606" i="7"/>
  <c r="AJ606" i="7" s="1"/>
  <c r="U608" i="7"/>
  <c r="AA608" i="7"/>
  <c r="AD608" i="7"/>
  <c r="AH608" i="7" s="1"/>
  <c r="AD610" i="7"/>
  <c r="AH610" i="7" s="1"/>
  <c r="U610" i="7"/>
  <c r="AA610" i="7"/>
  <c r="AE610" i="7"/>
  <c r="AI610" i="7" s="1"/>
  <c r="AE612" i="7"/>
  <c r="AI612" i="7" s="1"/>
  <c r="AF612" i="7"/>
  <c r="AJ612" i="7" s="1"/>
  <c r="AA612" i="7"/>
  <c r="Z626" i="7"/>
  <c r="AD626" i="7"/>
  <c r="AH626" i="7" s="1"/>
  <c r="AA626" i="7"/>
  <c r="AE626" i="7"/>
  <c r="AI626" i="7" s="1"/>
  <c r="AK628" i="7"/>
  <c r="AE628" i="7"/>
  <c r="AF628" i="7"/>
  <c r="AJ628" i="7" s="1"/>
  <c r="AA628" i="7"/>
  <c r="AK630" i="7"/>
  <c r="AF630" i="7"/>
  <c r="AJ630" i="7" s="1"/>
  <c r="AA632" i="7"/>
  <c r="AD632" i="7"/>
  <c r="AH632" i="7" s="1"/>
  <c r="AD634" i="7"/>
  <c r="AH634" i="7" s="1"/>
  <c r="W634" i="7"/>
  <c r="AA634" i="7"/>
  <c r="AE634" i="7"/>
  <c r="AI634" i="7" s="1"/>
  <c r="AE636" i="7"/>
  <c r="AI636" i="7" s="1"/>
  <c r="AF636" i="7"/>
  <c r="AJ636" i="7" s="1"/>
  <c r="AA636" i="7"/>
  <c r="Z638" i="7"/>
  <c r="AF638" i="7"/>
  <c r="AJ638" i="7" s="1"/>
  <c r="V640" i="7"/>
  <c r="AA640" i="7"/>
  <c r="AD640" i="7"/>
  <c r="AH640" i="7" s="1"/>
  <c r="AD642" i="7"/>
  <c r="AH642" i="7" s="1"/>
  <c r="AA642" i="7"/>
  <c r="AE642" i="7"/>
  <c r="AI642" i="7" s="1"/>
  <c r="W644" i="7"/>
  <c r="AE644" i="7"/>
  <c r="AI644" i="7" s="1"/>
  <c r="AF644" i="7"/>
  <c r="AJ644" i="7" s="1"/>
  <c r="AA644" i="7"/>
  <c r="U646" i="7"/>
  <c r="AF646" i="7"/>
  <c r="AJ646" i="7" s="1"/>
  <c r="AN668" i="7"/>
  <c r="AN692" i="7"/>
  <c r="AP766" i="7"/>
  <c r="AR766" i="7" s="1"/>
  <c r="AN766" i="7"/>
  <c r="AB770" i="7"/>
  <c r="AA776" i="7"/>
  <c r="U776" i="7"/>
  <c r="AD776" i="7"/>
  <c r="AH776" i="7" s="1"/>
  <c r="AN778" i="7"/>
  <c r="AP778" i="7"/>
  <c r="AR778" i="7" s="1"/>
  <c r="AK808" i="7"/>
  <c r="AP826" i="7"/>
  <c r="AR826" i="7" s="1"/>
  <c r="AN826" i="7"/>
  <c r="AI844" i="7"/>
  <c r="AB854" i="7"/>
  <c r="AE876" i="7"/>
  <c r="AI876" i="7" s="1"/>
  <c r="AF876" i="7"/>
  <c r="AJ876" i="7" s="1"/>
  <c r="AA880" i="7"/>
  <c r="AD880" i="7"/>
  <c r="AH880" i="7" s="1"/>
  <c r="AA904" i="7"/>
  <c r="Z904" i="7"/>
  <c r="AD904" i="7"/>
  <c r="AH904" i="7" s="1"/>
  <c r="V906" i="7"/>
  <c r="AD906" i="7"/>
  <c r="AH906" i="7" s="1"/>
  <c r="AA906" i="7"/>
  <c r="AE906" i="7"/>
  <c r="AI906" i="7" s="1"/>
  <c r="U928" i="7"/>
  <c r="AB958" i="7"/>
  <c r="AF958" i="7"/>
  <c r="AJ958" i="7" s="1"/>
  <c r="V958" i="7"/>
  <c r="AK960" i="7"/>
  <c r="AA960" i="7"/>
  <c r="AD960" i="7"/>
  <c r="AH960" i="7" s="1"/>
  <c r="AD962" i="7"/>
  <c r="AH962" i="7" s="1"/>
  <c r="AA962" i="7"/>
  <c r="AE962" i="7"/>
  <c r="AI962" i="7" s="1"/>
  <c r="Z986" i="7"/>
  <c r="AD986" i="7"/>
  <c r="AH986" i="7" s="1"/>
  <c r="U986" i="7"/>
  <c r="AA986" i="7"/>
  <c r="AE986" i="7"/>
  <c r="AI986" i="7" s="1"/>
  <c r="AE988" i="7"/>
  <c r="AI988" i="7" s="1"/>
  <c r="AF988" i="7"/>
  <c r="AJ988" i="7" s="1"/>
  <c r="AB990" i="7"/>
  <c r="AF990" i="7"/>
  <c r="AJ990" i="7" s="1"/>
  <c r="AA992" i="7"/>
  <c r="AD992" i="7"/>
  <c r="AH992" i="7" s="1"/>
  <c r="U1050" i="7"/>
  <c r="AB1056" i="7"/>
  <c r="AA1056" i="7"/>
  <c r="U1056" i="7"/>
  <c r="AD1056" i="7"/>
  <c r="AH1056" i="7" s="1"/>
  <c r="V1058" i="7"/>
  <c r="AD1058" i="7"/>
  <c r="AH1058" i="7" s="1"/>
  <c r="AA1058" i="7"/>
  <c r="AE1058" i="7"/>
  <c r="AI1058" i="7" s="1"/>
  <c r="AB1078" i="7"/>
  <c r="AE1094" i="7"/>
  <c r="AI1094" i="7" s="1"/>
  <c r="AF1088" i="7"/>
  <c r="AJ1088" i="7" s="1"/>
  <c r="AE1078" i="7"/>
  <c r="AI1078" i="7" s="1"/>
  <c r="AD1068" i="7"/>
  <c r="AH1068" i="7" s="1"/>
  <c r="AF1056" i="7"/>
  <c r="AJ1056" i="7" s="1"/>
  <c r="AE1046" i="7"/>
  <c r="AI1046" i="7" s="1"/>
  <c r="AF1040" i="7"/>
  <c r="AJ1040" i="7" s="1"/>
  <c r="AE1030" i="7"/>
  <c r="AI1030" i="7" s="1"/>
  <c r="AD1020" i="7"/>
  <c r="AH1020" i="7" s="1"/>
  <c r="AD1004" i="7"/>
  <c r="AH1004" i="7" s="1"/>
  <c r="AF992" i="7"/>
  <c r="AJ992" i="7" s="1"/>
  <c r="AD988" i="7"/>
  <c r="AH988" i="7" s="1"/>
  <c r="AF976" i="7"/>
  <c r="AJ976" i="7" s="1"/>
  <c r="AD972" i="7"/>
  <c r="AH972" i="7" s="1"/>
  <c r="AE966" i="7"/>
  <c r="AI966" i="7" s="1"/>
  <c r="AF960" i="7"/>
  <c r="AJ960" i="7" s="1"/>
  <c r="AE950" i="7"/>
  <c r="AI950" i="7" s="1"/>
  <c r="AE934" i="7"/>
  <c r="AI934" i="7" s="1"/>
  <c r="AF928" i="7"/>
  <c r="AJ928" i="7" s="1"/>
  <c r="AE918" i="7"/>
  <c r="AI918" i="7" s="1"/>
  <c r="AF896" i="7"/>
  <c r="AJ896" i="7" s="1"/>
  <c r="AD892" i="7"/>
  <c r="AH892" i="7" s="1"/>
  <c r="AF880" i="7"/>
  <c r="AJ880" i="7" s="1"/>
  <c r="AD876" i="7"/>
  <c r="AH876" i="7" s="1"/>
  <c r="AE870" i="7"/>
  <c r="AI870" i="7" s="1"/>
  <c r="AD860" i="7"/>
  <c r="AH860" i="7" s="1"/>
  <c r="AE854" i="7"/>
  <c r="AI854" i="7" s="1"/>
  <c r="AF848" i="7"/>
  <c r="AJ848" i="7" s="1"/>
  <c r="AE838" i="7"/>
  <c r="AI838" i="7" s="1"/>
  <c r="AD828" i="7"/>
  <c r="AH828" i="7" s="1"/>
  <c r="AE806" i="7"/>
  <c r="AI806" i="7" s="1"/>
  <c r="AD796" i="7"/>
  <c r="AH796" i="7" s="1"/>
  <c r="AE790" i="7"/>
  <c r="AI790" i="7" s="1"/>
  <c r="AF768" i="7"/>
  <c r="AJ768" i="7" s="1"/>
  <c r="AF752" i="7"/>
  <c r="AJ752" i="7" s="1"/>
  <c r="AD748" i="7"/>
  <c r="AH748" i="7" s="1"/>
  <c r="AE742" i="7"/>
  <c r="AI742" i="7" s="1"/>
  <c r="AF736" i="7"/>
  <c r="AJ736" i="7" s="1"/>
  <c r="AD732" i="7"/>
  <c r="AH732" i="7" s="1"/>
  <c r="AF720" i="7"/>
  <c r="AJ720" i="7" s="1"/>
  <c r="AD716" i="7"/>
  <c r="AH716" i="7" s="1"/>
  <c r="AE710" i="7"/>
  <c r="AI710" i="7" s="1"/>
  <c r="AF704" i="7"/>
  <c r="AJ704" i="7" s="1"/>
  <c r="AD700" i="7"/>
  <c r="AH700" i="7" s="1"/>
  <c r="AF688" i="7"/>
  <c r="AJ688" i="7" s="1"/>
  <c r="AD684" i="7"/>
  <c r="AH684" i="7" s="1"/>
  <c r="AD668" i="7"/>
  <c r="AH668" i="7" s="1"/>
  <c r="AE662" i="7"/>
  <c r="AI662" i="7" s="1"/>
  <c r="AF656" i="7"/>
  <c r="AJ656" i="7" s="1"/>
  <c r="AD652" i="7"/>
  <c r="AH652" i="7" s="1"/>
  <c r="AE646" i="7"/>
  <c r="AI646" i="7" s="1"/>
  <c r="AF640" i="7"/>
  <c r="AJ640" i="7" s="1"/>
  <c r="AD636" i="7"/>
  <c r="AH636" i="7" s="1"/>
  <c r="AE630" i="7"/>
  <c r="AI630" i="7" s="1"/>
  <c r="AD620" i="7"/>
  <c r="AH620" i="7" s="1"/>
  <c r="AF608" i="7"/>
  <c r="AJ608" i="7" s="1"/>
  <c r="AD604" i="7"/>
  <c r="AH604" i="7" s="1"/>
  <c r="AD588" i="7"/>
  <c r="AH588" i="7" s="1"/>
  <c r="AE582" i="7"/>
  <c r="AI582" i="7" s="1"/>
  <c r="AF576" i="7"/>
  <c r="AJ576" i="7" s="1"/>
  <c r="AF560" i="7"/>
  <c r="AJ560" i="7" s="1"/>
  <c r="AE550" i="7"/>
  <c r="AI550" i="7" s="1"/>
  <c r="AD540" i="7"/>
  <c r="AH540" i="7" s="1"/>
  <c r="AF528" i="7"/>
  <c r="AJ528" i="7" s="1"/>
  <c r="AE518" i="7"/>
  <c r="AI518" i="7" s="1"/>
  <c r="AD508" i="7"/>
  <c r="AH508" i="7" s="1"/>
  <c r="AE502" i="7"/>
  <c r="AI502" i="7" s="1"/>
  <c r="AF496" i="7"/>
  <c r="AJ496" i="7" s="1"/>
  <c r="AD492" i="7"/>
  <c r="AH492" i="7" s="1"/>
  <c r="AE486" i="7"/>
  <c r="AI486" i="7" s="1"/>
  <c r="AF480" i="7"/>
  <c r="AJ480" i="7" s="1"/>
  <c r="AD476" i="7"/>
  <c r="AH476" i="7" s="1"/>
  <c r="AE470" i="7"/>
  <c r="AI470" i="7" s="1"/>
  <c r="AF464" i="7"/>
  <c r="AJ464" i="7" s="1"/>
  <c r="AD460" i="7"/>
  <c r="AH460" i="7" s="1"/>
  <c r="AF448" i="7"/>
  <c r="AJ448" i="7" s="1"/>
  <c r="AE438" i="7"/>
  <c r="AI438" i="7" s="1"/>
  <c r="AF432" i="7"/>
  <c r="AJ432" i="7" s="1"/>
  <c r="AD428" i="7"/>
  <c r="AH428" i="7" s="1"/>
  <c r="AE406" i="7"/>
  <c r="AI406" i="7" s="1"/>
  <c r="AE390" i="7"/>
  <c r="AI390" i="7" s="1"/>
  <c r="AF384" i="7"/>
  <c r="AJ384" i="7" s="1"/>
  <c r="AD380" i="7"/>
  <c r="AH380" i="7" s="1"/>
  <c r="AE374" i="7"/>
  <c r="AI374" i="7" s="1"/>
  <c r="AF368" i="7"/>
  <c r="AJ368" i="7" s="1"/>
  <c r="AD364" i="7"/>
  <c r="AH364" i="7" s="1"/>
  <c r="AF352" i="7"/>
  <c r="AJ352" i="7" s="1"/>
  <c r="AD348" i="7"/>
  <c r="AH348" i="7" s="1"/>
  <c r="AE342" i="7"/>
  <c r="AI342" i="7" s="1"/>
  <c r="AF336" i="7"/>
  <c r="AJ336" i="7" s="1"/>
  <c r="AD332" i="7"/>
  <c r="AH332" i="7" s="1"/>
  <c r="AF320" i="7"/>
  <c r="AJ320" i="7" s="1"/>
  <c r="AD316" i="7"/>
  <c r="AH316" i="7" s="1"/>
  <c r="AE310" i="7"/>
  <c r="AI310" i="7" s="1"/>
  <c r="AE294" i="7"/>
  <c r="AI294" i="7" s="1"/>
  <c r="AD284" i="7"/>
  <c r="AH284" i="7" s="1"/>
  <c r="AE278" i="7"/>
  <c r="AI278" i="7" s="1"/>
  <c r="AD268" i="7"/>
  <c r="AH268" i="7" s="1"/>
  <c r="AE262" i="7"/>
  <c r="AI262" i="7" s="1"/>
  <c r="AD252" i="7"/>
  <c r="AH252" i="7" s="1"/>
  <c r="AE230" i="7"/>
  <c r="AI230" i="7" s="1"/>
  <c r="AD220" i="7"/>
  <c r="AH220" i="7" s="1"/>
  <c r="AF208" i="7"/>
  <c r="AJ208" i="7" s="1"/>
  <c r="AD204" i="7"/>
  <c r="AH204" i="7" s="1"/>
  <c r="AE198" i="7"/>
  <c r="AI198" i="7" s="1"/>
  <c r="AF192" i="7"/>
  <c r="AJ192" i="7" s="1"/>
  <c r="AD188" i="7"/>
  <c r="AH188" i="7" s="1"/>
  <c r="AE182" i="7"/>
  <c r="AI182" i="7" s="1"/>
  <c r="AD172" i="7"/>
  <c r="AH172" i="7" s="1"/>
  <c r="AE166" i="7"/>
  <c r="AI166" i="7" s="1"/>
  <c r="AF160" i="7"/>
  <c r="AJ160" i="7" s="1"/>
  <c r="AD156" i="7"/>
  <c r="AH156" i="7" s="1"/>
  <c r="AE150" i="7"/>
  <c r="AI150" i="7" s="1"/>
  <c r="AF144" i="7"/>
  <c r="AJ144" i="7" s="1"/>
  <c r="AD140" i="7"/>
  <c r="AH140" i="7" s="1"/>
  <c r="AE134" i="7"/>
  <c r="AI134" i="7" s="1"/>
  <c r="AF128" i="7"/>
  <c r="AJ128" i="7" s="1"/>
  <c r="AD124" i="7"/>
  <c r="AH124" i="7" s="1"/>
  <c r="AE118" i="7"/>
  <c r="AI118" i="7" s="1"/>
  <c r="AF96" i="7"/>
  <c r="AJ96" i="7" s="1"/>
  <c r="AE86" i="7"/>
  <c r="AI86" i="7" s="1"/>
  <c r="AF80" i="7"/>
  <c r="AJ80" i="7" s="1"/>
  <c r="AD76" i="7"/>
  <c r="AH76" i="7" s="1"/>
  <c r="AE70" i="7"/>
  <c r="AI70" i="7" s="1"/>
  <c r="AF64" i="7"/>
  <c r="AJ64" i="7" s="1"/>
  <c r="AD60" i="7"/>
  <c r="AH60" i="7" s="1"/>
  <c r="AE54" i="7"/>
  <c r="AI54" i="7" s="1"/>
  <c r="AF48" i="7"/>
  <c r="AJ48" i="7" s="1"/>
  <c r="AD44" i="7"/>
  <c r="AH44" i="7" s="1"/>
  <c r="AA1094" i="7"/>
  <c r="AA1078" i="7"/>
  <c r="AA1046" i="7"/>
  <c r="AA1030" i="7"/>
  <c r="AA966" i="7"/>
  <c r="AA950" i="7"/>
  <c r="AA934" i="7"/>
  <c r="AA918" i="7"/>
  <c r="AA870" i="7"/>
  <c r="AA854" i="7"/>
  <c r="AA838" i="7"/>
  <c r="AA806" i="7"/>
  <c r="AA790" i="7"/>
  <c r="AA742" i="7"/>
  <c r="AA702" i="7"/>
  <c r="AA654" i="7"/>
  <c r="AA622" i="7"/>
  <c r="AA550" i="7"/>
  <c r="AA526" i="7"/>
  <c r="AA486" i="7"/>
  <c r="AA390" i="7"/>
  <c r="AA366" i="7"/>
  <c r="AA342" i="7"/>
  <c r="AA310" i="7"/>
  <c r="AA294" i="7"/>
  <c r="AA270" i="7"/>
  <c r="AA222" i="7"/>
  <c r="AA198" i="7"/>
  <c r="AA166" i="7"/>
  <c r="AA142" i="7"/>
  <c r="AA94" i="7"/>
  <c r="AA70" i="7"/>
  <c r="AA46" i="7"/>
  <c r="X56" i="7"/>
  <c r="AK148" i="7"/>
  <c r="AK224" i="7"/>
  <c r="X226" i="7"/>
  <c r="X228" i="7"/>
  <c r="U256" i="7"/>
  <c r="U272" i="7"/>
  <c r="X274" i="7"/>
  <c r="X276" i="7"/>
  <c r="X282" i="7"/>
  <c r="U292" i="7"/>
  <c r="X296" i="7"/>
  <c r="U308" i="7"/>
  <c r="AK312" i="7"/>
  <c r="X314" i="7"/>
  <c r="X316" i="7"/>
  <c r="Z330" i="7"/>
  <c r="X344" i="7"/>
  <c r="AN360" i="7"/>
  <c r="AB370" i="7"/>
  <c r="Z382" i="7"/>
  <c r="W402" i="7"/>
  <c r="W422" i="7"/>
  <c r="AK430" i="7"/>
  <c r="AN436" i="7"/>
  <c r="AN454" i="7"/>
  <c r="AK500" i="7"/>
  <c r="X512" i="7"/>
  <c r="AK548" i="7"/>
  <c r="U558" i="7"/>
  <c r="X596" i="7"/>
  <c r="Z602" i="7"/>
  <c r="X604" i="7"/>
  <c r="AN614" i="7"/>
  <c r="AB624" i="7"/>
  <c r="AN660" i="7"/>
  <c r="U678" i="7"/>
  <c r="X686" i="7"/>
  <c r="AK694" i="7"/>
  <c r="AK712" i="7"/>
  <c r="Z784" i="7"/>
  <c r="AK792" i="7"/>
  <c r="U802" i="7"/>
  <c r="Z816" i="7"/>
  <c r="AK832" i="7"/>
  <c r="AK856" i="7"/>
  <c r="X864" i="7"/>
  <c r="AK864" i="7"/>
  <c r="V886" i="7"/>
  <c r="X888" i="7"/>
  <c r="AK902" i="7"/>
  <c r="AK912" i="7"/>
  <c r="AN930" i="7"/>
  <c r="AB956" i="7"/>
  <c r="Z984" i="7"/>
  <c r="U1002" i="7"/>
  <c r="U1008" i="7"/>
  <c r="AK1016" i="7"/>
  <c r="V1026" i="7"/>
  <c r="V1038" i="7"/>
  <c r="X1056" i="7"/>
  <c r="AK1064" i="7"/>
  <c r="AK1086" i="7"/>
  <c r="AE1090" i="7"/>
  <c r="AI1090" i="7" s="1"/>
  <c r="AF1084" i="7"/>
  <c r="AJ1084" i="7" s="1"/>
  <c r="AE1082" i="7"/>
  <c r="AI1082" i="7" s="1"/>
  <c r="AD1080" i="7"/>
  <c r="AH1080" i="7" s="1"/>
  <c r="AE1074" i="7"/>
  <c r="AI1074" i="7" s="1"/>
  <c r="AD1072" i="7"/>
  <c r="AH1072" i="7" s="1"/>
  <c r="AD1064" i="7"/>
  <c r="AH1064" i="7" s="1"/>
  <c r="AF1060" i="7"/>
  <c r="AJ1060" i="7" s="1"/>
  <c r="AF1052" i="7"/>
  <c r="AJ1052" i="7" s="1"/>
  <c r="AF1036" i="7"/>
  <c r="AJ1036" i="7" s="1"/>
  <c r="AE1026" i="7"/>
  <c r="AI1026" i="7" s="1"/>
  <c r="AD1024" i="7"/>
  <c r="AH1024" i="7" s="1"/>
  <c r="AD1016" i="7"/>
  <c r="AH1016" i="7" s="1"/>
  <c r="AF1012" i="7"/>
  <c r="AJ1012" i="7" s="1"/>
  <c r="AD1008" i="7"/>
  <c r="AH1008" i="7" s="1"/>
  <c r="AE1002" i="7"/>
  <c r="AI1002" i="7" s="1"/>
  <c r="AD1000" i="7"/>
  <c r="AH1000" i="7" s="1"/>
  <c r="AF996" i="7"/>
  <c r="AJ996" i="7" s="1"/>
  <c r="AE994" i="7"/>
  <c r="AI994" i="7" s="1"/>
  <c r="AD984" i="7"/>
  <c r="AH984" i="7" s="1"/>
  <c r="AF980" i="7"/>
  <c r="AJ980" i="7" s="1"/>
  <c r="AE978" i="7"/>
  <c r="AI978" i="7" s="1"/>
  <c r="AF956" i="7"/>
  <c r="AJ956" i="7" s="1"/>
  <c r="AE954" i="7"/>
  <c r="AI954" i="7" s="1"/>
  <c r="AE946" i="7"/>
  <c r="AI946" i="7" s="1"/>
  <c r="AD944" i="7"/>
  <c r="AH944" i="7" s="1"/>
  <c r="AF940" i="7"/>
  <c r="AJ940" i="7" s="1"/>
  <c r="AE938" i="7"/>
  <c r="AI938" i="7" s="1"/>
  <c r="AE930" i="7"/>
  <c r="AI930" i="7" s="1"/>
  <c r="AF924" i="7"/>
  <c r="AJ924" i="7" s="1"/>
  <c r="AD912" i="7"/>
  <c r="AH912" i="7" s="1"/>
  <c r="AF908" i="7"/>
  <c r="AJ908" i="7" s="1"/>
  <c r="AF900" i="7"/>
  <c r="AJ900" i="7" s="1"/>
  <c r="AE898" i="7"/>
  <c r="AI898" i="7" s="1"/>
  <c r="AF884" i="7"/>
  <c r="AJ884" i="7" s="1"/>
  <c r="AE882" i="7"/>
  <c r="AI882" i="7" s="1"/>
  <c r="AE874" i="7"/>
  <c r="AI874" i="7" s="1"/>
  <c r="AD872" i="7"/>
  <c r="AH872" i="7" s="1"/>
  <c r="AD864" i="7"/>
  <c r="AH864" i="7" s="1"/>
  <c r="AD856" i="7"/>
  <c r="AH856" i="7" s="1"/>
  <c r="AF844" i="7"/>
  <c r="AJ844" i="7" s="1"/>
  <c r="AD832" i="7"/>
  <c r="AH832" i="7" s="1"/>
  <c r="AF820" i="7"/>
  <c r="AJ820" i="7" s="1"/>
  <c r="AD816" i="7"/>
  <c r="AH816" i="7" s="1"/>
  <c r="AF812" i="7"/>
  <c r="AJ812" i="7" s="1"/>
  <c r="AE810" i="7"/>
  <c r="AI810" i="7" s="1"/>
  <c r="AE802" i="7"/>
  <c r="AI802" i="7" s="1"/>
  <c r="AD800" i="7"/>
  <c r="AH800" i="7" s="1"/>
  <c r="AD792" i="7"/>
  <c r="AH792" i="7" s="1"/>
  <c r="AD784" i="7"/>
  <c r="AH784" i="7" s="1"/>
  <c r="AF780" i="7"/>
  <c r="AJ780" i="7" s="1"/>
  <c r="AE778" i="7"/>
  <c r="AI778" i="7" s="1"/>
  <c r="AF772" i="7"/>
  <c r="AJ772" i="7" s="1"/>
  <c r="AF764" i="7"/>
  <c r="AJ764" i="7" s="1"/>
  <c r="AE762" i="7"/>
  <c r="AI762" i="7" s="1"/>
  <c r="AD760" i="7"/>
  <c r="AH760" i="7" s="1"/>
  <c r="AF756" i="7"/>
  <c r="AJ756" i="7" s="1"/>
  <c r="AE746" i="7"/>
  <c r="AI746" i="7" s="1"/>
  <c r="AF724" i="7"/>
  <c r="AJ724" i="7" s="1"/>
  <c r="AE722" i="7"/>
  <c r="AI722" i="7" s="1"/>
  <c r="AD712" i="7"/>
  <c r="AH712" i="7" s="1"/>
  <c r="AE682" i="7"/>
  <c r="AI682" i="7" s="1"/>
  <c r="AD680" i="7"/>
  <c r="AH680" i="7" s="1"/>
  <c r="AE674" i="7"/>
  <c r="AI674" i="7" s="1"/>
  <c r="AD672" i="7"/>
  <c r="AH672" i="7" s="1"/>
  <c r="AF660" i="7"/>
  <c r="AJ660" i="7" s="1"/>
  <c r="AE658" i="7"/>
  <c r="AI658" i="7" s="1"/>
  <c r="AD648" i="7"/>
  <c r="AH648" i="7" s="1"/>
  <c r="AD624" i="7"/>
  <c r="AH624" i="7" s="1"/>
  <c r="AE602" i="7"/>
  <c r="AI602" i="7" s="1"/>
  <c r="AD600" i="7"/>
  <c r="AH600" i="7" s="1"/>
  <c r="AF596" i="7"/>
  <c r="AJ596" i="7" s="1"/>
  <c r="AE594" i="7"/>
  <c r="AI594" i="7" s="1"/>
  <c r="AD592" i="7"/>
  <c r="AH592" i="7" s="1"/>
  <c r="AF572" i="7"/>
  <c r="AJ572" i="7" s="1"/>
  <c r="AE570" i="7"/>
  <c r="AI570" i="7" s="1"/>
  <c r="AD568" i="7"/>
  <c r="AH568" i="7" s="1"/>
  <c r="AF556" i="7"/>
  <c r="AJ556" i="7" s="1"/>
  <c r="AF548" i="7"/>
  <c r="AJ548" i="7" s="1"/>
  <c r="AE546" i="7"/>
  <c r="AI546" i="7" s="1"/>
  <c r="AD544" i="7"/>
  <c r="AH544" i="7" s="1"/>
  <c r="AE538" i="7"/>
  <c r="AI538" i="7" s="1"/>
  <c r="AD536" i="7"/>
  <c r="AH536" i="7" s="1"/>
  <c r="AF524" i="7"/>
  <c r="AJ524" i="7" s="1"/>
  <c r="AF516" i="7"/>
  <c r="AJ516" i="7" s="1"/>
  <c r="AE514" i="7"/>
  <c r="AI514" i="7" s="1"/>
  <c r="AD512" i="7"/>
  <c r="AH512" i="7" s="1"/>
  <c r="AF500" i="7"/>
  <c r="AJ500" i="7" s="1"/>
  <c r="AF444" i="7"/>
  <c r="AJ444" i="7" s="1"/>
  <c r="AF420" i="7"/>
  <c r="AJ420" i="7" s="1"/>
  <c r="AE418" i="7"/>
  <c r="AI418" i="7" s="1"/>
  <c r="AD416" i="7"/>
  <c r="AH416" i="7" s="1"/>
  <c r="AF412" i="7"/>
  <c r="AJ412" i="7" s="1"/>
  <c r="AE402" i="7"/>
  <c r="AI402" i="7" s="1"/>
  <c r="AD400" i="7"/>
  <c r="AH400" i="7" s="1"/>
  <c r="AF396" i="7"/>
  <c r="AJ396" i="7" s="1"/>
  <c r="AD392" i="7"/>
  <c r="AH392" i="7" s="1"/>
  <c r="AF388" i="7"/>
  <c r="AJ388" i="7" s="1"/>
  <c r="AE386" i="7"/>
  <c r="AI386" i="7" s="1"/>
  <c r="AE370" i="7"/>
  <c r="AI370" i="7" s="1"/>
  <c r="AD360" i="7"/>
  <c r="AH360" i="7" s="1"/>
  <c r="AF356" i="7"/>
  <c r="AJ356" i="7" s="1"/>
  <c r="AE346" i="7"/>
  <c r="AI346" i="7" s="1"/>
  <c r="AE330" i="7"/>
  <c r="AI330" i="7" s="1"/>
  <c r="AD328" i="7"/>
  <c r="AH328" i="7" s="1"/>
  <c r="AD312" i="7"/>
  <c r="AH312" i="7" s="1"/>
  <c r="AF308" i="7"/>
  <c r="AJ308" i="7" s="1"/>
  <c r="AE306" i="7"/>
  <c r="AI306" i="7" s="1"/>
  <c r="AD304" i="7"/>
  <c r="AH304" i="7" s="1"/>
  <c r="AF300" i="7"/>
  <c r="AJ300" i="7" s="1"/>
  <c r="AE298" i="7"/>
  <c r="AI298" i="7" s="1"/>
  <c r="AD296" i="7"/>
  <c r="AH296" i="7" s="1"/>
  <c r="AF292" i="7"/>
  <c r="AJ292" i="7" s="1"/>
  <c r="AE290" i="7"/>
  <c r="AI290" i="7" s="1"/>
  <c r="AD288" i="7"/>
  <c r="AH288" i="7" s="1"/>
  <c r="AD256" i="7"/>
  <c r="AH256" i="7" s="1"/>
  <c r="AE250" i="7"/>
  <c r="AI250" i="7" s="1"/>
  <c r="AD248" i="7"/>
  <c r="AH248" i="7" s="1"/>
  <c r="AF244" i="7"/>
  <c r="AJ244" i="7" s="1"/>
  <c r="AE242" i="7"/>
  <c r="AI242" i="7" s="1"/>
  <c r="AD240" i="7"/>
  <c r="AH240" i="7" s="1"/>
  <c r="AF236" i="7"/>
  <c r="AJ236" i="7" s="1"/>
  <c r="AE234" i="7"/>
  <c r="AI234" i="7" s="1"/>
  <c r="AD224" i="7"/>
  <c r="AH224" i="7" s="1"/>
  <c r="AE218" i="7"/>
  <c r="AI218" i="7" s="1"/>
  <c r="AD216" i="7"/>
  <c r="AH216" i="7" s="1"/>
  <c r="AF212" i="7"/>
  <c r="AJ212" i="7" s="1"/>
  <c r="AE210" i="7"/>
  <c r="AI210" i="7" s="1"/>
  <c r="AE186" i="7"/>
  <c r="AI186" i="7" s="1"/>
  <c r="AD176" i="7"/>
  <c r="AH176" i="7" s="1"/>
  <c r="AF148" i="7"/>
  <c r="AJ148" i="7" s="1"/>
  <c r="AE146" i="7"/>
  <c r="AI146" i="7" s="1"/>
  <c r="AF116" i="7"/>
  <c r="AJ116" i="7" s="1"/>
  <c r="AE114" i="7"/>
  <c r="AI114" i="7" s="1"/>
  <c r="AD112" i="7"/>
  <c r="AH112" i="7" s="1"/>
  <c r="AF108" i="7"/>
  <c r="AJ108" i="7" s="1"/>
  <c r="AE106" i="7"/>
  <c r="AI106" i="7" s="1"/>
  <c r="AF92" i="7"/>
  <c r="AJ92" i="7" s="1"/>
  <c r="AE90" i="7"/>
  <c r="AI90" i="7" s="1"/>
  <c r="AF68" i="7"/>
  <c r="AJ68" i="7" s="1"/>
  <c r="AD56" i="7"/>
  <c r="AH56" i="7" s="1"/>
  <c r="AA1090" i="7"/>
  <c r="AA1082" i="7"/>
  <c r="AA1074" i="7"/>
  <c r="AA1026" i="7"/>
  <c r="AA1002" i="7"/>
  <c r="AA994" i="7"/>
  <c r="AA978" i="7"/>
  <c r="AA954" i="7"/>
  <c r="AA946" i="7"/>
  <c r="AA938" i="7"/>
  <c r="AA930" i="7"/>
  <c r="AA898" i="7"/>
  <c r="AA882" i="7"/>
  <c r="AA874" i="7"/>
  <c r="AA810" i="7"/>
  <c r="AA802" i="7"/>
  <c r="AA778" i="7"/>
  <c r="AA762" i="7"/>
  <c r="AA746" i="7"/>
  <c r="AA722" i="7"/>
  <c r="AA682" i="7"/>
  <c r="AA674" i="7"/>
  <c r="AA658" i="7"/>
  <c r="AA602" i="7"/>
  <c r="AA594" i="7"/>
  <c r="AA570" i="7"/>
  <c r="AA546" i="7"/>
  <c r="AA538" i="7"/>
  <c r="AA514" i="7"/>
  <c r="AA418" i="7"/>
  <c r="AA402" i="7"/>
  <c r="AA386" i="7"/>
  <c r="AA370" i="7"/>
  <c r="AA346" i="7"/>
  <c r="AA330" i="7"/>
  <c r="AA306" i="7"/>
  <c r="AA298" i="7"/>
  <c r="AA290" i="7"/>
  <c r="AA250" i="7"/>
  <c r="AA242" i="7"/>
  <c r="AA234" i="7"/>
  <c r="AA218" i="7"/>
  <c r="AA210" i="7"/>
  <c r="AA186" i="7"/>
  <c r="AA146" i="7"/>
  <c r="AA114" i="7"/>
  <c r="AA106" i="7"/>
  <c r="AA90" i="7"/>
  <c r="X272" i="7"/>
  <c r="AK292" i="7"/>
  <c r="X542" i="7"/>
  <c r="X564" i="7"/>
  <c r="X622" i="7"/>
  <c r="X676" i="7"/>
  <c r="AK678" i="7"/>
  <c r="X768" i="7"/>
  <c r="X840" i="7"/>
  <c r="X896" i="7"/>
  <c r="X976" i="7"/>
  <c r="X992" i="7"/>
  <c r="X1030" i="7"/>
  <c r="X1096" i="7"/>
  <c r="AD1090" i="7"/>
  <c r="AH1090" i="7" s="1"/>
  <c r="AE1084" i="7"/>
  <c r="AD1082" i="7"/>
  <c r="AH1082" i="7" s="1"/>
  <c r="AF1062" i="7"/>
  <c r="AJ1062" i="7" s="1"/>
  <c r="AF1038" i="7"/>
  <c r="AJ1038" i="7" s="1"/>
  <c r="AD1026" i="7"/>
  <c r="AH1026" i="7" s="1"/>
  <c r="AF1014" i="7"/>
  <c r="AJ1014" i="7" s="1"/>
  <c r="AF998" i="7"/>
  <c r="AJ998" i="7" s="1"/>
  <c r="AD978" i="7"/>
  <c r="AH978" i="7" s="1"/>
  <c r="AD954" i="7"/>
  <c r="AH954" i="7" s="1"/>
  <c r="AD946" i="7"/>
  <c r="AH946" i="7" s="1"/>
  <c r="AD930" i="7"/>
  <c r="AH930" i="7" s="1"/>
  <c r="AF926" i="7"/>
  <c r="AJ926" i="7" s="1"/>
  <c r="AF910" i="7"/>
  <c r="AJ910" i="7" s="1"/>
  <c r="AE900" i="7"/>
  <c r="AI900" i="7" s="1"/>
  <c r="AE884" i="7"/>
  <c r="AI884" i="7" s="1"/>
  <c r="AD882" i="7"/>
  <c r="AH882" i="7" s="1"/>
  <c r="AD874" i="7"/>
  <c r="AH874" i="7" s="1"/>
  <c r="AF830" i="7"/>
  <c r="AJ830" i="7" s="1"/>
  <c r="AE820" i="7"/>
  <c r="AI820" i="7" s="1"/>
  <c r="AD810" i="7"/>
  <c r="AH810" i="7" s="1"/>
  <c r="AF782" i="7"/>
  <c r="AJ782" i="7" s="1"/>
  <c r="AD778" i="7"/>
  <c r="AH778" i="7" s="1"/>
  <c r="AF774" i="7"/>
  <c r="AJ774" i="7" s="1"/>
  <c r="AE772" i="7"/>
  <c r="AI772" i="7" s="1"/>
  <c r="AE764" i="7"/>
  <c r="AI764" i="7" s="1"/>
  <c r="AF758" i="7"/>
  <c r="AJ758" i="7" s="1"/>
  <c r="AE756" i="7"/>
  <c r="AI756" i="7" s="1"/>
  <c r="AF726" i="7"/>
  <c r="AJ726" i="7" s="1"/>
  <c r="AE724" i="7"/>
  <c r="AI724" i="7" s="1"/>
  <c r="AD722" i="7"/>
  <c r="AH722" i="7" s="1"/>
  <c r="AD682" i="7"/>
  <c r="AH682" i="7" s="1"/>
  <c r="AF678" i="7"/>
  <c r="AJ678" i="7" s="1"/>
  <c r="AE676" i="7"/>
  <c r="AI676" i="7" s="1"/>
  <c r="AD674" i="7"/>
  <c r="AH674" i="7" s="1"/>
  <c r="AF614" i="7"/>
  <c r="AJ614" i="7" s="1"/>
  <c r="AD602" i="7"/>
  <c r="AH602" i="7" s="1"/>
  <c r="AF598" i="7"/>
  <c r="AJ598" i="7" s="1"/>
  <c r="AE596" i="7"/>
  <c r="AI596" i="7" s="1"/>
  <c r="AE572" i="7"/>
  <c r="AF566" i="7"/>
  <c r="AJ566" i="7" s="1"/>
  <c r="AE556" i="7"/>
  <c r="AD546" i="7"/>
  <c r="AH546" i="7" s="1"/>
  <c r="AD538" i="7"/>
  <c r="AH538" i="7" s="1"/>
  <c r="AF534" i="7"/>
  <c r="AJ534" i="7" s="1"/>
  <c r="AE444" i="7"/>
  <c r="AI444" i="7" s="1"/>
  <c r="AF430" i="7"/>
  <c r="AJ430" i="7" s="1"/>
  <c r="AE412" i="7"/>
  <c r="AI412" i="7" s="1"/>
  <c r="AE396" i="7"/>
  <c r="AF382" i="7"/>
  <c r="AJ382" i="7" s="1"/>
  <c r="AD370" i="7"/>
  <c r="AH370" i="7" s="1"/>
  <c r="AD346" i="7"/>
  <c r="AH346" i="7" s="1"/>
  <c r="AE308" i="7"/>
  <c r="AI308" i="7" s="1"/>
  <c r="AD306" i="7"/>
  <c r="AH306" i="7" s="1"/>
  <c r="AF302" i="7"/>
  <c r="AJ302" i="7" s="1"/>
  <c r="AE300" i="7"/>
  <c r="AI300" i="7" s="1"/>
  <c r="AD298" i="7"/>
  <c r="AH298" i="7" s="1"/>
  <c r="AE292" i="7"/>
  <c r="AI292" i="7" s="1"/>
  <c r="AD290" i="7"/>
  <c r="AH290" i="7" s="1"/>
  <c r="AF254" i="7"/>
  <c r="AJ254" i="7" s="1"/>
  <c r="AD250" i="7"/>
  <c r="AH250" i="7" s="1"/>
  <c r="AF246" i="7"/>
  <c r="AJ246" i="7" s="1"/>
  <c r="AE244" i="7"/>
  <c r="AI244" i="7" s="1"/>
  <c r="AD242" i="7"/>
  <c r="AH242" i="7" s="1"/>
  <c r="AF238" i="7"/>
  <c r="AJ238" i="7" s="1"/>
  <c r="AE236" i="7"/>
  <c r="AI236" i="7" s="1"/>
  <c r="AD234" i="7"/>
  <c r="AH234" i="7" s="1"/>
  <c r="AD218" i="7"/>
  <c r="AH218" i="7" s="1"/>
  <c r="AF214" i="7"/>
  <c r="AJ214" i="7" s="1"/>
  <c r="AE212" i="7"/>
  <c r="AI212" i="7" s="1"/>
  <c r="AD210" i="7"/>
  <c r="AH210" i="7" s="1"/>
  <c r="AD186" i="7"/>
  <c r="AH186" i="7" s="1"/>
  <c r="AF174" i="7"/>
  <c r="AJ174" i="7" s="1"/>
  <c r="AE148" i="7"/>
  <c r="AI148" i="7" s="1"/>
  <c r="AD146" i="7"/>
  <c r="AH146" i="7" s="1"/>
  <c r="AD114" i="7"/>
  <c r="AH114" i="7" s="1"/>
  <c r="AF110" i="7"/>
  <c r="AE108" i="7"/>
  <c r="AI108" i="7" s="1"/>
  <c r="AD106" i="7"/>
  <c r="AH106" i="7" s="1"/>
  <c r="AF102" i="7"/>
  <c r="AE92" i="7"/>
  <c r="AI92" i="7" s="1"/>
  <c r="AD90" i="7"/>
  <c r="AH90" i="7" s="1"/>
  <c r="AE68" i="7"/>
  <c r="AI68" i="7" s="1"/>
  <c r="AA1080" i="7"/>
  <c r="AA1064" i="7"/>
  <c r="AA1024" i="7"/>
  <c r="AA1016" i="7"/>
  <c r="AA1008" i="7"/>
  <c r="AA1000" i="7"/>
  <c r="AA944" i="7"/>
  <c r="AA864" i="7"/>
  <c r="AA856" i="7"/>
  <c r="AA832" i="7"/>
  <c r="AA792" i="7"/>
  <c r="AA784" i="7"/>
  <c r="AA712" i="7"/>
  <c r="AA680" i="7"/>
  <c r="AA672" i="7"/>
  <c r="AA648" i="7"/>
  <c r="AA624" i="7"/>
  <c r="AA544" i="7"/>
  <c r="AA536" i="7"/>
  <c r="AA512" i="7"/>
  <c r="AA392" i="7"/>
  <c r="AA328" i="7"/>
  <c r="AA312" i="7"/>
  <c r="AA296" i="7"/>
  <c r="AA288" i="7"/>
  <c r="AA272" i="7"/>
  <c r="AA256" i="7"/>
  <c r="AA248" i="7"/>
  <c r="AA224" i="7"/>
  <c r="AA216" i="7"/>
  <c r="AA56" i="7"/>
  <c r="G82" i="4"/>
  <c r="AE38" i="7"/>
  <c r="AI38" i="7" s="1"/>
  <c r="AD38" i="7"/>
  <c r="AH38" i="7" s="1"/>
  <c r="AF38" i="7"/>
  <c r="AJ38" i="7" s="1"/>
  <c r="AA38" i="7"/>
  <c r="AD36" i="7"/>
  <c r="AH36" i="7" s="1"/>
  <c r="U36" i="7"/>
  <c r="AF36" i="7"/>
  <c r="AJ36" i="7" s="1"/>
  <c r="AE36" i="7"/>
  <c r="AI36" i="7" s="1"/>
  <c r="AA36" i="7"/>
  <c r="AN34" i="7"/>
  <c r="AF34" i="7"/>
  <c r="AJ34" i="7" s="1"/>
  <c r="AE34" i="7"/>
  <c r="AI34" i="7" s="1"/>
  <c r="AD34" i="7"/>
  <c r="AH34" i="7" s="1"/>
  <c r="H74" i="4"/>
  <c r="Y11" i="4"/>
  <c r="X11" i="4"/>
  <c r="Z11" i="4"/>
  <c r="W11" i="4"/>
  <c r="V11" i="4"/>
  <c r="U11" i="4"/>
  <c r="Z9" i="4"/>
  <c r="Y9" i="4"/>
  <c r="AJ12" i="7"/>
  <c r="AE14" i="7"/>
  <c r="AI14" i="7" s="1"/>
  <c r="W7" i="16" s="1"/>
  <c r="V14" i="7"/>
  <c r="D131" i="4"/>
  <c r="AK10" i="7"/>
  <c r="AN10" i="7"/>
  <c r="G131" i="4"/>
  <c r="G133" i="4" s="1"/>
  <c r="AH362" i="4" s="1"/>
  <c r="AH364" i="4" s="1"/>
  <c r="AH366" i="4" s="1"/>
  <c r="I5" i="4"/>
  <c r="I35" i="4"/>
  <c r="N35" i="4" s="1"/>
  <c r="I9" i="4"/>
  <c r="I11" i="4"/>
  <c r="I19" i="4"/>
  <c r="N19" i="4" s="1"/>
  <c r="I13" i="4"/>
  <c r="I33" i="4"/>
  <c r="N33" i="4" s="1"/>
  <c r="I26" i="4"/>
  <c r="N26" i="4" s="1"/>
  <c r="R24" i="4"/>
  <c r="I28" i="4"/>
  <c r="N28" i="4" s="1"/>
  <c r="I30" i="4"/>
  <c r="N30" i="4" s="1"/>
  <c r="H82" i="4"/>
  <c r="I17" i="4"/>
  <c r="N17" i="4" s="1"/>
  <c r="I7" i="4"/>
  <c r="F150" i="4"/>
  <c r="N150" i="4" s="1"/>
  <c r="F138" i="4"/>
  <c r="N138" i="4" s="1"/>
  <c r="F152" i="4"/>
  <c r="N152" i="4" s="1"/>
  <c r="F144" i="4"/>
  <c r="N144" i="4" s="1"/>
  <c r="F148" i="4"/>
  <c r="N148" i="4" s="1"/>
  <c r="F146" i="4"/>
  <c r="N146" i="4" s="1"/>
  <c r="F154" i="4"/>
  <c r="N154" i="4" s="1"/>
  <c r="AD32" i="7"/>
  <c r="AH32" i="7" s="1"/>
  <c r="F142" i="4"/>
  <c r="AB28" i="7"/>
  <c r="F140" i="4"/>
  <c r="AE32" i="7"/>
  <c r="AI32" i="7" s="1"/>
  <c r="AF32" i="7"/>
  <c r="AJ32" i="7" s="1"/>
  <c r="AA32" i="7"/>
  <c r="AA30" i="7"/>
  <c r="AF30" i="7"/>
  <c r="AJ30" i="7" s="1"/>
  <c r="AE30" i="7"/>
  <c r="AI30" i="7" s="1"/>
  <c r="AN30" i="7"/>
  <c r="AE28" i="7"/>
  <c r="AI28" i="7" s="1"/>
  <c r="AA28" i="7"/>
  <c r="AD28" i="7"/>
  <c r="AH28" i="7" s="1"/>
  <c r="AF28" i="7"/>
  <c r="AJ28" i="7" s="1"/>
  <c r="AD26" i="7"/>
  <c r="AH26" i="7" s="1"/>
  <c r="AA26" i="7"/>
  <c r="AN26" i="7"/>
  <c r="AF26" i="7"/>
  <c r="AJ26" i="7" s="1"/>
  <c r="AE26" i="7"/>
  <c r="AI26" i="7" s="1"/>
  <c r="AN24" i="7"/>
  <c r="AE24" i="7"/>
  <c r="AI24" i="7" s="1"/>
  <c r="AA24" i="7"/>
  <c r="L74" i="4" s="1"/>
  <c r="AF24" i="7"/>
  <c r="AJ24" i="7" s="1"/>
  <c r="U24" i="7"/>
  <c r="V22" i="7"/>
  <c r="K84" i="4" s="1"/>
  <c r="AF22" i="7"/>
  <c r="AJ22" i="7" s="1"/>
  <c r="AA22" i="7"/>
  <c r="AD22" i="7"/>
  <c r="AH22" i="7" s="1"/>
  <c r="AP10" i="7"/>
  <c r="AE20" i="7"/>
  <c r="AI20" i="7" s="1"/>
  <c r="W9" i="4" s="1"/>
  <c r="AA20" i="7"/>
  <c r="J73" i="16" s="1"/>
  <c r="AD20" i="7"/>
  <c r="AH20" i="7" s="1"/>
  <c r="U9" i="4" s="1"/>
  <c r="AD18" i="7"/>
  <c r="AH18" i="7" s="1"/>
  <c r="AA18" i="7"/>
  <c r="I74" i="4" s="1"/>
  <c r="AF18" i="7"/>
  <c r="AJ18" i="7" s="1"/>
  <c r="F82" i="4"/>
  <c r="F131" i="4"/>
  <c r="AQ248" i="7"/>
  <c r="AQ326" i="7"/>
  <c r="AA16" i="7"/>
  <c r="H73" i="16" s="1"/>
  <c r="AF16" i="7"/>
  <c r="AJ16" i="7" s="1"/>
  <c r="AE16" i="7"/>
  <c r="AI16" i="7" s="1"/>
  <c r="AN16" i="7"/>
  <c r="AD14" i="7"/>
  <c r="AH14" i="7" s="1"/>
  <c r="U7" i="14" s="1"/>
  <c r="AA14" i="7"/>
  <c r="AF14" i="7"/>
  <c r="Z7" i="16" s="1"/>
  <c r="AE12" i="7"/>
  <c r="AD12" i="7"/>
  <c r="AF10" i="7"/>
  <c r="AJ10" i="7" s="1"/>
  <c r="AD10" i="7"/>
  <c r="AH10" i="7" s="1"/>
  <c r="AE10" i="7"/>
  <c r="AI10" i="7" s="1"/>
  <c r="AQ64" i="7"/>
  <c r="AQ96" i="7"/>
  <c r="AQ128" i="7"/>
  <c r="AQ184" i="7"/>
  <c r="AQ390" i="7"/>
  <c r="AQ566" i="7"/>
  <c r="W1096" i="7"/>
  <c r="AD1096" i="7"/>
  <c r="U80" i="7"/>
  <c r="AK80" i="7"/>
  <c r="AB84" i="7"/>
  <c r="AK84" i="7"/>
  <c r="U84" i="7"/>
  <c r="AN112" i="7"/>
  <c r="AQ112" i="7"/>
  <c r="AP114" i="7"/>
  <c r="AR114" i="7" s="1"/>
  <c r="AN114" i="7"/>
  <c r="AB204" i="7"/>
  <c r="AK204" i="7"/>
  <c r="U204" i="7"/>
  <c r="AN206" i="7"/>
  <c r="AP206" i="7"/>
  <c r="AR206" i="7" s="1"/>
  <c r="AB336" i="7"/>
  <c r="Z336" i="7"/>
  <c r="U336" i="7"/>
  <c r="AK336" i="7"/>
  <c r="AB360" i="7"/>
  <c r="U360" i="7"/>
  <c r="Z360" i="7"/>
  <c r="AP384" i="7"/>
  <c r="AR384" i="7" s="1"/>
  <c r="AN384" i="7"/>
  <c r="AB446" i="7"/>
  <c r="U446" i="7"/>
  <c r="X446" i="7"/>
  <c r="AB510" i="7"/>
  <c r="AK510" i="7"/>
  <c r="U510" i="7"/>
  <c r="AN718" i="7"/>
  <c r="AP718" i="7"/>
  <c r="AR718" i="7" s="1"/>
  <c r="Z730" i="7"/>
  <c r="V730" i="7"/>
  <c r="AK796" i="7"/>
  <c r="V796" i="7"/>
  <c r="AN32" i="7"/>
  <c r="AQ32" i="7"/>
  <c r="U112" i="7"/>
  <c r="AK112" i="7"/>
  <c r="AB116" i="7"/>
  <c r="U116" i="7"/>
  <c r="AK116" i="7"/>
  <c r="AN118" i="7"/>
  <c r="AP118" i="7"/>
  <c r="AR118" i="7" s="1"/>
  <c r="AB132" i="7"/>
  <c r="U132" i="7"/>
  <c r="Z132" i="7"/>
  <c r="AP150" i="7"/>
  <c r="AR150" i="7" s="1"/>
  <c r="AN150" i="7"/>
  <c r="AP210" i="7"/>
  <c r="AR210" i="7" s="1"/>
  <c r="AN210" i="7"/>
  <c r="AN234" i="7"/>
  <c r="AP234" i="7"/>
  <c r="AR234" i="7" s="1"/>
  <c r="AN306" i="7"/>
  <c r="AP306" i="7"/>
  <c r="AR306" i="7" s="1"/>
  <c r="AN362" i="7"/>
  <c r="AP362" i="7"/>
  <c r="AR362" i="7" s="1"/>
  <c r="AN396" i="7"/>
  <c r="AP396" i="7"/>
  <c r="AR396" i="7" s="1"/>
  <c r="V408" i="7"/>
  <c r="Z408" i="7"/>
  <c r="AB414" i="7"/>
  <c r="U414" i="7"/>
  <c r="X414" i="7"/>
  <c r="AN490" i="7"/>
  <c r="AP490" i="7"/>
  <c r="AR490" i="7" s="1"/>
  <c r="AP500" i="7"/>
  <c r="AR500" i="7" s="1"/>
  <c r="AN500" i="7"/>
  <c r="AN504" i="7"/>
  <c r="AP504" i="7"/>
  <c r="AR504" i="7" s="1"/>
  <c r="X514" i="7"/>
  <c r="U514" i="7"/>
  <c r="Z534" i="7"/>
  <c r="AP606" i="7"/>
  <c r="AR606" i="7" s="1"/>
  <c r="AN606" i="7"/>
  <c r="AB672" i="7"/>
  <c r="AK708" i="7"/>
  <c r="U708" i="7"/>
  <c r="X710" i="7"/>
  <c r="V710" i="7"/>
  <c r="AP744" i="7"/>
  <c r="AR744" i="7" s="1"/>
  <c r="AN744" i="7"/>
  <c r="AB808" i="7"/>
  <c r="U808" i="7"/>
  <c r="Z808" i="7"/>
  <c r="AP840" i="7"/>
  <c r="AR840" i="7" s="1"/>
  <c r="AN840" i="7"/>
  <c r="AN934" i="7"/>
  <c r="AP934" i="7"/>
  <c r="AR934" i="7" s="1"/>
  <c r="AP1056" i="7"/>
  <c r="AR1056" i="7" s="1"/>
  <c r="AN1056" i="7"/>
  <c r="AB12" i="7"/>
  <c r="AK12" i="7"/>
  <c r="Z18" i="7"/>
  <c r="X18" i="7"/>
  <c r="AB20" i="7"/>
  <c r="AK20" i="7"/>
  <c r="R9" i="4" s="1"/>
  <c r="U20" i="7"/>
  <c r="X12" i="7"/>
  <c r="X20" i="7"/>
  <c r="U32" i="7"/>
  <c r="AK32" i="7"/>
  <c r="Z34" i="7"/>
  <c r="X34" i="7"/>
  <c r="AP42" i="7"/>
  <c r="AR42" i="7" s="1"/>
  <c r="AN42" i="7"/>
  <c r="AN48" i="7"/>
  <c r="AQ48" i="7"/>
  <c r="X74" i="7"/>
  <c r="X84" i="7"/>
  <c r="X120" i="7"/>
  <c r="U120" i="7"/>
  <c r="U136" i="7"/>
  <c r="Z136" i="7"/>
  <c r="AN162" i="7"/>
  <c r="AP162" i="7"/>
  <c r="AR162" i="7" s="1"/>
  <c r="AN170" i="7"/>
  <c r="AP170" i="7"/>
  <c r="AR170" i="7" s="1"/>
  <c r="U188" i="7"/>
  <c r="Z188" i="7"/>
  <c r="X204" i="7"/>
  <c r="AB236" i="7"/>
  <c r="AK236" i="7"/>
  <c r="U236" i="7"/>
  <c r="AP238" i="7"/>
  <c r="AR238" i="7" s="1"/>
  <c r="AN238" i="7"/>
  <c r="AP266" i="7"/>
  <c r="AR266" i="7" s="1"/>
  <c r="AN266" i="7"/>
  <c r="AN282" i="7"/>
  <c r="AP282" i="7"/>
  <c r="AR282" i="7" s="1"/>
  <c r="AP328" i="7"/>
  <c r="AR328" i="7" s="1"/>
  <c r="AN328" i="7"/>
  <c r="AP344" i="7"/>
  <c r="AR344" i="7" s="1"/>
  <c r="AN344" i="7"/>
  <c r="X360" i="7"/>
  <c r="X372" i="7"/>
  <c r="AB374" i="7"/>
  <c r="AK374" i="7"/>
  <c r="U374" i="7"/>
  <c r="Z374" i="7"/>
  <c r="AK388" i="7"/>
  <c r="V388" i="7"/>
  <c r="AB464" i="7"/>
  <c r="U464" i="7"/>
  <c r="AP472" i="7"/>
  <c r="AR472" i="7" s="1"/>
  <c r="AN472" i="7"/>
  <c r="V490" i="7"/>
  <c r="AK490" i="7"/>
  <c r="AB566" i="7"/>
  <c r="AK566" i="7"/>
  <c r="U566" i="7"/>
  <c r="AN586" i="7"/>
  <c r="AP586" i="7"/>
  <c r="AR586" i="7" s="1"/>
  <c r="AB626" i="7"/>
  <c r="U626" i="7"/>
  <c r="AP630" i="7"/>
  <c r="AR630" i="7" s="1"/>
  <c r="AN630" i="7"/>
  <c r="AP664" i="7"/>
  <c r="AR664" i="7" s="1"/>
  <c r="AN664" i="7"/>
  <c r="AB760" i="7"/>
  <c r="Z760" i="7"/>
  <c r="AK760" i="7"/>
  <c r="AN780" i="7"/>
  <c r="AP780" i="7"/>
  <c r="AR780" i="7" s="1"/>
  <c r="AP782" i="7"/>
  <c r="AR782" i="7" s="1"/>
  <c r="AN782" i="7"/>
  <c r="U820" i="7"/>
  <c r="Z820" i="7"/>
  <c r="V974" i="7"/>
  <c r="AK974" i="7"/>
  <c r="AP18" i="7"/>
  <c r="AQ18" i="7"/>
  <c r="Z20" i="7"/>
  <c r="AB44" i="7"/>
  <c r="AK44" i="7"/>
  <c r="Z50" i="7"/>
  <c r="X50" i="7"/>
  <c r="AB52" i="7"/>
  <c r="U52" i="7"/>
  <c r="AK52" i="7"/>
  <c r="AN82" i="7"/>
  <c r="AP82" i="7"/>
  <c r="AR82" i="7" s="1"/>
  <c r="Z84" i="7"/>
  <c r="X106" i="7"/>
  <c r="X116" i="7"/>
  <c r="AB124" i="7"/>
  <c r="AK124" i="7"/>
  <c r="AP146" i="7"/>
  <c r="AR146" i="7" s="1"/>
  <c r="AN146" i="7"/>
  <c r="AB156" i="7"/>
  <c r="AK156" i="7"/>
  <c r="U168" i="7"/>
  <c r="AK168" i="7"/>
  <c r="AB172" i="7"/>
  <c r="AK172" i="7"/>
  <c r="U172" i="7"/>
  <c r="AP174" i="7"/>
  <c r="AR174" i="7" s="1"/>
  <c r="AN174" i="7"/>
  <c r="Z204" i="7"/>
  <c r="AN226" i="7"/>
  <c r="AP226" i="7"/>
  <c r="AR226" i="7" s="1"/>
  <c r="AN246" i="7"/>
  <c r="AP246" i="7"/>
  <c r="AR246" i="7" s="1"/>
  <c r="AK248" i="7"/>
  <c r="AB284" i="7"/>
  <c r="U284" i="7"/>
  <c r="AN334" i="7"/>
  <c r="AP334" i="7"/>
  <c r="AR334" i="7" s="1"/>
  <c r="X336" i="7"/>
  <c r="U356" i="7"/>
  <c r="Z356" i="7"/>
  <c r="AK360" i="7"/>
  <c r="AK446" i="7"/>
  <c r="X510" i="7"/>
  <c r="X548" i="7"/>
  <c r="V548" i="7"/>
  <c r="AP644" i="7"/>
  <c r="AR644" i="7" s="1"/>
  <c r="AN644" i="7"/>
  <c r="AB652" i="7"/>
  <c r="V652" i="7"/>
  <c r="AK652" i="7"/>
  <c r="AP684" i="7"/>
  <c r="AR684" i="7" s="1"/>
  <c r="AN684" i="7"/>
  <c r="AB694" i="7"/>
  <c r="U694" i="7"/>
  <c r="Z694" i="7"/>
  <c r="AN732" i="7"/>
  <c r="AP732" i="7"/>
  <c r="AR732" i="7" s="1"/>
  <c r="V780" i="7"/>
  <c r="AK780" i="7"/>
  <c r="AN796" i="7"/>
  <c r="AP796" i="7"/>
  <c r="AR796" i="7" s="1"/>
  <c r="Z56" i="7"/>
  <c r="Z100" i="7"/>
  <c r="AQ144" i="7"/>
  <c r="Z256" i="7"/>
  <c r="AB268" i="7"/>
  <c r="U268" i="7"/>
  <c r="AK268" i="7"/>
  <c r="Z272" i="7"/>
  <c r="Z292" i="7"/>
  <c r="Z296" i="7"/>
  <c r="X324" i="7"/>
  <c r="U324" i="7"/>
  <c r="AQ328" i="7"/>
  <c r="Z354" i="7"/>
  <c r="Z390" i="7"/>
  <c r="X496" i="7"/>
  <c r="U496" i="7"/>
  <c r="AB496" i="7"/>
  <c r="AB526" i="7"/>
  <c r="AK526" i="7"/>
  <c r="U526" i="7"/>
  <c r="Z526" i="7"/>
  <c r="AB558" i="7"/>
  <c r="AK558" i="7"/>
  <c r="Z558" i="7"/>
  <c r="W610" i="7"/>
  <c r="AK610" i="7"/>
  <c r="AB610" i="7"/>
  <c r="AP670" i="7"/>
  <c r="AR670" i="7" s="1"/>
  <c r="AN670" i="7"/>
  <c r="AK816" i="7"/>
  <c r="U816" i="7"/>
  <c r="AK838" i="7"/>
  <c r="AB900" i="7"/>
  <c r="X922" i="7"/>
  <c r="U922" i="7"/>
  <c r="W960" i="7"/>
  <c r="V964" i="7"/>
  <c r="AN994" i="7"/>
  <c r="AP994" i="7"/>
  <c r="AR994" i="7" s="1"/>
  <c r="AP1014" i="7"/>
  <c r="AR1014" i="7" s="1"/>
  <c r="AN1014" i="7"/>
  <c r="AP888" i="7"/>
  <c r="AR888" i="7" s="1"/>
  <c r="AN888" i="7"/>
  <c r="AP928" i="7"/>
  <c r="AR928" i="7" s="1"/>
  <c r="AN928" i="7"/>
  <c r="AK1012" i="7"/>
  <c r="V1012" i="7"/>
  <c r="X1052" i="7"/>
  <c r="U1052" i="7"/>
  <c r="Z1052" i="7"/>
  <c r="X1082" i="7"/>
  <c r="AB1082" i="7"/>
  <c r="U1082" i="7"/>
  <c r="AQ620" i="7"/>
  <c r="AQ358" i="7"/>
  <c r="AQ280" i="7"/>
  <c r="AQ232" i="7"/>
  <c r="AQ168" i="7"/>
  <c r="AQ160" i="7"/>
  <c r="X16" i="7"/>
  <c r="AQ16" i="7"/>
  <c r="X24" i="7"/>
  <c r="Z24" i="7"/>
  <c r="AQ26" i="7"/>
  <c r="AR26" i="7" s="1"/>
  <c r="Z36" i="7"/>
  <c r="AQ50" i="7"/>
  <c r="X66" i="7"/>
  <c r="Z68" i="7"/>
  <c r="AQ80" i="7"/>
  <c r="X88" i="7"/>
  <c r="Z88" i="7"/>
  <c r="X92" i="7"/>
  <c r="X152" i="7"/>
  <c r="U152" i="7"/>
  <c r="X162" i="7"/>
  <c r="X186" i="7"/>
  <c r="Z192" i="7"/>
  <c r="AQ208" i="7"/>
  <c r="AQ264" i="7"/>
  <c r="X268" i="7"/>
  <c r="Z288" i="7"/>
  <c r="AQ304" i="7"/>
  <c r="Z322" i="7"/>
  <c r="X338" i="7"/>
  <c r="X342" i="7"/>
  <c r="AQ342" i="7"/>
  <c r="X400" i="7"/>
  <c r="AB428" i="7"/>
  <c r="V428" i="7"/>
  <c r="AB454" i="7"/>
  <c r="U454" i="7"/>
  <c r="Z518" i="7"/>
  <c r="X532" i="7"/>
  <c r="V532" i="7"/>
  <c r="AK532" i="7"/>
  <c r="U560" i="7"/>
  <c r="X560" i="7"/>
  <c r="AP566" i="7"/>
  <c r="AR566" i="7" s="1"/>
  <c r="AN566" i="7"/>
  <c r="X612" i="7"/>
  <c r="V612" i="7"/>
  <c r="AB688" i="7"/>
  <c r="U688" i="7"/>
  <c r="AP702" i="7"/>
  <c r="AR702" i="7" s="1"/>
  <c r="AN702" i="7"/>
  <c r="AP792" i="7"/>
  <c r="AR792" i="7" s="1"/>
  <c r="AN792" i="7"/>
  <c r="AP894" i="7"/>
  <c r="AR894" i="7" s="1"/>
  <c r="AB912" i="7"/>
  <c r="U912" i="7"/>
  <c r="Z912" i="7"/>
  <c r="X430" i="7"/>
  <c r="Z432" i="7"/>
  <c r="X450" i="7"/>
  <c r="AB450" i="7"/>
  <c r="X466" i="7"/>
  <c r="Z466" i="7"/>
  <c r="X470" i="7"/>
  <c r="X480" i="7"/>
  <c r="AB480" i="7"/>
  <c r="Z498" i="7"/>
  <c r="Z542" i="7"/>
  <c r="AB546" i="7"/>
  <c r="X558" i="7"/>
  <c r="X566" i="7"/>
  <c r="X576" i="7"/>
  <c r="X578" i="7"/>
  <c r="AB578" i="7"/>
  <c r="X608" i="7"/>
  <c r="Z614" i="7"/>
  <c r="AB618" i="7"/>
  <c r="Z622" i="7"/>
  <c r="AK674" i="7"/>
  <c r="AN748" i="7"/>
  <c r="AP748" i="7"/>
  <c r="AR748" i="7" s="1"/>
  <c r="AP806" i="7"/>
  <c r="AR806" i="7" s="1"/>
  <c r="AN806" i="7"/>
  <c r="AB834" i="7"/>
  <c r="AK860" i="7"/>
  <c r="V860" i="7"/>
  <c r="U938" i="7"/>
  <c r="Z938" i="7"/>
  <c r="AB968" i="7"/>
  <c r="U968" i="7"/>
  <c r="AK968" i="7"/>
  <c r="Z968" i="7"/>
  <c r="AN978" i="7"/>
  <c r="AP978" i="7"/>
  <c r="AR978" i="7" s="1"/>
  <c r="AK990" i="7"/>
  <c r="AK1060" i="7"/>
  <c r="V1060" i="7"/>
  <c r="AN1076" i="7"/>
  <c r="AP1076" i="7"/>
  <c r="AR1076" i="7" s="1"/>
  <c r="AB1084" i="7"/>
  <c r="AB1028" i="7"/>
  <c r="U1028" i="7"/>
  <c r="AK1028" i="7"/>
  <c r="AB1088" i="7"/>
  <c r="U1088" i="7"/>
  <c r="Z148" i="7"/>
  <c r="X160" i="7"/>
  <c r="X176" i="7"/>
  <c r="Z176" i="7"/>
  <c r="X180" i="7"/>
  <c r="X194" i="7"/>
  <c r="X196" i="7"/>
  <c r="X250" i="7"/>
  <c r="X292" i="7"/>
  <c r="X306" i="7"/>
  <c r="Z308" i="7"/>
  <c r="Z328" i="7"/>
  <c r="Z344" i="7"/>
  <c r="X382" i="7"/>
  <c r="AB394" i="7"/>
  <c r="AB424" i="7"/>
  <c r="U430" i="7"/>
  <c r="U432" i="7"/>
  <c r="X436" i="7"/>
  <c r="AB436" i="7"/>
  <c r="U450" i="7"/>
  <c r="U466" i="7"/>
  <c r="U480" i="7"/>
  <c r="X486" i="7"/>
  <c r="X500" i="7"/>
  <c r="AB500" i="7"/>
  <c r="AN518" i="7"/>
  <c r="AN536" i="7"/>
  <c r="U542" i="7"/>
  <c r="AN550" i="7"/>
  <c r="AK564" i="7"/>
  <c r="U578" i="7"/>
  <c r="AN588" i="7"/>
  <c r="X600" i="7"/>
  <c r="U614" i="7"/>
  <c r="U618" i="7"/>
  <c r="U622" i="7"/>
  <c r="X630" i="7"/>
  <c r="AN636" i="7"/>
  <c r="Z656" i="7"/>
  <c r="U674" i="7"/>
  <c r="Z678" i="7"/>
  <c r="AK682" i="7"/>
  <c r="X688" i="7"/>
  <c r="X694" i="7"/>
  <c r="AN694" i="7"/>
  <c r="AN706" i="7"/>
  <c r="U716" i="7"/>
  <c r="AN734" i="7"/>
  <c r="AP734" i="7"/>
  <c r="AR734" i="7" s="1"/>
  <c r="AN758" i="7"/>
  <c r="X760" i="7"/>
  <c r="AB768" i="7"/>
  <c r="Z768" i="7"/>
  <c r="Z792" i="7"/>
  <c r="AP808" i="7"/>
  <c r="AR808" i="7" s="1"/>
  <c r="AN808" i="7"/>
  <c r="U834" i="7"/>
  <c r="AN838" i="7"/>
  <c r="AP838" i="7"/>
  <c r="AR838" i="7" s="1"/>
  <c r="AK840" i="7"/>
  <c r="AK854" i="7"/>
  <c r="V854" i="7"/>
  <c r="AN854" i="7"/>
  <c r="AN858" i="7"/>
  <c r="AP858" i="7"/>
  <c r="AR858" i="7" s="1"/>
  <c r="AN872" i="7"/>
  <c r="Z882" i="7"/>
  <c r="AB888" i="7"/>
  <c r="AK888" i="7"/>
  <c r="Z888" i="7"/>
  <c r="X898" i="7"/>
  <c r="AB902" i="7"/>
  <c r="V902" i="7"/>
  <c r="AN902" i="7"/>
  <c r="X912" i="7"/>
  <c r="AB924" i="7"/>
  <c r="U924" i="7"/>
  <c r="V926" i="7"/>
  <c r="Z928" i="7"/>
  <c r="U948" i="7"/>
  <c r="X968" i="7"/>
  <c r="AP976" i="7"/>
  <c r="AR976" i="7" s="1"/>
  <c r="AN976" i="7"/>
  <c r="V990" i="7"/>
  <c r="X1004" i="7"/>
  <c r="U1004" i="7"/>
  <c r="AN1062" i="7"/>
  <c r="Z1084" i="7"/>
  <c r="X1002" i="7"/>
  <c r="Z1002" i="7"/>
  <c r="X1006" i="7"/>
  <c r="AB1006" i="7"/>
  <c r="Z1008" i="7"/>
  <c r="Z1020" i="7"/>
  <c r="Z1024" i="7"/>
  <c r="X1032" i="7"/>
  <c r="X1050" i="7"/>
  <c r="Z1050" i="7"/>
  <c r="X1054" i="7"/>
  <c r="AB1054" i="7"/>
  <c r="Z1056" i="7"/>
  <c r="X1068" i="7"/>
  <c r="AB1068" i="7"/>
  <c r="AN1096" i="7"/>
  <c r="X784" i="7"/>
  <c r="X792" i="7"/>
  <c r="X808" i="7"/>
  <c r="Z856" i="7"/>
  <c r="Z896" i="7"/>
  <c r="X920" i="7"/>
  <c r="X928" i="7"/>
  <c r="AK932" i="7"/>
  <c r="AK958" i="7"/>
  <c r="X960" i="7"/>
  <c r="X974" i="7"/>
  <c r="AP980" i="7"/>
  <c r="AR980" i="7" s="1"/>
  <c r="AB986" i="7"/>
  <c r="AP996" i="7"/>
  <c r="AR996" i="7" s="1"/>
  <c r="AK1008" i="7"/>
  <c r="X1016" i="7"/>
  <c r="AK1024" i="7"/>
  <c r="AK1038" i="7"/>
  <c r="AP1044" i="7"/>
  <c r="AR1044" i="7" s="1"/>
  <c r="AK1056" i="7"/>
  <c r="X1064" i="7"/>
  <c r="X1086" i="7"/>
  <c r="AB1086" i="7"/>
  <c r="W48" i="7"/>
  <c r="W76" i="7"/>
  <c r="W96" i="7"/>
  <c r="W108" i="7"/>
  <c r="W128" i="7"/>
  <c r="W140" i="7"/>
  <c r="W160" i="7"/>
  <c r="W164" i="7"/>
  <c r="AB220" i="7"/>
  <c r="AK220" i="7"/>
  <c r="W220" i="7"/>
  <c r="X240" i="7"/>
  <c r="AK240" i="7"/>
  <c r="W240" i="7"/>
  <c r="X258" i="7"/>
  <c r="X260" i="7"/>
  <c r="X264" i="7"/>
  <c r="U264" i="7"/>
  <c r="Z264" i="7"/>
  <c r="AK264" i="7"/>
  <c r="AB276" i="7"/>
  <c r="U276" i="7"/>
  <c r="Z276" i="7"/>
  <c r="AK276" i="7"/>
  <c r="X290" i="7"/>
  <c r="X298" i="7"/>
  <c r="X300" i="7"/>
  <c r="X304" i="7"/>
  <c r="Z304" i="7"/>
  <c r="U304" i="7"/>
  <c r="AK304" i="7"/>
  <c r="AB316" i="7"/>
  <c r="Z316" i="7"/>
  <c r="U316" i="7"/>
  <c r="AK316" i="7"/>
  <c r="AB326" i="7"/>
  <c r="V326" i="7"/>
  <c r="AK326" i="7"/>
  <c r="X332" i="7"/>
  <c r="Z332" i="7"/>
  <c r="X340" i="7"/>
  <c r="U340" i="7"/>
  <c r="Z340" i="7"/>
  <c r="AB340" i="7"/>
  <c r="AB352" i="7"/>
  <c r="X352" i="7"/>
  <c r="AK352" i="7"/>
  <c r="U352" i="7"/>
  <c r="Z352" i="7"/>
  <c r="V358" i="7"/>
  <c r="AB358" i="7"/>
  <c r="AK358" i="7"/>
  <c r="AN372" i="7"/>
  <c r="AP372" i="7"/>
  <c r="AR372" i="7" s="1"/>
  <c r="AP382" i="7"/>
  <c r="AR382" i="7" s="1"/>
  <c r="AN382" i="7"/>
  <c r="AN394" i="7"/>
  <c r="AP394" i="7"/>
  <c r="AR394" i="7" s="1"/>
  <c r="AP406" i="7"/>
  <c r="AR406" i="7" s="1"/>
  <c r="AN406" i="7"/>
  <c r="AP422" i="7"/>
  <c r="AR422" i="7" s="1"/>
  <c r="AN422" i="7"/>
  <c r="X438" i="7"/>
  <c r="AB448" i="7"/>
  <c r="U448" i="7"/>
  <c r="AB462" i="7"/>
  <c r="AK462" i="7"/>
  <c r="U462" i="7"/>
  <c r="X462" i="7"/>
  <c r="Z462" i="7"/>
  <c r="AB470" i="7"/>
  <c r="U470" i="7"/>
  <c r="Z470" i="7"/>
  <c r="AK470" i="7"/>
  <c r="AB478" i="7"/>
  <c r="X478" i="7"/>
  <c r="AK478" i="7"/>
  <c r="U478" i="7"/>
  <c r="Z478" i="7"/>
  <c r="X482" i="7"/>
  <c r="AB482" i="7"/>
  <c r="U482" i="7"/>
  <c r="AB486" i="7"/>
  <c r="U486" i="7"/>
  <c r="Z486" i="7"/>
  <c r="AK486" i="7"/>
  <c r="AP502" i="7"/>
  <c r="AR502" i="7" s="1"/>
  <c r="AN502" i="7"/>
  <c r="V516" i="7"/>
  <c r="AK516" i="7"/>
  <c r="X530" i="7"/>
  <c r="Z530" i="7"/>
  <c r="AB530" i="7"/>
  <c r="U530" i="7"/>
  <c r="AB550" i="7"/>
  <c r="AK550" i="7"/>
  <c r="U550" i="7"/>
  <c r="Z550" i="7"/>
  <c r="AN554" i="7"/>
  <c r="AP554" i="7"/>
  <c r="AR554" i="7" s="1"/>
  <c r="X562" i="7"/>
  <c r="U562" i="7"/>
  <c r="AB562" i="7"/>
  <c r="W562" i="7"/>
  <c r="AB582" i="7"/>
  <c r="AK582" i="7"/>
  <c r="Z582" i="7"/>
  <c r="U582" i="7"/>
  <c r="AP582" i="7"/>
  <c r="AR582" i="7" s="1"/>
  <c r="AN582" i="7"/>
  <c r="X594" i="7"/>
  <c r="AB594" i="7"/>
  <c r="U594" i="7"/>
  <c r="Z594" i="7"/>
  <c r="AN604" i="7"/>
  <c r="AP604" i="7"/>
  <c r="AR604" i="7" s="1"/>
  <c r="AN616" i="7"/>
  <c r="AP616" i="7"/>
  <c r="AR616" i="7" s="1"/>
  <c r="X624" i="7"/>
  <c r="X658" i="7"/>
  <c r="AB658" i="7"/>
  <c r="U658" i="7"/>
  <c r="W658" i="7"/>
  <c r="AB670" i="7"/>
  <c r="Z670" i="7"/>
  <c r="X670" i="7"/>
  <c r="AK670" i="7"/>
  <c r="U670" i="7"/>
  <c r="X726" i="7"/>
  <c r="AN794" i="7"/>
  <c r="AP794" i="7"/>
  <c r="AR794" i="7" s="1"/>
  <c r="AN918" i="7"/>
  <c r="AP918" i="7"/>
  <c r="AR918" i="7" s="1"/>
  <c r="AN998" i="7"/>
  <c r="AP998" i="7"/>
  <c r="AR998" i="7" s="1"/>
  <c r="AP1038" i="7"/>
  <c r="AR1038" i="7" s="1"/>
  <c r="AN1038" i="7"/>
  <c r="AQ884" i="7"/>
  <c r="AQ820" i="7"/>
  <c r="AQ902" i="7"/>
  <c r="AQ900" i="7"/>
  <c r="AQ772" i="7"/>
  <c r="AQ644" i="7"/>
  <c r="AQ630" i="7"/>
  <c r="AQ626" i="7"/>
  <c r="AQ684" i="7"/>
  <c r="AQ614" i="7"/>
  <c r="AQ594" i="7"/>
  <c r="AQ582" i="7"/>
  <c r="AQ548" i="7"/>
  <c r="AQ546" i="7"/>
  <c r="AQ502" i="7"/>
  <c r="AQ484" i="7"/>
  <c r="AQ438" i="7"/>
  <c r="AQ362" i="7"/>
  <c r="AQ356" i="7"/>
  <c r="AQ312" i="7"/>
  <c r="AQ288" i="7"/>
  <c r="AQ256" i="7"/>
  <c r="AQ224" i="7"/>
  <c r="AQ192" i="7"/>
  <c r="AQ690" i="7"/>
  <c r="AQ660" i="7"/>
  <c r="AQ564" i="7"/>
  <c r="AQ530" i="7"/>
  <c r="AQ500" i="7"/>
  <c r="AQ482" i="7"/>
  <c r="AQ466" i="7"/>
  <c r="AQ436" i="7"/>
  <c r="AQ420" i="7"/>
  <c r="AQ406" i="7"/>
  <c r="AQ396" i="7"/>
  <c r="AQ366" i="7"/>
  <c r="AQ324" i="7"/>
  <c r="AQ296" i="7"/>
  <c r="AQ272" i="7"/>
  <c r="X10" i="7"/>
  <c r="U12" i="7"/>
  <c r="AN14" i="7"/>
  <c r="Z16" i="7"/>
  <c r="AN18" i="7"/>
  <c r="W20" i="7"/>
  <c r="AK24" i="7"/>
  <c r="Z28" i="7"/>
  <c r="AP30" i="7"/>
  <c r="AP34" i="7"/>
  <c r="X36" i="7"/>
  <c r="AK36" i="7"/>
  <c r="X40" i="7"/>
  <c r="W40" i="7"/>
  <c r="AQ40" i="7"/>
  <c r="X42" i="7"/>
  <c r="AQ42" i="7"/>
  <c r="U44" i="7"/>
  <c r="AN46" i="7"/>
  <c r="Z48" i="7"/>
  <c r="AN50" i="7"/>
  <c r="W52" i="7"/>
  <c r="AK56" i="7"/>
  <c r="AP58" i="7"/>
  <c r="AR58" i="7" s="1"/>
  <c r="U60" i="7"/>
  <c r="AN62" i="7"/>
  <c r="Z64" i="7"/>
  <c r="X68" i="7"/>
  <c r="AK68" i="7"/>
  <c r="X72" i="7"/>
  <c r="W72" i="7"/>
  <c r="AQ72" i="7"/>
  <c r="AN74" i="7"/>
  <c r="Z76" i="7"/>
  <c r="AP78" i="7"/>
  <c r="AR78" i="7" s="1"/>
  <c r="X82" i="7"/>
  <c r="W84" i="7"/>
  <c r="AK88" i="7"/>
  <c r="AP90" i="7"/>
  <c r="AR90" i="7" s="1"/>
  <c r="U92" i="7"/>
  <c r="AN94" i="7"/>
  <c r="Z96" i="7"/>
  <c r="X100" i="7"/>
  <c r="AK100" i="7"/>
  <c r="X104" i="7"/>
  <c r="W104" i="7"/>
  <c r="AQ104" i="7"/>
  <c r="AN106" i="7"/>
  <c r="Z108" i="7"/>
  <c r="AP110" i="7"/>
  <c r="AR110" i="7" s="1"/>
  <c r="X114" i="7"/>
  <c r="W116" i="7"/>
  <c r="AK120" i="7"/>
  <c r="AP122" i="7"/>
  <c r="AR122" i="7" s="1"/>
  <c r="U124" i="7"/>
  <c r="AN126" i="7"/>
  <c r="Z128" i="7"/>
  <c r="X132" i="7"/>
  <c r="AK132" i="7"/>
  <c r="X136" i="7"/>
  <c r="W136" i="7"/>
  <c r="AQ136" i="7"/>
  <c r="AN138" i="7"/>
  <c r="Z140" i="7"/>
  <c r="AP142" i="7"/>
  <c r="AR142" i="7" s="1"/>
  <c r="X146" i="7"/>
  <c r="W148" i="7"/>
  <c r="AK152" i="7"/>
  <c r="AP154" i="7"/>
  <c r="AR154" i="7" s="1"/>
  <c r="U156" i="7"/>
  <c r="AN158" i="7"/>
  <c r="Z160" i="7"/>
  <c r="Z164" i="7"/>
  <c r="AP166" i="7"/>
  <c r="AR166" i="7" s="1"/>
  <c r="X170" i="7"/>
  <c r="W172" i="7"/>
  <c r="AK176" i="7"/>
  <c r="AP178" i="7"/>
  <c r="AR178" i="7" s="1"/>
  <c r="U180" i="7"/>
  <c r="AB188" i="7"/>
  <c r="AK188" i="7"/>
  <c r="W188" i="7"/>
  <c r="AP190" i="7"/>
  <c r="AR190" i="7" s="1"/>
  <c r="AP194" i="7"/>
  <c r="AR194" i="7" s="1"/>
  <c r="AQ200" i="7"/>
  <c r="AN202" i="7"/>
  <c r="X208" i="7"/>
  <c r="AK208" i="7"/>
  <c r="W208" i="7"/>
  <c r="AP214" i="7"/>
  <c r="AR214" i="7" s="1"/>
  <c r="AQ216" i="7"/>
  <c r="Z220" i="7"/>
  <c r="AB228" i="7"/>
  <c r="Z228" i="7"/>
  <c r="W228" i="7"/>
  <c r="X232" i="7"/>
  <c r="U232" i="7"/>
  <c r="Z232" i="7"/>
  <c r="Z240" i="7"/>
  <c r="AB244" i="7"/>
  <c r="U244" i="7"/>
  <c r="Z244" i="7"/>
  <c r="X248" i="7"/>
  <c r="Z248" i="7"/>
  <c r="W248" i="7"/>
  <c r="AN258" i="7"/>
  <c r="AP258" i="7"/>
  <c r="AR258" i="7" s="1"/>
  <c r="AN278" i="7"/>
  <c r="AP278" i="7"/>
  <c r="AR278" i="7" s="1"/>
  <c r="AN290" i="7"/>
  <c r="AP290" i="7"/>
  <c r="AR290" i="7" s="1"/>
  <c r="AP298" i="7"/>
  <c r="AR298" i="7" s="1"/>
  <c r="AN298" i="7"/>
  <c r="AP318" i="7"/>
  <c r="AR318" i="7" s="1"/>
  <c r="AN318" i="7"/>
  <c r="AP326" i="7"/>
  <c r="AR326" i="7" s="1"/>
  <c r="AN326" i="7"/>
  <c r="AQ344" i="7"/>
  <c r="AN358" i="7"/>
  <c r="AP358" i="7"/>
  <c r="AR358" i="7" s="1"/>
  <c r="Z368" i="7"/>
  <c r="U368" i="7"/>
  <c r="AB368" i="7"/>
  <c r="AQ372" i="7"/>
  <c r="AN376" i="7"/>
  <c r="AP376" i="7"/>
  <c r="AR376" i="7" s="1"/>
  <c r="AQ386" i="7"/>
  <c r="X398" i="7"/>
  <c r="Z400" i="7"/>
  <c r="U400" i="7"/>
  <c r="AB400" i="7"/>
  <c r="AB404" i="7"/>
  <c r="V404" i="7"/>
  <c r="AK404" i="7"/>
  <c r="X406" i="7"/>
  <c r="AK418" i="7"/>
  <c r="AB418" i="7"/>
  <c r="X422" i="7"/>
  <c r="AN432" i="7"/>
  <c r="AP432" i="7"/>
  <c r="AR432" i="7" s="1"/>
  <c r="AQ454" i="7"/>
  <c r="AP470" i="7"/>
  <c r="AR470" i="7" s="1"/>
  <c r="AN470" i="7"/>
  <c r="AK484" i="7"/>
  <c r="V484" i="7"/>
  <c r="AP486" i="7"/>
  <c r="AR486" i="7" s="1"/>
  <c r="AN486" i="7"/>
  <c r="AN492" i="7"/>
  <c r="AP492" i="7"/>
  <c r="AR492" i="7" s="1"/>
  <c r="X502" i="7"/>
  <c r="AB512" i="7"/>
  <c r="U512" i="7"/>
  <c r="AP568" i="7"/>
  <c r="AR568" i="7" s="1"/>
  <c r="AN568" i="7"/>
  <c r="AN570" i="7"/>
  <c r="AP570" i="7"/>
  <c r="AR570" i="7" s="1"/>
  <c r="V580" i="7"/>
  <c r="X580" i="7"/>
  <c r="AB596" i="7"/>
  <c r="V596" i="7"/>
  <c r="AK596" i="7"/>
  <c r="AP596" i="7"/>
  <c r="AR596" i="7" s="1"/>
  <c r="AN596" i="7"/>
  <c r="AB606" i="7"/>
  <c r="X606" i="7"/>
  <c r="Z606" i="7"/>
  <c r="AK606" i="7"/>
  <c r="U606" i="7"/>
  <c r="AB654" i="7"/>
  <c r="AK654" i="7"/>
  <c r="U654" i="7"/>
  <c r="Z654" i="7"/>
  <c r="W654" i="7"/>
  <c r="AB660" i="7"/>
  <c r="V660" i="7"/>
  <c r="X660" i="7"/>
  <c r="V666" i="7"/>
  <c r="Z666" i="7"/>
  <c r="AP696" i="7"/>
  <c r="AR696" i="7" s="1"/>
  <c r="AN696" i="7"/>
  <c r="AN714" i="7"/>
  <c r="AP714" i="7"/>
  <c r="AR714" i="7" s="1"/>
  <c r="AB728" i="7"/>
  <c r="AK728" i="7"/>
  <c r="Z728" i="7"/>
  <c r="U728" i="7"/>
  <c r="AP728" i="7"/>
  <c r="AR728" i="7" s="1"/>
  <c r="AN728" i="7"/>
  <c r="AQ774" i="7"/>
  <c r="W16" i="7"/>
  <c r="W28" i="7"/>
  <c r="W64" i="7"/>
  <c r="W12" i="7"/>
  <c r="C6" i="7"/>
  <c r="AK16" i="7"/>
  <c r="X28" i="7"/>
  <c r="AK28" i="7"/>
  <c r="X32" i="7"/>
  <c r="W32" i="7"/>
  <c r="AQ34" i="7"/>
  <c r="W44" i="7"/>
  <c r="AK48" i="7"/>
  <c r="X58" i="7"/>
  <c r="W60" i="7"/>
  <c r="AK64" i="7"/>
  <c r="X76" i="7"/>
  <c r="AK76" i="7"/>
  <c r="X80" i="7"/>
  <c r="W80" i="7"/>
  <c r="X90" i="7"/>
  <c r="W92" i="7"/>
  <c r="AK96" i="7"/>
  <c r="X108" i="7"/>
  <c r="AK108" i="7"/>
  <c r="X112" i="7"/>
  <c r="W112" i="7"/>
  <c r="X122" i="7"/>
  <c r="W124" i="7"/>
  <c r="AK128" i="7"/>
  <c r="X140" i="7"/>
  <c r="AK140" i="7"/>
  <c r="X144" i="7"/>
  <c r="W144" i="7"/>
  <c r="X154" i="7"/>
  <c r="W156" i="7"/>
  <c r="AK160" i="7"/>
  <c r="X164" i="7"/>
  <c r="AK164" i="7"/>
  <c r="X168" i="7"/>
  <c r="W168" i="7"/>
  <c r="X178" i="7"/>
  <c r="W180" i="7"/>
  <c r="AB196" i="7"/>
  <c r="Z196" i="7"/>
  <c r="W196" i="7"/>
  <c r="X200" i="7"/>
  <c r="U200" i="7"/>
  <c r="Z200" i="7"/>
  <c r="AB212" i="7"/>
  <c r="U212" i="7"/>
  <c r="Z212" i="7"/>
  <c r="X216" i="7"/>
  <c r="Z216" i="7"/>
  <c r="W216" i="7"/>
  <c r="AB260" i="7"/>
  <c r="Z260" i="7"/>
  <c r="U260" i="7"/>
  <c r="AK260" i="7"/>
  <c r="X280" i="7"/>
  <c r="Z280" i="7"/>
  <c r="U280" i="7"/>
  <c r="AK280" i="7"/>
  <c r="AB300" i="7"/>
  <c r="U300" i="7"/>
  <c r="Z300" i="7"/>
  <c r="AK300" i="7"/>
  <c r="AB320" i="7"/>
  <c r="AK320" i="7"/>
  <c r="U320" i="7"/>
  <c r="X320" i="7"/>
  <c r="Z320" i="7"/>
  <c r="U338" i="7"/>
  <c r="Z338" i="7"/>
  <c r="AB338" i="7"/>
  <c r="V342" i="7"/>
  <c r="AB342" i="7"/>
  <c r="AK342" i="7"/>
  <c r="AK364" i="7"/>
  <c r="V364" i="7"/>
  <c r="AP364" i="7"/>
  <c r="AR364" i="7" s="1"/>
  <c r="AN364" i="7"/>
  <c r="AN370" i="7"/>
  <c r="AP370" i="7"/>
  <c r="AR370" i="7" s="1"/>
  <c r="AK378" i="7"/>
  <c r="V378" i="7"/>
  <c r="AP404" i="7"/>
  <c r="AR404" i="7" s="1"/>
  <c r="AN404" i="7"/>
  <c r="AP424" i="7"/>
  <c r="AR424" i="7" s="1"/>
  <c r="AN424" i="7"/>
  <c r="AN426" i="7"/>
  <c r="AP426" i="7"/>
  <c r="AR426" i="7" s="1"/>
  <c r="X434" i="7"/>
  <c r="Z434" i="7"/>
  <c r="U434" i="7"/>
  <c r="AB434" i="7"/>
  <c r="AB438" i="7"/>
  <c r="Z438" i="7"/>
  <c r="U438" i="7"/>
  <c r="AK438" i="7"/>
  <c r="AN442" i="7"/>
  <c r="AP442" i="7"/>
  <c r="AR442" i="7" s="1"/>
  <c r="AB468" i="7"/>
  <c r="V468" i="7"/>
  <c r="AK468" i="7"/>
  <c r="AP488" i="7"/>
  <c r="AR488" i="7" s="1"/>
  <c r="AN488" i="7"/>
  <c r="AB494" i="7"/>
  <c r="X494" i="7"/>
  <c r="AK494" i="7"/>
  <c r="U494" i="7"/>
  <c r="Z494" i="7"/>
  <c r="AN520" i="7"/>
  <c r="AP520" i="7"/>
  <c r="AR520" i="7" s="1"/>
  <c r="Z528" i="7"/>
  <c r="U528" i="7"/>
  <c r="AB528" i="7"/>
  <c r="AB576" i="7"/>
  <c r="U576" i="7"/>
  <c r="AP608" i="7"/>
  <c r="AR608" i="7" s="1"/>
  <c r="AN608" i="7"/>
  <c r="V628" i="7"/>
  <c r="X628" i="7"/>
  <c r="AB628" i="7"/>
  <c r="W636" i="7"/>
  <c r="AB636" i="7"/>
  <c r="AN650" i="7"/>
  <c r="AP650" i="7"/>
  <c r="AR650" i="7" s="1"/>
  <c r="AP676" i="7"/>
  <c r="AR676" i="7" s="1"/>
  <c r="AN676" i="7"/>
  <c r="AN680" i="7"/>
  <c r="AP680" i="7"/>
  <c r="AR680" i="7" s="1"/>
  <c r="X690" i="7"/>
  <c r="AB690" i="7"/>
  <c r="Z690" i="7"/>
  <c r="U690" i="7"/>
  <c r="Z702" i="7"/>
  <c r="X702" i="7"/>
  <c r="U702" i="7"/>
  <c r="W702" i="7"/>
  <c r="AB706" i="7"/>
  <c r="U706" i="7"/>
  <c r="X706" i="7"/>
  <c r="AN716" i="7"/>
  <c r="AP716" i="7"/>
  <c r="AR716" i="7" s="1"/>
  <c r="V726" i="7"/>
  <c r="AB726" i="7"/>
  <c r="X756" i="7"/>
  <c r="Z756" i="7"/>
  <c r="AB756" i="7"/>
  <c r="U756" i="7"/>
  <c r="AN830" i="7"/>
  <c r="AP830" i="7"/>
  <c r="AR830" i="7" s="1"/>
  <c r="AB848" i="7"/>
  <c r="AK848" i="7"/>
  <c r="U848" i="7"/>
  <c r="Z848" i="7"/>
  <c r="W848" i="7"/>
  <c r="X848" i="7"/>
  <c r="AN908" i="7"/>
  <c r="AP908" i="7"/>
  <c r="AR908" i="7" s="1"/>
  <c r="Z1066" i="7"/>
  <c r="U1066" i="7"/>
  <c r="AB1066" i="7"/>
  <c r="X1066" i="7"/>
  <c r="AP1072" i="7"/>
  <c r="AR1072" i="7" s="1"/>
  <c r="AN1072" i="7"/>
  <c r="Z12" i="7"/>
  <c r="AE4" i="4" s="1"/>
  <c r="U16" i="7"/>
  <c r="W24" i="7"/>
  <c r="AQ24" i="7"/>
  <c r="X26" i="7"/>
  <c r="U28" i="7"/>
  <c r="Z32" i="7"/>
  <c r="W36" i="7"/>
  <c r="Z44" i="7"/>
  <c r="U48" i="7"/>
  <c r="W56" i="7"/>
  <c r="AQ56" i="7"/>
  <c r="Z60" i="7"/>
  <c r="U64" i="7"/>
  <c r="W68" i="7"/>
  <c r="U76" i="7"/>
  <c r="Z80" i="7"/>
  <c r="W88" i="7"/>
  <c r="AQ88" i="7"/>
  <c r="Z92" i="7"/>
  <c r="U96" i="7"/>
  <c r="W100" i="7"/>
  <c r="U108" i="7"/>
  <c r="Z112" i="7"/>
  <c r="W120" i="7"/>
  <c r="AQ120" i="7"/>
  <c r="Z124" i="7"/>
  <c r="U128" i="7"/>
  <c r="W132" i="7"/>
  <c r="U140" i="7"/>
  <c r="Z144" i="7"/>
  <c r="W152" i="7"/>
  <c r="AQ152" i="7"/>
  <c r="Z156" i="7"/>
  <c r="U160" i="7"/>
  <c r="U164" i="7"/>
  <c r="Z168" i="7"/>
  <c r="W176" i="7"/>
  <c r="AQ176" i="7"/>
  <c r="Z180" i="7"/>
  <c r="X184" i="7"/>
  <c r="Z184" i="7"/>
  <c r="W184" i="7"/>
  <c r="AK196" i="7"/>
  <c r="AK200" i="7"/>
  <c r="AK212" i="7"/>
  <c r="AK216" i="7"/>
  <c r="U220" i="7"/>
  <c r="AN230" i="7"/>
  <c r="U240" i="7"/>
  <c r="AQ240" i="7"/>
  <c r="AN242" i="7"/>
  <c r="AB252" i="7"/>
  <c r="AK252" i="7"/>
  <c r="W252" i="7"/>
  <c r="Z252" i="7"/>
  <c r="AP262" i="7"/>
  <c r="AR262" i="7" s="1"/>
  <c r="AN262" i="7"/>
  <c r="W264" i="7"/>
  <c r="AP274" i="7"/>
  <c r="AR274" i="7" s="1"/>
  <c r="AN274" i="7"/>
  <c r="W276" i="7"/>
  <c r="AN302" i="7"/>
  <c r="AP302" i="7"/>
  <c r="AR302" i="7" s="1"/>
  <c r="W304" i="7"/>
  <c r="AN314" i="7"/>
  <c r="AP314" i="7"/>
  <c r="AR314" i="7" s="1"/>
  <c r="W316" i="7"/>
  <c r="X326" i="7"/>
  <c r="AN330" i="7"/>
  <c r="AP330" i="7"/>
  <c r="AR330" i="7" s="1"/>
  <c r="AN332" i="7"/>
  <c r="AP332" i="7"/>
  <c r="AR332" i="7" s="1"/>
  <c r="W340" i="7"/>
  <c r="AN342" i="7"/>
  <c r="AP342" i="7"/>
  <c r="AR342" i="7" s="1"/>
  <c r="AN348" i="7"/>
  <c r="AP348" i="7"/>
  <c r="AR348" i="7" s="1"/>
  <c r="AN350" i="7"/>
  <c r="AP350" i="7"/>
  <c r="AR350" i="7" s="1"/>
  <c r="W352" i="7"/>
  <c r="X358" i="7"/>
  <c r="AQ360" i="7"/>
  <c r="AB366" i="7"/>
  <c r="AK366" i="7"/>
  <c r="U366" i="7"/>
  <c r="X366" i="7"/>
  <c r="Z366" i="7"/>
  <c r="V372" i="7"/>
  <c r="AB372" i="7"/>
  <c r="AK372" i="7"/>
  <c r="U386" i="7"/>
  <c r="AB386" i="7"/>
  <c r="AK386" i="7"/>
  <c r="AB398" i="7"/>
  <c r="Z398" i="7"/>
  <c r="U398" i="7"/>
  <c r="AK398" i="7"/>
  <c r="X402" i="7"/>
  <c r="Z402" i="7"/>
  <c r="U402" i="7"/>
  <c r="AB402" i="7"/>
  <c r="AB406" i="7"/>
  <c r="U406" i="7"/>
  <c r="Z406" i="7"/>
  <c r="AK406" i="7"/>
  <c r="AB422" i="7"/>
  <c r="Z422" i="7"/>
  <c r="U422" i="7"/>
  <c r="AK422" i="7"/>
  <c r="AK426" i="7"/>
  <c r="AB426" i="7"/>
  <c r="AQ426" i="7"/>
  <c r="AQ430" i="7"/>
  <c r="AP438" i="7"/>
  <c r="AR438" i="7" s="1"/>
  <c r="AN438" i="7"/>
  <c r="X448" i="7"/>
  <c r="V452" i="7"/>
  <c r="AK452" i="7"/>
  <c r="AN458" i="7"/>
  <c r="AP458" i="7"/>
  <c r="AR458" i="7" s="1"/>
  <c r="AP460" i="7"/>
  <c r="AR460" i="7" s="1"/>
  <c r="AN460" i="7"/>
  <c r="W462" i="7"/>
  <c r="AP468" i="7"/>
  <c r="AR468" i="7" s="1"/>
  <c r="AN468" i="7"/>
  <c r="W470" i="7"/>
  <c r="AN474" i="7"/>
  <c r="AP474" i="7"/>
  <c r="AR474" i="7" s="1"/>
  <c r="AN476" i="7"/>
  <c r="AP476" i="7"/>
  <c r="AR476" i="7" s="1"/>
  <c r="W478" i="7"/>
  <c r="W482" i="7"/>
  <c r="W486" i="7"/>
  <c r="AB502" i="7"/>
  <c r="Z502" i="7"/>
  <c r="U502" i="7"/>
  <c r="AK502" i="7"/>
  <c r="AN506" i="7"/>
  <c r="AP506" i="7"/>
  <c r="AR506" i="7" s="1"/>
  <c r="X516" i="7"/>
  <c r="W530" i="7"/>
  <c r="AP534" i="7"/>
  <c r="AR534" i="7" s="1"/>
  <c r="AN534" i="7"/>
  <c r="AP548" i="7"/>
  <c r="AR548" i="7" s="1"/>
  <c r="AN548" i="7"/>
  <c r="W550" i="7"/>
  <c r="Z562" i="7"/>
  <c r="W582" i="7"/>
  <c r="AB592" i="7"/>
  <c r="Z592" i="7"/>
  <c r="U592" i="7"/>
  <c r="W594" i="7"/>
  <c r="AP600" i="7"/>
  <c r="AR600" i="7" s="1"/>
  <c r="AN600" i="7"/>
  <c r="AN618" i="7"/>
  <c r="AP618" i="7"/>
  <c r="AR618" i="7" s="1"/>
  <c r="AN620" i="7"/>
  <c r="AP620" i="7"/>
  <c r="AR620" i="7" s="1"/>
  <c r="AB630" i="7"/>
  <c r="Z630" i="7"/>
  <c r="U630" i="7"/>
  <c r="W630" i="7"/>
  <c r="AB638" i="7"/>
  <c r="AK638" i="7"/>
  <c r="U638" i="7"/>
  <c r="W638" i="7"/>
  <c r="X638" i="7"/>
  <c r="Z658" i="7"/>
  <c r="AB662" i="7"/>
  <c r="Z662" i="7"/>
  <c r="AK662" i="7"/>
  <c r="X662" i="7"/>
  <c r="U662" i="7"/>
  <c r="W670" i="7"/>
  <c r="AP672" i="7"/>
  <c r="AR672" i="7" s="1"/>
  <c r="AN672" i="7"/>
  <c r="AK692" i="7"/>
  <c r="V692" i="7"/>
  <c r="U722" i="7"/>
  <c r="Z722" i="7"/>
  <c r="AB734" i="7"/>
  <c r="X788" i="7"/>
  <c r="AB788" i="7"/>
  <c r="U788" i="7"/>
  <c r="W788" i="7"/>
  <c r="Z788" i="7"/>
  <c r="X868" i="7"/>
  <c r="U868" i="7"/>
  <c r="W868" i="7"/>
  <c r="AB868" i="7"/>
  <c r="W272" i="7"/>
  <c r="W284" i="7"/>
  <c r="W296" i="7"/>
  <c r="W308" i="7"/>
  <c r="X322" i="7"/>
  <c r="W324" i="7"/>
  <c r="W328" i="7"/>
  <c r="X384" i="7"/>
  <c r="X388" i="7"/>
  <c r="W390" i="7"/>
  <c r="Z394" i="7"/>
  <c r="W414" i="7"/>
  <c r="X432" i="7"/>
  <c r="W446" i="7"/>
  <c r="W450" i="7"/>
  <c r="W454" i="7"/>
  <c r="X464" i="7"/>
  <c r="W466" i="7"/>
  <c r="W510" i="7"/>
  <c r="W514" i="7"/>
  <c r="W518" i="7"/>
  <c r="W526" i="7"/>
  <c r="AB564" i="7"/>
  <c r="AK570" i="7"/>
  <c r="V570" i="7"/>
  <c r="AB574" i="7"/>
  <c r="Z574" i="7"/>
  <c r="AK574" i="7"/>
  <c r="W574" i="7"/>
  <c r="AN628" i="7"/>
  <c r="AP628" i="7"/>
  <c r="AR628" i="7" s="1"/>
  <c r="V632" i="7"/>
  <c r="Z632" i="7"/>
  <c r="AN634" i="7"/>
  <c r="AP634" i="7"/>
  <c r="AR634" i="7" s="1"/>
  <c r="AB646" i="7"/>
  <c r="AK646" i="7"/>
  <c r="Z646" i="7"/>
  <c r="W646" i="7"/>
  <c r="AP652" i="7"/>
  <c r="AR652" i="7" s="1"/>
  <c r="AN652" i="7"/>
  <c r="AB656" i="7"/>
  <c r="AN658" i="7"/>
  <c r="AP658" i="7"/>
  <c r="AR658" i="7" s="1"/>
  <c r="AB712" i="7"/>
  <c r="Z712" i="7"/>
  <c r="W712" i="7"/>
  <c r="Z770" i="7"/>
  <c r="U770" i="7"/>
  <c r="X770" i="7"/>
  <c r="AK790" i="7"/>
  <c r="V790" i="7"/>
  <c r="X790" i="7"/>
  <c r="AB850" i="7"/>
  <c r="U850" i="7"/>
  <c r="X850" i="7"/>
  <c r="AB880" i="7"/>
  <c r="AK880" i="7"/>
  <c r="U880" i="7"/>
  <c r="W880" i="7"/>
  <c r="X880" i="7"/>
  <c r="AN886" i="7"/>
  <c r="AP886" i="7"/>
  <c r="AR886" i="7" s="1"/>
  <c r="AP920" i="7"/>
  <c r="AR920" i="7" s="1"/>
  <c r="AN920" i="7"/>
  <c r="AP960" i="7"/>
  <c r="AR960" i="7" s="1"/>
  <c r="AN960" i="7"/>
  <c r="X972" i="7"/>
  <c r="U972" i="7"/>
  <c r="W972" i="7"/>
  <c r="Z972" i="7"/>
  <c r="AB972" i="7"/>
  <c r="X188" i="7"/>
  <c r="X192" i="7"/>
  <c r="W192" i="7"/>
  <c r="X202" i="7"/>
  <c r="W204" i="7"/>
  <c r="X220" i="7"/>
  <c r="X224" i="7"/>
  <c r="W224" i="7"/>
  <c r="X234" i="7"/>
  <c r="W236" i="7"/>
  <c r="X252" i="7"/>
  <c r="X256" i="7"/>
  <c r="W256" i="7"/>
  <c r="X266" i="7"/>
  <c r="W268" i="7"/>
  <c r="AK272" i="7"/>
  <c r="X284" i="7"/>
  <c r="AK284" i="7"/>
  <c r="X288" i="7"/>
  <c r="W288" i="7"/>
  <c r="W292" i="7"/>
  <c r="AK296" i="7"/>
  <c r="X308" i="7"/>
  <c r="AK308" i="7"/>
  <c r="X312" i="7"/>
  <c r="W312" i="7"/>
  <c r="AB324" i="7"/>
  <c r="X328" i="7"/>
  <c r="AK328" i="7"/>
  <c r="W336" i="7"/>
  <c r="W344" i="7"/>
  <c r="X348" i="7"/>
  <c r="X356" i="7"/>
  <c r="W356" i="7"/>
  <c r="W360" i="7"/>
  <c r="X370" i="7"/>
  <c r="W370" i="7"/>
  <c r="W374" i="7"/>
  <c r="W382" i="7"/>
  <c r="X390" i="7"/>
  <c r="AK390" i="7"/>
  <c r="Z414" i="7"/>
  <c r="W430" i="7"/>
  <c r="Z446" i="7"/>
  <c r="X454" i="7"/>
  <c r="AK454" i="7"/>
  <c r="AB466" i="7"/>
  <c r="X498" i="7"/>
  <c r="W498" i="7"/>
  <c r="Z510" i="7"/>
  <c r="X518" i="7"/>
  <c r="AK518" i="7"/>
  <c r="AB534" i="7"/>
  <c r="AK534" i="7"/>
  <c r="W534" i="7"/>
  <c r="AB544" i="7"/>
  <c r="Z560" i="7"/>
  <c r="AB598" i="7"/>
  <c r="AK598" i="7"/>
  <c r="U598" i="7"/>
  <c r="X598" i="7"/>
  <c r="AK602" i="7"/>
  <c r="AK676" i="7"/>
  <c r="V676" i="7"/>
  <c r="AB686" i="7"/>
  <c r="Z686" i="7"/>
  <c r="U686" i="7"/>
  <c r="AK686" i="7"/>
  <c r="AN698" i="7"/>
  <c r="AP698" i="7"/>
  <c r="AR698" i="7" s="1"/>
  <c r="AN700" i="7"/>
  <c r="AP700" i="7"/>
  <c r="AR700" i="7" s="1"/>
  <c r="AB704" i="7"/>
  <c r="AK704" i="7"/>
  <c r="U704" i="7"/>
  <c r="W704" i="7"/>
  <c r="Z704" i="7"/>
  <c r="AP712" i="7"/>
  <c r="AR712" i="7" s="1"/>
  <c r="AN712" i="7"/>
  <c r="AB720" i="7"/>
  <c r="AK720" i="7"/>
  <c r="W720" i="7"/>
  <c r="AB736" i="7"/>
  <c r="X736" i="7"/>
  <c r="Z736" i="7"/>
  <c r="U736" i="7"/>
  <c r="AK736" i="7"/>
  <c r="AB744" i="7"/>
  <c r="Z744" i="7"/>
  <c r="AK744" i="7"/>
  <c r="W744" i="7"/>
  <c r="AB752" i="7"/>
  <c r="Z752" i="7"/>
  <c r="AK752" i="7"/>
  <c r="U752" i="7"/>
  <c r="X752" i="7"/>
  <c r="AB786" i="7"/>
  <c r="U786" i="7"/>
  <c r="X786" i="7"/>
  <c r="AN812" i="7"/>
  <c r="AP812" i="7"/>
  <c r="AR812" i="7" s="1"/>
  <c r="AN814" i="7"/>
  <c r="AP814" i="7"/>
  <c r="AR814" i="7" s="1"/>
  <c r="AB824" i="7"/>
  <c r="Z824" i="7"/>
  <c r="U824" i="7"/>
  <c r="W824" i="7"/>
  <c r="V844" i="7"/>
  <c r="AK844" i="7"/>
  <c r="AP904" i="7"/>
  <c r="AR904" i="7" s="1"/>
  <c r="AN904" i="7"/>
  <c r="V908" i="7"/>
  <c r="AK908" i="7"/>
  <c r="X534" i="7"/>
  <c r="W542" i="7"/>
  <c r="X546" i="7"/>
  <c r="W546" i="7"/>
  <c r="X550" i="7"/>
  <c r="W558" i="7"/>
  <c r="W566" i="7"/>
  <c r="W578" i="7"/>
  <c r="AB590" i="7"/>
  <c r="AK590" i="7"/>
  <c r="U590" i="7"/>
  <c r="X590" i="7"/>
  <c r="X672" i="7"/>
  <c r="Z688" i="7"/>
  <c r="X692" i="7"/>
  <c r="W708" i="7"/>
  <c r="X712" i="7"/>
  <c r="Z716" i="7"/>
  <c r="X724" i="7"/>
  <c r="U724" i="7"/>
  <c r="Z724" i="7"/>
  <c r="Z754" i="7"/>
  <c r="AB754" i="7"/>
  <c r="X754" i="7"/>
  <c r="AB758" i="7"/>
  <c r="AK758" i="7"/>
  <c r="X758" i="7"/>
  <c r="Z802" i="7"/>
  <c r="AB802" i="7"/>
  <c r="X802" i="7"/>
  <c r="V822" i="7"/>
  <c r="X822" i="7"/>
  <c r="AK822" i="7"/>
  <c r="X836" i="7"/>
  <c r="AB836" i="7"/>
  <c r="U836" i="7"/>
  <c r="AN860" i="7"/>
  <c r="AP860" i="7"/>
  <c r="AR860" i="7" s="1"/>
  <c r="AK886" i="7"/>
  <c r="AB886" i="7"/>
  <c r="X886" i="7"/>
  <c r="AB938" i="7"/>
  <c r="X956" i="7"/>
  <c r="U956" i="7"/>
  <c r="W956" i="7"/>
  <c r="AB776" i="7"/>
  <c r="Z776" i="7"/>
  <c r="AK776" i="7"/>
  <c r="W776" i="7"/>
  <c r="AB800" i="7"/>
  <c r="Z800" i="7"/>
  <c r="AK800" i="7"/>
  <c r="U800" i="7"/>
  <c r="X800" i="7"/>
  <c r="X804" i="7"/>
  <c r="U804" i="7"/>
  <c r="AB804" i="7"/>
  <c r="AP846" i="7"/>
  <c r="AR846" i="7" s="1"/>
  <c r="AN846" i="7"/>
  <c r="AN876" i="7"/>
  <c r="AP876" i="7"/>
  <c r="AR876" i="7" s="1"/>
  <c r="AN890" i="7"/>
  <c r="AP890" i="7"/>
  <c r="AR890" i="7" s="1"/>
  <c r="AB944" i="7"/>
  <c r="Z944" i="7"/>
  <c r="U944" i="7"/>
  <c r="AK944" i="7"/>
  <c r="AP958" i="7"/>
  <c r="AR958" i="7" s="1"/>
  <c r="AN958" i="7"/>
  <c r="AP992" i="7"/>
  <c r="AR992" i="7" s="1"/>
  <c r="AN992" i="7"/>
  <c r="V1044" i="7"/>
  <c r="AK1044" i="7"/>
  <c r="X744" i="7"/>
  <c r="W760" i="7"/>
  <c r="W768" i="7"/>
  <c r="X772" i="7"/>
  <c r="W772" i="7"/>
  <c r="X774" i="7"/>
  <c r="X776" i="7"/>
  <c r="W784" i="7"/>
  <c r="AB806" i="7"/>
  <c r="AK806" i="7"/>
  <c r="X806" i="7"/>
  <c r="X852" i="7"/>
  <c r="AB852" i="7"/>
  <c r="W852" i="7"/>
  <c r="AB870" i="7"/>
  <c r="V870" i="7"/>
  <c r="AK870" i="7"/>
  <c r="AB872" i="7"/>
  <c r="AK872" i="7"/>
  <c r="W872" i="7"/>
  <c r="X882" i="7"/>
  <c r="AN892" i="7"/>
  <c r="AP892" i="7"/>
  <c r="AR892" i="7" s="1"/>
  <c r="AB904" i="7"/>
  <c r="AK904" i="7"/>
  <c r="W904" i="7"/>
  <c r="U914" i="7"/>
  <c r="X914" i="7"/>
  <c r="AB914" i="7"/>
  <c r="V918" i="7"/>
  <c r="AK918" i="7"/>
  <c r="AB918" i="7"/>
  <c r="AN932" i="7"/>
  <c r="AP932" i="7"/>
  <c r="AR932" i="7" s="1"/>
  <c r="U940" i="7"/>
  <c r="W940" i="7"/>
  <c r="AK940" i="7"/>
  <c r="AB984" i="7"/>
  <c r="X984" i="7"/>
  <c r="AK984" i="7"/>
  <c r="U984" i="7"/>
  <c r="W984" i="7"/>
  <c r="Z1018" i="7"/>
  <c r="U1018" i="7"/>
  <c r="AB1018" i="7"/>
  <c r="X1018" i="7"/>
  <c r="AB1070" i="7"/>
  <c r="AK1070" i="7"/>
  <c r="V1070" i="7"/>
  <c r="X1070" i="7"/>
  <c r="X582" i="7"/>
  <c r="W614" i="7"/>
  <c r="W622" i="7"/>
  <c r="X626" i="7"/>
  <c r="W626" i="7"/>
  <c r="X646" i="7"/>
  <c r="X656" i="7"/>
  <c r="W678" i="7"/>
  <c r="W694" i="7"/>
  <c r="X720" i="7"/>
  <c r="X722" i="7"/>
  <c r="X728" i="7"/>
  <c r="U760" i="7"/>
  <c r="AN760" i="7"/>
  <c r="U768" i="7"/>
  <c r="AK768" i="7"/>
  <c r="U772" i="7"/>
  <c r="V774" i="7"/>
  <c r="U784" i="7"/>
  <c r="AK784" i="7"/>
  <c r="W792" i="7"/>
  <c r="V806" i="7"/>
  <c r="AB816" i="7"/>
  <c r="X816" i="7"/>
  <c r="W816" i="7"/>
  <c r="X818" i="7"/>
  <c r="X824" i="7"/>
  <c r="AN824" i="7"/>
  <c r="AB832" i="7"/>
  <c r="X832" i="7"/>
  <c r="W832" i="7"/>
  <c r="X838" i="7"/>
  <c r="AB840" i="7"/>
  <c r="Z840" i="7"/>
  <c r="W840" i="7"/>
  <c r="U852" i="7"/>
  <c r="X854" i="7"/>
  <c r="AB864" i="7"/>
  <c r="Z864" i="7"/>
  <c r="W864" i="7"/>
  <c r="Z866" i="7"/>
  <c r="AB866" i="7"/>
  <c r="X866" i="7"/>
  <c r="X870" i="7"/>
  <c r="U872" i="7"/>
  <c r="AN878" i="7"/>
  <c r="U882" i="7"/>
  <c r="X884" i="7"/>
  <c r="AB884" i="7"/>
  <c r="W884" i="7"/>
  <c r="Z898" i="7"/>
  <c r="U898" i="7"/>
  <c r="AB898" i="7"/>
  <c r="U904" i="7"/>
  <c r="Z914" i="7"/>
  <c r="X918" i="7"/>
  <c r="AB920" i="7"/>
  <c r="Z920" i="7"/>
  <c r="AK920" i="7"/>
  <c r="W920" i="7"/>
  <c r="AP922" i="7"/>
  <c r="AR922" i="7" s="1"/>
  <c r="AN922" i="7"/>
  <c r="AB936" i="7"/>
  <c r="AK936" i="7"/>
  <c r="Z936" i="7"/>
  <c r="W936" i="7"/>
  <c r="Z940" i="7"/>
  <c r="U970" i="7"/>
  <c r="AB970" i="7"/>
  <c r="Z970" i="7"/>
  <c r="AN974" i="7"/>
  <c r="AP974" i="7"/>
  <c r="AR974" i="7" s="1"/>
  <c r="X988" i="7"/>
  <c r="AB988" i="7"/>
  <c r="U988" i="7"/>
  <c r="W988" i="7"/>
  <c r="AP1034" i="7"/>
  <c r="AR1034" i="7" s="1"/>
  <c r="AN1034" i="7"/>
  <c r="AB1040" i="7"/>
  <c r="U1040" i="7"/>
  <c r="Z1040" i="7"/>
  <c r="AK1040" i="7"/>
  <c r="AP1078" i="7"/>
  <c r="AR1078" i="7" s="1"/>
  <c r="AN1078" i="7"/>
  <c r="W808" i="7"/>
  <c r="X820" i="7"/>
  <c r="W820" i="7"/>
  <c r="X834" i="7"/>
  <c r="W856" i="7"/>
  <c r="X872" i="7"/>
  <c r="W888" i="7"/>
  <c r="W896" i="7"/>
  <c r="X900" i="7"/>
  <c r="W900" i="7"/>
  <c r="X902" i="7"/>
  <c r="X904" i="7"/>
  <c r="X916" i="7"/>
  <c r="U916" i="7"/>
  <c r="Z916" i="7"/>
  <c r="X926" i="7"/>
  <c r="AP942" i="7"/>
  <c r="AR942" i="7" s="1"/>
  <c r="AB952" i="7"/>
  <c r="AK952" i="7"/>
  <c r="U952" i="7"/>
  <c r="X952" i="7"/>
  <c r="AB954" i="7"/>
  <c r="AB974" i="7"/>
  <c r="AB976" i="7"/>
  <c r="Z976" i="7"/>
  <c r="W976" i="7"/>
  <c r="AB992" i="7"/>
  <c r="Z992" i="7"/>
  <c r="U992" i="7"/>
  <c r="AK992" i="7"/>
  <c r="AB1032" i="7"/>
  <c r="U1032" i="7"/>
  <c r="Z1032" i="7"/>
  <c r="AK1032" i="7"/>
  <c r="X1040" i="7"/>
  <c r="AP1042" i="7"/>
  <c r="AR1042" i="7" s="1"/>
  <c r="AN1042" i="7"/>
  <c r="AB1048" i="7"/>
  <c r="X1048" i="7"/>
  <c r="AK1048" i="7"/>
  <c r="U1048" i="7"/>
  <c r="Z1048" i="7"/>
  <c r="AN1060" i="7"/>
  <c r="AP1060" i="7"/>
  <c r="AR1060" i="7" s="1"/>
  <c r="AB1072" i="7"/>
  <c r="U1072" i="7"/>
  <c r="Z1072" i="7"/>
  <c r="AK1072" i="7"/>
  <c r="AN1092" i="7"/>
  <c r="AP1092" i="7"/>
  <c r="AR1092" i="7" s="1"/>
  <c r="X944" i="7"/>
  <c r="AB948" i="7"/>
  <c r="AK948" i="7"/>
  <c r="W948" i="7"/>
  <c r="X954" i="7"/>
  <c r="AB960" i="7"/>
  <c r="U960" i="7"/>
  <c r="Z960" i="7"/>
  <c r="AN964" i="7"/>
  <c r="AP964" i="7"/>
  <c r="AR964" i="7" s="1"/>
  <c r="AN990" i="7"/>
  <c r="AP990" i="7"/>
  <c r="AR990" i="7" s="1"/>
  <c r="AB1000" i="7"/>
  <c r="X1000" i="7"/>
  <c r="AK1000" i="7"/>
  <c r="U1000" i="7"/>
  <c r="Z1000" i="7"/>
  <c r="AN1012" i="7"/>
  <c r="AP1012" i="7"/>
  <c r="AR1012" i="7" s="1"/>
  <c r="AP1030" i="7"/>
  <c r="AR1030" i="7" s="1"/>
  <c r="AN1030" i="7"/>
  <c r="X1036" i="7"/>
  <c r="U1036" i="7"/>
  <c r="AB1036" i="7"/>
  <c r="AP1040" i="7"/>
  <c r="AR1040" i="7" s="1"/>
  <c r="AN1040" i="7"/>
  <c r="AN1046" i="7"/>
  <c r="AP1046" i="7"/>
  <c r="AR1046" i="7" s="1"/>
  <c r="AB1080" i="7"/>
  <c r="AK1080" i="7"/>
  <c r="U1080" i="7"/>
  <c r="X1080" i="7"/>
  <c r="Z1080" i="7"/>
  <c r="X990" i="7"/>
  <c r="AB1002" i="7"/>
  <c r="AB1004" i="7"/>
  <c r="AK1006" i="7"/>
  <c r="W1008" i="7"/>
  <c r="Z1016" i="7"/>
  <c r="AK1020" i="7"/>
  <c r="W1024" i="7"/>
  <c r="W1028" i="7"/>
  <c r="AB1050" i="7"/>
  <c r="AB1052" i="7"/>
  <c r="AK1054" i="7"/>
  <c r="W1056" i="7"/>
  <c r="Z1064" i="7"/>
  <c r="X1084" i="7"/>
  <c r="W1084" i="7"/>
  <c r="X1088" i="7"/>
  <c r="AK1088" i="7"/>
  <c r="AK1096" i="7"/>
  <c r="W912" i="7"/>
  <c r="W924" i="7"/>
  <c r="W928" i="7"/>
  <c r="Z932" i="7"/>
  <c r="X936" i="7"/>
  <c r="X938" i="7"/>
  <c r="X958" i="7"/>
  <c r="W968" i="7"/>
  <c r="X986" i="7"/>
  <c r="W1004" i="7"/>
  <c r="W1016" i="7"/>
  <c r="W1020" i="7"/>
  <c r="X1038" i="7"/>
  <c r="W1052" i="7"/>
  <c r="W1064" i="7"/>
  <c r="W1068" i="7"/>
  <c r="W1088" i="7"/>
  <c r="AK30" i="7"/>
  <c r="W30" i="7"/>
  <c r="Z30" i="7"/>
  <c r="U30" i="7"/>
  <c r="X30" i="7"/>
  <c r="AB30" i="7"/>
  <c r="AP20" i="7"/>
  <c r="AN20" i="7"/>
  <c r="AQ20" i="7"/>
  <c r="AP36" i="7"/>
  <c r="AN36" i="7"/>
  <c r="AQ36" i="7"/>
  <c r="AP52" i="7"/>
  <c r="AR52" i="7" s="1"/>
  <c r="AN52" i="7"/>
  <c r="AQ52" i="7"/>
  <c r="AK14" i="7"/>
  <c r="R7" i="13" s="1"/>
  <c r="W14" i="7"/>
  <c r="Z14" i="7"/>
  <c r="AA7" i="15" s="1"/>
  <c r="U14" i="7"/>
  <c r="X14" i="7"/>
  <c r="AB14" i="7"/>
  <c r="AK46" i="7"/>
  <c r="W46" i="7"/>
  <c r="Z46" i="7"/>
  <c r="U46" i="7"/>
  <c r="X46" i="7"/>
  <c r="AB46" i="7"/>
  <c r="AK22" i="7"/>
  <c r="W22" i="7"/>
  <c r="Z22" i="7"/>
  <c r="U22" i="7"/>
  <c r="X22" i="7"/>
  <c r="AB22" i="7"/>
  <c r="AK38" i="7"/>
  <c r="W38" i="7"/>
  <c r="Z38" i="7"/>
  <c r="U38" i="7"/>
  <c r="X38" i="7"/>
  <c r="AB38" i="7"/>
  <c r="AK54" i="7"/>
  <c r="W54" i="7"/>
  <c r="AB54" i="7"/>
  <c r="Z54" i="7"/>
  <c r="U54" i="7"/>
  <c r="X54" i="7"/>
  <c r="AP12" i="7"/>
  <c r="AN12" i="7"/>
  <c r="AP28" i="7"/>
  <c r="AN28" i="7"/>
  <c r="AQ28" i="7"/>
  <c r="V30" i="7"/>
  <c r="AP44" i="7"/>
  <c r="AR44" i="7" s="1"/>
  <c r="AN44" i="7"/>
  <c r="AQ44" i="7"/>
  <c r="V46" i="7"/>
  <c r="V62" i="7"/>
  <c r="AB62" i="7"/>
  <c r="V78" i="7"/>
  <c r="AB78" i="7"/>
  <c r="V94" i="7"/>
  <c r="AB94" i="7"/>
  <c r="V110" i="7"/>
  <c r="AB110" i="7"/>
  <c r="V10" i="7"/>
  <c r="AB10" i="7"/>
  <c r="V18" i="7"/>
  <c r="I84" i="4" s="1"/>
  <c r="AB18" i="7"/>
  <c r="V26" i="7"/>
  <c r="AB26" i="7"/>
  <c r="V34" i="7"/>
  <c r="AB34" i="7"/>
  <c r="V42" i="7"/>
  <c r="AB42" i="7"/>
  <c r="V50" i="7"/>
  <c r="AB50" i="7"/>
  <c r="V58" i="7"/>
  <c r="AB58" i="7"/>
  <c r="AQ60" i="7"/>
  <c r="X62" i="7"/>
  <c r="V66" i="7"/>
  <c r="AB66" i="7"/>
  <c r="AQ68" i="7"/>
  <c r="X70" i="7"/>
  <c r="V74" i="7"/>
  <c r="AB74" i="7"/>
  <c r="AQ76" i="7"/>
  <c r="X78" i="7"/>
  <c r="V82" i="7"/>
  <c r="AB82" i="7"/>
  <c r="AQ84" i="7"/>
  <c r="X86" i="7"/>
  <c r="V90" i="7"/>
  <c r="AB90" i="7"/>
  <c r="AQ92" i="7"/>
  <c r="X94" i="7"/>
  <c r="V98" i="7"/>
  <c r="AB98" i="7"/>
  <c r="AQ100" i="7"/>
  <c r="X102" i="7"/>
  <c r="V106" i="7"/>
  <c r="AB106" i="7"/>
  <c r="AQ108" i="7"/>
  <c r="X110" i="7"/>
  <c r="V114" i="7"/>
  <c r="AB114" i="7"/>
  <c r="AQ116" i="7"/>
  <c r="X118" i="7"/>
  <c r="V122" i="7"/>
  <c r="AB122" i="7"/>
  <c r="AQ124" i="7"/>
  <c r="X126" i="7"/>
  <c r="V130" i="7"/>
  <c r="AB130" i="7"/>
  <c r="AQ132" i="7"/>
  <c r="X134" i="7"/>
  <c r="V138" i="7"/>
  <c r="AB138" i="7"/>
  <c r="AQ140" i="7"/>
  <c r="X142" i="7"/>
  <c r="V146" i="7"/>
  <c r="AB146" i="7"/>
  <c r="AQ148" i="7"/>
  <c r="X150" i="7"/>
  <c r="V154" i="7"/>
  <c r="AB154" i="7"/>
  <c r="AQ156" i="7"/>
  <c r="X158" i="7"/>
  <c r="V162" i="7"/>
  <c r="AB162" i="7"/>
  <c r="AQ164" i="7"/>
  <c r="X166" i="7"/>
  <c r="V170" i="7"/>
  <c r="AB170" i="7"/>
  <c r="AQ172" i="7"/>
  <c r="X174" i="7"/>
  <c r="V178" i="7"/>
  <c r="AB178" i="7"/>
  <c r="AQ180" i="7"/>
  <c r="X182" i="7"/>
  <c r="V186" i="7"/>
  <c r="AB186" i="7"/>
  <c r="AQ188" i="7"/>
  <c r="X190" i="7"/>
  <c r="V194" i="7"/>
  <c r="AB194" i="7"/>
  <c r="AQ196" i="7"/>
  <c r="X198" i="7"/>
  <c r="V202" i="7"/>
  <c r="AB202" i="7"/>
  <c r="AQ204" i="7"/>
  <c r="X206" i="7"/>
  <c r="V210" i="7"/>
  <c r="AB210" i="7"/>
  <c r="AQ212" i="7"/>
  <c r="X214" i="7"/>
  <c r="V218" i="7"/>
  <c r="AB218" i="7"/>
  <c r="AQ220" i="7"/>
  <c r="X222" i="7"/>
  <c r="V226" i="7"/>
  <c r="AB226" i="7"/>
  <c r="AQ228" i="7"/>
  <c r="X230" i="7"/>
  <c r="V234" i="7"/>
  <c r="AB234" i="7"/>
  <c r="AQ236" i="7"/>
  <c r="X238" i="7"/>
  <c r="V242" i="7"/>
  <c r="AB242" i="7"/>
  <c r="AQ244" i="7"/>
  <c r="X246" i="7"/>
  <c r="V250" i="7"/>
  <c r="AB250" i="7"/>
  <c r="AQ252" i="7"/>
  <c r="X254" i="7"/>
  <c r="V258" i="7"/>
  <c r="AB258" i="7"/>
  <c r="AQ260" i="7"/>
  <c r="X262" i="7"/>
  <c r="V266" i="7"/>
  <c r="AB266" i="7"/>
  <c r="AQ268" i="7"/>
  <c r="X270" i="7"/>
  <c r="V274" i="7"/>
  <c r="AB274" i="7"/>
  <c r="AQ276" i="7"/>
  <c r="X278" i="7"/>
  <c r="V282" i="7"/>
  <c r="AB282" i="7"/>
  <c r="AQ284" i="7"/>
  <c r="X286" i="7"/>
  <c r="V290" i="7"/>
  <c r="AB290" i="7"/>
  <c r="AQ292" i="7"/>
  <c r="X294" i="7"/>
  <c r="V298" i="7"/>
  <c r="AB298" i="7"/>
  <c r="AQ300" i="7"/>
  <c r="X302" i="7"/>
  <c r="V306" i="7"/>
  <c r="AB306" i="7"/>
  <c r="AQ308" i="7"/>
  <c r="X310" i="7"/>
  <c r="V314" i="7"/>
  <c r="AB314" i="7"/>
  <c r="AQ316" i="7"/>
  <c r="AB318" i="7"/>
  <c r="AK330" i="7"/>
  <c r="W330" i="7"/>
  <c r="V330" i="7"/>
  <c r="V332" i="7"/>
  <c r="AK332" i="7"/>
  <c r="Z334" i="7"/>
  <c r="U334" i="7"/>
  <c r="W334" i="7"/>
  <c r="AQ340" i="7"/>
  <c r="Z346" i="7"/>
  <c r="Z348" i="7"/>
  <c r="AB350" i="7"/>
  <c r="X362" i="7"/>
  <c r="W362" i="7"/>
  <c r="V362" i="7"/>
  <c r="AK376" i="7"/>
  <c r="W376" i="7"/>
  <c r="AB376" i="7"/>
  <c r="U376" i="7"/>
  <c r="X376" i="7"/>
  <c r="AB392" i="7"/>
  <c r="Z396" i="7"/>
  <c r="U396" i="7"/>
  <c r="X396" i="7"/>
  <c r="W396" i="7"/>
  <c r="AP398" i="7"/>
  <c r="AR398" i="7" s="1"/>
  <c r="AN398" i="7"/>
  <c r="AK410" i="7"/>
  <c r="AK416" i="7"/>
  <c r="W416" i="7"/>
  <c r="Z416" i="7"/>
  <c r="V416" i="7"/>
  <c r="Z420" i="7"/>
  <c r="U420" i="7"/>
  <c r="AB420" i="7"/>
  <c r="W420" i="7"/>
  <c r="AN464" i="7"/>
  <c r="AP464" i="7"/>
  <c r="AR464" i="7" s="1"/>
  <c r="AK472" i="7"/>
  <c r="W472" i="7"/>
  <c r="AB472" i="7"/>
  <c r="U472" i="7"/>
  <c r="X472" i="7"/>
  <c r="Z472" i="7"/>
  <c r="X474" i="7"/>
  <c r="AB474" i="7"/>
  <c r="U474" i="7"/>
  <c r="W474" i="7"/>
  <c r="Z474" i="7"/>
  <c r="Z476" i="7"/>
  <c r="U476" i="7"/>
  <c r="AK476" i="7"/>
  <c r="V476" i="7"/>
  <c r="X476" i="7"/>
  <c r="AB476" i="7"/>
  <c r="AN498" i="7"/>
  <c r="AP498" i="7"/>
  <c r="AR498" i="7" s="1"/>
  <c r="AP510" i="7"/>
  <c r="AR510" i="7" s="1"/>
  <c r="AN510" i="7"/>
  <c r="AP512" i="7"/>
  <c r="AR512" i="7" s="1"/>
  <c r="AN512" i="7"/>
  <c r="AN514" i="7"/>
  <c r="AP514" i="7"/>
  <c r="AR514" i="7" s="1"/>
  <c r="AK520" i="7"/>
  <c r="W520" i="7"/>
  <c r="X520" i="7"/>
  <c r="AB520" i="7"/>
  <c r="U520" i="7"/>
  <c r="Z520" i="7"/>
  <c r="X522" i="7"/>
  <c r="W522" i="7"/>
  <c r="AB522" i="7"/>
  <c r="U522" i="7"/>
  <c r="Z522" i="7"/>
  <c r="Z524" i="7"/>
  <c r="U524" i="7"/>
  <c r="X524" i="7"/>
  <c r="AK524" i="7"/>
  <c r="V524" i="7"/>
  <c r="AB524" i="7"/>
  <c r="AP558" i="7"/>
  <c r="AR558" i="7" s="1"/>
  <c r="AN558" i="7"/>
  <c r="AN592" i="7"/>
  <c r="AP592" i="7"/>
  <c r="AR592" i="7" s="1"/>
  <c r="AN602" i="7"/>
  <c r="AP602" i="7"/>
  <c r="AR602" i="7" s="1"/>
  <c r="AK616" i="7"/>
  <c r="W616" i="7"/>
  <c r="X616" i="7"/>
  <c r="U616" i="7"/>
  <c r="Z616" i="7"/>
  <c r="AB616" i="7"/>
  <c r="AN624" i="7"/>
  <c r="AP624" i="7"/>
  <c r="AR624" i="7" s="1"/>
  <c r="AP632" i="7"/>
  <c r="AR632" i="7" s="1"/>
  <c r="AN632" i="7"/>
  <c r="X642" i="7"/>
  <c r="Z642" i="7"/>
  <c r="AK642" i="7"/>
  <c r="U642" i="7"/>
  <c r="W642" i="7"/>
  <c r="AB642" i="7"/>
  <c r="AK664" i="7"/>
  <c r="W664" i="7"/>
  <c r="AB664" i="7"/>
  <c r="U664" i="7"/>
  <c r="V664" i="7"/>
  <c r="Z664" i="7"/>
  <c r="AN666" i="7"/>
  <c r="AP666" i="7"/>
  <c r="AR666" i="7" s="1"/>
  <c r="Z700" i="7"/>
  <c r="U700" i="7"/>
  <c r="AK700" i="7"/>
  <c r="V700" i="7"/>
  <c r="X700" i="7"/>
  <c r="W700" i="7"/>
  <c r="AK738" i="7"/>
  <c r="W738" i="7"/>
  <c r="Z738" i="7"/>
  <c r="U738" i="7"/>
  <c r="X738" i="7"/>
  <c r="V738" i="7"/>
  <c r="AN788" i="7"/>
  <c r="AP788" i="7"/>
  <c r="AR788" i="7" s="1"/>
  <c r="AN802" i="7"/>
  <c r="AP802" i="7"/>
  <c r="AR802" i="7" s="1"/>
  <c r="Z814" i="7"/>
  <c r="U814" i="7"/>
  <c r="AK814" i="7"/>
  <c r="V814" i="7"/>
  <c r="X814" i="7"/>
  <c r="W814" i="7"/>
  <c r="AB814" i="7"/>
  <c r="AK826" i="7"/>
  <c r="W826" i="7"/>
  <c r="X826" i="7"/>
  <c r="AB826" i="7"/>
  <c r="U826" i="7"/>
  <c r="V826" i="7"/>
  <c r="Z826" i="7"/>
  <c r="X876" i="7"/>
  <c r="AB876" i="7"/>
  <c r="U876" i="7"/>
  <c r="W876" i="7"/>
  <c r="AK876" i="7"/>
  <c r="V876" i="7"/>
  <c r="Z876" i="7"/>
  <c r="X1092" i="7"/>
  <c r="W1092" i="7"/>
  <c r="AB1092" i="7"/>
  <c r="U1092" i="7"/>
  <c r="AK1092" i="7"/>
  <c r="V1092" i="7"/>
  <c r="Z1092" i="7"/>
  <c r="W10" i="7"/>
  <c r="V16" i="7"/>
  <c r="AB16" i="7"/>
  <c r="AP16" i="7"/>
  <c r="W18" i="7"/>
  <c r="AK18" i="7"/>
  <c r="V24" i="7"/>
  <c r="L84" i="4" s="1"/>
  <c r="AB24" i="7"/>
  <c r="AP24" i="7"/>
  <c r="W26" i="7"/>
  <c r="AK26" i="7"/>
  <c r="V32" i="7"/>
  <c r="AB32" i="7"/>
  <c r="AP32" i="7"/>
  <c r="W34" i="7"/>
  <c r="AK34" i="7"/>
  <c r="V40" i="7"/>
  <c r="AB40" i="7"/>
  <c r="AP40" i="7"/>
  <c r="AR40" i="7" s="1"/>
  <c r="W42" i="7"/>
  <c r="AK42" i="7"/>
  <c r="V48" i="7"/>
  <c r="AB48" i="7"/>
  <c r="AP48" i="7"/>
  <c r="AR48" i="7" s="1"/>
  <c r="W50" i="7"/>
  <c r="AK50" i="7"/>
  <c r="V56" i="7"/>
  <c r="AB56" i="7"/>
  <c r="AP56" i="7"/>
  <c r="AR56" i="7" s="1"/>
  <c r="W58" i="7"/>
  <c r="AK58" i="7"/>
  <c r="AQ58" i="7"/>
  <c r="AN60" i="7"/>
  <c r="U62" i="7"/>
  <c r="Z62" i="7"/>
  <c r="V64" i="7"/>
  <c r="AB64" i="7"/>
  <c r="AP64" i="7"/>
  <c r="AR64" i="7" s="1"/>
  <c r="W66" i="7"/>
  <c r="AK66" i="7"/>
  <c r="AQ66" i="7"/>
  <c r="AN68" i="7"/>
  <c r="U70" i="7"/>
  <c r="Z70" i="7"/>
  <c r="V72" i="7"/>
  <c r="AB72" i="7"/>
  <c r="AP72" i="7"/>
  <c r="AR72" i="7" s="1"/>
  <c r="W74" i="7"/>
  <c r="AK74" i="7"/>
  <c r="AQ74" i="7"/>
  <c r="AN76" i="7"/>
  <c r="U78" i="7"/>
  <c r="Z78" i="7"/>
  <c r="V80" i="7"/>
  <c r="AB80" i="7"/>
  <c r="AP80" i="7"/>
  <c r="AR80" i="7" s="1"/>
  <c r="W82" i="7"/>
  <c r="AK82" i="7"/>
  <c r="AQ82" i="7"/>
  <c r="AN84" i="7"/>
  <c r="U86" i="7"/>
  <c r="Z86" i="7"/>
  <c r="V88" i="7"/>
  <c r="AB88" i="7"/>
  <c r="AP88" i="7"/>
  <c r="AR88" i="7" s="1"/>
  <c r="W90" i="7"/>
  <c r="AK90" i="7"/>
  <c r="AQ90" i="7"/>
  <c r="AN92" i="7"/>
  <c r="U94" i="7"/>
  <c r="Z94" i="7"/>
  <c r="V96" i="7"/>
  <c r="AB96" i="7"/>
  <c r="AP96" i="7"/>
  <c r="AR96" i="7" s="1"/>
  <c r="W98" i="7"/>
  <c r="AK98" i="7"/>
  <c r="AQ98" i="7"/>
  <c r="AN100" i="7"/>
  <c r="U102" i="7"/>
  <c r="Z102" i="7"/>
  <c r="V104" i="7"/>
  <c r="AB104" i="7"/>
  <c r="AP104" i="7"/>
  <c r="AR104" i="7" s="1"/>
  <c r="W106" i="7"/>
  <c r="AK106" i="7"/>
  <c r="AQ106" i="7"/>
  <c r="AN108" i="7"/>
  <c r="U110" i="7"/>
  <c r="Z110" i="7"/>
  <c r="V112" i="7"/>
  <c r="AB112" i="7"/>
  <c r="AP112" i="7"/>
  <c r="AR112" i="7" s="1"/>
  <c r="W114" i="7"/>
  <c r="AK114" i="7"/>
  <c r="AQ114" i="7"/>
  <c r="AN116" i="7"/>
  <c r="U118" i="7"/>
  <c r="Z118" i="7"/>
  <c r="V120" i="7"/>
  <c r="AB120" i="7"/>
  <c r="AP120" i="7"/>
  <c r="AR120" i="7" s="1"/>
  <c r="W122" i="7"/>
  <c r="AK122" i="7"/>
  <c r="AQ122" i="7"/>
  <c r="AN124" i="7"/>
  <c r="U126" i="7"/>
  <c r="Z126" i="7"/>
  <c r="V128" i="7"/>
  <c r="AB128" i="7"/>
  <c r="AP128" i="7"/>
  <c r="AR128" i="7" s="1"/>
  <c r="W130" i="7"/>
  <c r="AK130" i="7"/>
  <c r="AQ130" i="7"/>
  <c r="AN132" i="7"/>
  <c r="U134" i="7"/>
  <c r="Z134" i="7"/>
  <c r="V136" i="7"/>
  <c r="AB136" i="7"/>
  <c r="AP136" i="7"/>
  <c r="AR136" i="7" s="1"/>
  <c r="W138" i="7"/>
  <c r="AK138" i="7"/>
  <c r="AQ138" i="7"/>
  <c r="AN140" i="7"/>
  <c r="U142" i="7"/>
  <c r="Z142" i="7"/>
  <c r="V144" i="7"/>
  <c r="AB144" i="7"/>
  <c r="AP144" i="7"/>
  <c r="AR144" i="7" s="1"/>
  <c r="W146" i="7"/>
  <c r="AK146" i="7"/>
  <c r="AQ146" i="7"/>
  <c r="AN148" i="7"/>
  <c r="U150" i="7"/>
  <c r="Z150" i="7"/>
  <c r="V152" i="7"/>
  <c r="AB152" i="7"/>
  <c r="AP152" i="7"/>
  <c r="AR152" i="7" s="1"/>
  <c r="W154" i="7"/>
  <c r="AK154" i="7"/>
  <c r="AQ154" i="7"/>
  <c r="AN156" i="7"/>
  <c r="U158" i="7"/>
  <c r="Z158" i="7"/>
  <c r="V160" i="7"/>
  <c r="AB160" i="7"/>
  <c r="AP160" i="7"/>
  <c r="AR160" i="7" s="1"/>
  <c r="W162" i="7"/>
  <c r="AK162" i="7"/>
  <c r="AQ162" i="7"/>
  <c r="AN164" i="7"/>
  <c r="U166" i="7"/>
  <c r="Z166" i="7"/>
  <c r="V168" i="7"/>
  <c r="AB168" i="7"/>
  <c r="AP168" i="7"/>
  <c r="AR168" i="7" s="1"/>
  <c r="W170" i="7"/>
  <c r="AK170" i="7"/>
  <c r="AQ170" i="7"/>
  <c r="AN172" i="7"/>
  <c r="U174" i="7"/>
  <c r="Z174" i="7"/>
  <c r="V176" i="7"/>
  <c r="AB176" i="7"/>
  <c r="AP176" i="7"/>
  <c r="AR176" i="7" s="1"/>
  <c r="W178" i="7"/>
  <c r="AK178" i="7"/>
  <c r="AQ178" i="7"/>
  <c r="AN180" i="7"/>
  <c r="U182" i="7"/>
  <c r="Z182" i="7"/>
  <c r="V184" i="7"/>
  <c r="AB184" i="7"/>
  <c r="AP184" i="7"/>
  <c r="AR184" i="7" s="1"/>
  <c r="W186" i="7"/>
  <c r="AK186" i="7"/>
  <c r="AQ186" i="7"/>
  <c r="AN188" i="7"/>
  <c r="U190" i="7"/>
  <c r="Z190" i="7"/>
  <c r="V192" i="7"/>
  <c r="AB192" i="7"/>
  <c r="AP192" i="7"/>
  <c r="AR192" i="7" s="1"/>
  <c r="W194" i="7"/>
  <c r="AK194" i="7"/>
  <c r="AQ194" i="7"/>
  <c r="AN196" i="7"/>
  <c r="U198" i="7"/>
  <c r="Z198" i="7"/>
  <c r="V200" i="7"/>
  <c r="AB200" i="7"/>
  <c r="AP200" i="7"/>
  <c r="AR200" i="7" s="1"/>
  <c r="W202" i="7"/>
  <c r="AK202" i="7"/>
  <c r="AQ202" i="7"/>
  <c r="AN204" i="7"/>
  <c r="U206" i="7"/>
  <c r="Z206" i="7"/>
  <c r="V208" i="7"/>
  <c r="AB208" i="7"/>
  <c r="AP208" i="7"/>
  <c r="AR208" i="7" s="1"/>
  <c r="W210" i="7"/>
  <c r="AK210" i="7"/>
  <c r="AQ210" i="7"/>
  <c r="AN212" i="7"/>
  <c r="U214" i="7"/>
  <c r="Z214" i="7"/>
  <c r="V216" i="7"/>
  <c r="AB216" i="7"/>
  <c r="AP216" i="7"/>
  <c r="AR216" i="7" s="1"/>
  <c r="W218" i="7"/>
  <c r="AK218" i="7"/>
  <c r="AQ218" i="7"/>
  <c r="AN220" i="7"/>
  <c r="U222" i="7"/>
  <c r="Z222" i="7"/>
  <c r="V224" i="7"/>
  <c r="AB224" i="7"/>
  <c r="AP224" i="7"/>
  <c r="AR224" i="7" s="1"/>
  <c r="W226" i="7"/>
  <c r="AK226" i="7"/>
  <c r="AQ226" i="7"/>
  <c r="AN228" i="7"/>
  <c r="U230" i="7"/>
  <c r="Z230" i="7"/>
  <c r="V232" i="7"/>
  <c r="AB232" i="7"/>
  <c r="AP232" i="7"/>
  <c r="AR232" i="7" s="1"/>
  <c r="W234" i="7"/>
  <c r="AK234" i="7"/>
  <c r="AQ234" i="7"/>
  <c r="AN236" i="7"/>
  <c r="U238" i="7"/>
  <c r="Z238" i="7"/>
  <c r="V240" i="7"/>
  <c r="AB240" i="7"/>
  <c r="AP240" i="7"/>
  <c r="AR240" i="7" s="1"/>
  <c r="W242" i="7"/>
  <c r="AK242" i="7"/>
  <c r="AQ242" i="7"/>
  <c r="AN244" i="7"/>
  <c r="U246" i="7"/>
  <c r="Z246" i="7"/>
  <c r="V248" i="7"/>
  <c r="AB248" i="7"/>
  <c r="AP248" i="7"/>
  <c r="AR248" i="7" s="1"/>
  <c r="W250" i="7"/>
  <c r="AK250" i="7"/>
  <c r="AQ250" i="7"/>
  <c r="AN252" i="7"/>
  <c r="U254" i="7"/>
  <c r="Z254" i="7"/>
  <c r="V256" i="7"/>
  <c r="AB256" i="7"/>
  <c r="AP256" i="7"/>
  <c r="AR256" i="7" s="1"/>
  <c r="W258" i="7"/>
  <c r="AK258" i="7"/>
  <c r="AQ258" i="7"/>
  <c r="AN260" i="7"/>
  <c r="U262" i="7"/>
  <c r="Z262" i="7"/>
  <c r="V264" i="7"/>
  <c r="AB264" i="7"/>
  <c r="AP264" i="7"/>
  <c r="AR264" i="7" s="1"/>
  <c r="W266" i="7"/>
  <c r="AK266" i="7"/>
  <c r="AQ266" i="7"/>
  <c r="AN268" i="7"/>
  <c r="U270" i="7"/>
  <c r="Z270" i="7"/>
  <c r="V272" i="7"/>
  <c r="AB272" i="7"/>
  <c r="AP272" i="7"/>
  <c r="AR272" i="7" s="1"/>
  <c r="W274" i="7"/>
  <c r="AK274" i="7"/>
  <c r="AQ274" i="7"/>
  <c r="AN276" i="7"/>
  <c r="U278" i="7"/>
  <c r="Z278" i="7"/>
  <c r="V280" i="7"/>
  <c r="AB280" i="7"/>
  <c r="AP280" i="7"/>
  <c r="AR280" i="7" s="1"/>
  <c r="W282" i="7"/>
  <c r="AK282" i="7"/>
  <c r="AQ282" i="7"/>
  <c r="AN284" i="7"/>
  <c r="U286" i="7"/>
  <c r="Z286" i="7"/>
  <c r="V288" i="7"/>
  <c r="AB288" i="7"/>
  <c r="AP288" i="7"/>
  <c r="AR288" i="7" s="1"/>
  <c r="W290" i="7"/>
  <c r="AK290" i="7"/>
  <c r="AQ290" i="7"/>
  <c r="AN292" i="7"/>
  <c r="U294" i="7"/>
  <c r="Z294" i="7"/>
  <c r="V296" i="7"/>
  <c r="AB296" i="7"/>
  <c r="AP296" i="7"/>
  <c r="AR296" i="7" s="1"/>
  <c r="W298" i="7"/>
  <c r="AK298" i="7"/>
  <c r="AQ298" i="7"/>
  <c r="AN300" i="7"/>
  <c r="U302" i="7"/>
  <c r="Z302" i="7"/>
  <c r="V304" i="7"/>
  <c r="AB304" i="7"/>
  <c r="AP304" i="7"/>
  <c r="AR304" i="7" s="1"/>
  <c r="W306" i="7"/>
  <c r="AK306" i="7"/>
  <c r="AQ306" i="7"/>
  <c r="AN308" i="7"/>
  <c r="U310" i="7"/>
  <c r="Z310" i="7"/>
  <c r="V312" i="7"/>
  <c r="AB312" i="7"/>
  <c r="AP312" i="7"/>
  <c r="AR312" i="7" s="1"/>
  <c r="W314" i="7"/>
  <c r="AK314" i="7"/>
  <c r="AQ314" i="7"/>
  <c r="AN316" i="7"/>
  <c r="V318" i="7"/>
  <c r="AQ318" i="7"/>
  <c r="AQ320" i="7"/>
  <c r="AP322" i="7"/>
  <c r="AR322" i="7" s="1"/>
  <c r="AP324" i="7"/>
  <c r="AR324" i="7" s="1"/>
  <c r="X330" i="7"/>
  <c r="W332" i="7"/>
  <c r="X334" i="7"/>
  <c r="AN336" i="7"/>
  <c r="AK338" i="7"/>
  <c r="W338" i="7"/>
  <c r="V338" i="7"/>
  <c r="AN338" i="7"/>
  <c r="V340" i="7"/>
  <c r="AK340" i="7"/>
  <c r="Z342" i="7"/>
  <c r="U342" i="7"/>
  <c r="W342" i="7"/>
  <c r="U346" i="7"/>
  <c r="U348" i="7"/>
  <c r="AB348" i="7"/>
  <c r="AQ348" i="7"/>
  <c r="V350" i="7"/>
  <c r="AQ350" i="7"/>
  <c r="AQ352" i="7"/>
  <c r="AP354" i="7"/>
  <c r="AR354" i="7" s="1"/>
  <c r="AP356" i="7"/>
  <c r="AR356" i="7" s="1"/>
  <c r="Z362" i="7"/>
  <c r="AQ364" i="7"/>
  <c r="AQ370" i="7"/>
  <c r="AN374" i="7"/>
  <c r="Z376" i="7"/>
  <c r="X378" i="7"/>
  <c r="AB378" i="7"/>
  <c r="U378" i="7"/>
  <c r="W378" i="7"/>
  <c r="AP378" i="7"/>
  <c r="AR378" i="7" s="1"/>
  <c r="X386" i="7"/>
  <c r="Z386" i="7"/>
  <c r="V386" i="7"/>
  <c r="AN386" i="7"/>
  <c r="AP386" i="7"/>
  <c r="AR386" i="7" s="1"/>
  <c r="AQ388" i="7"/>
  <c r="X394" i="7"/>
  <c r="W394" i="7"/>
  <c r="V394" i="7"/>
  <c r="AB396" i="7"/>
  <c r="AQ398" i="7"/>
  <c r="AP402" i="7"/>
  <c r="AR402" i="7" s="1"/>
  <c r="AQ404" i="7"/>
  <c r="AK408" i="7"/>
  <c r="W408" i="7"/>
  <c r="AB408" i="7"/>
  <c r="U408" i="7"/>
  <c r="X408" i="7"/>
  <c r="AP408" i="7"/>
  <c r="AR408" i="7" s="1"/>
  <c r="AN414" i="7"/>
  <c r="X416" i="7"/>
  <c r="U418" i="7"/>
  <c r="X420" i="7"/>
  <c r="AQ422" i="7"/>
  <c r="U426" i="7"/>
  <c r="Z428" i="7"/>
  <c r="U428" i="7"/>
  <c r="X428" i="7"/>
  <c r="W428" i="7"/>
  <c r="AP430" i="7"/>
  <c r="AR430" i="7" s="1"/>
  <c r="AN430" i="7"/>
  <c r="AK440" i="7"/>
  <c r="W440" i="7"/>
  <c r="AB440" i="7"/>
  <c r="U440" i="7"/>
  <c r="X440" i="7"/>
  <c r="Z440" i="7"/>
  <c r="X442" i="7"/>
  <c r="AB442" i="7"/>
  <c r="U442" i="7"/>
  <c r="W442" i="7"/>
  <c r="Z442" i="7"/>
  <c r="Z444" i="7"/>
  <c r="U444" i="7"/>
  <c r="AK444" i="7"/>
  <c r="V444" i="7"/>
  <c r="X444" i="7"/>
  <c r="AB444" i="7"/>
  <c r="AQ452" i="7"/>
  <c r="AN466" i="7"/>
  <c r="AP466" i="7"/>
  <c r="AR466" i="7" s="1"/>
  <c r="AQ468" i="7"/>
  <c r="AK474" i="7"/>
  <c r="AP478" i="7"/>
  <c r="AR478" i="7" s="1"/>
  <c r="AN478" i="7"/>
  <c r="AP480" i="7"/>
  <c r="AR480" i="7" s="1"/>
  <c r="AN480" i="7"/>
  <c r="AN482" i="7"/>
  <c r="AP482" i="7"/>
  <c r="AR482" i="7" s="1"/>
  <c r="AK488" i="7"/>
  <c r="W488" i="7"/>
  <c r="X488" i="7"/>
  <c r="AB488" i="7"/>
  <c r="U488" i="7"/>
  <c r="Z488" i="7"/>
  <c r="X490" i="7"/>
  <c r="W490" i="7"/>
  <c r="AB490" i="7"/>
  <c r="U490" i="7"/>
  <c r="Z490" i="7"/>
  <c r="Z492" i="7"/>
  <c r="U492" i="7"/>
  <c r="X492" i="7"/>
  <c r="AK492" i="7"/>
  <c r="V492" i="7"/>
  <c r="AB492" i="7"/>
  <c r="AQ498" i="7"/>
  <c r="AQ514" i="7"/>
  <c r="AK522" i="7"/>
  <c r="AP526" i="7"/>
  <c r="AR526" i="7" s="1"/>
  <c r="AN526" i="7"/>
  <c r="AQ534" i="7"/>
  <c r="AQ550" i="7"/>
  <c r="AN560" i="7"/>
  <c r="AP560" i="7"/>
  <c r="AR560" i="7" s="1"/>
  <c r="AK568" i="7"/>
  <c r="W568" i="7"/>
  <c r="AB568" i="7"/>
  <c r="U568" i="7"/>
  <c r="X568" i="7"/>
  <c r="Z568" i="7"/>
  <c r="X570" i="7"/>
  <c r="AB570" i="7"/>
  <c r="U570" i="7"/>
  <c r="W570" i="7"/>
  <c r="Z570" i="7"/>
  <c r="Z572" i="7"/>
  <c r="U572" i="7"/>
  <c r="AK572" i="7"/>
  <c r="V572" i="7"/>
  <c r="X572" i="7"/>
  <c r="AB572" i="7"/>
  <c r="AQ580" i="7"/>
  <c r="AN594" i="7"/>
  <c r="AP594" i="7"/>
  <c r="AR594" i="7" s="1"/>
  <c r="AQ596" i="7"/>
  <c r="Z604" i="7"/>
  <c r="U604" i="7"/>
  <c r="AK604" i="7"/>
  <c r="V604" i="7"/>
  <c r="W604" i="7"/>
  <c r="AB604" i="7"/>
  <c r="AN626" i="7"/>
  <c r="AP626" i="7"/>
  <c r="AR626" i="7" s="1"/>
  <c r="X634" i="7"/>
  <c r="AB634" i="7"/>
  <c r="U634" i="7"/>
  <c r="V634" i="7"/>
  <c r="Z634" i="7"/>
  <c r="AK634" i="7"/>
  <c r="AP638" i="7"/>
  <c r="AR638" i="7" s="1"/>
  <c r="AN638" i="7"/>
  <c r="AN642" i="7"/>
  <c r="AP642" i="7"/>
  <c r="AR642" i="7" s="1"/>
  <c r="AQ650" i="7"/>
  <c r="AQ654" i="7"/>
  <c r="Z668" i="7"/>
  <c r="U668" i="7"/>
  <c r="AK668" i="7"/>
  <c r="V668" i="7"/>
  <c r="AB668" i="7"/>
  <c r="W668" i="7"/>
  <c r="AK680" i="7"/>
  <c r="W680" i="7"/>
  <c r="X680" i="7"/>
  <c r="Z680" i="7"/>
  <c r="U680" i="7"/>
  <c r="AB680" i="7"/>
  <c r="AQ708" i="7"/>
  <c r="AQ712" i="7"/>
  <c r="AQ728" i="7"/>
  <c r="X740" i="7"/>
  <c r="Z740" i="7"/>
  <c r="W740" i="7"/>
  <c r="AK740" i="7"/>
  <c r="U740" i="7"/>
  <c r="V740" i="7"/>
  <c r="AQ836" i="7"/>
  <c r="AN852" i="7"/>
  <c r="AP852" i="7"/>
  <c r="AR852" i="7" s="1"/>
  <c r="AN866" i="7"/>
  <c r="AP866" i="7"/>
  <c r="AR866" i="7" s="1"/>
  <c r="Z878" i="7"/>
  <c r="U878" i="7"/>
  <c r="AK878" i="7"/>
  <c r="V878" i="7"/>
  <c r="X878" i="7"/>
  <c r="W878" i="7"/>
  <c r="AB878" i="7"/>
  <c r="AK890" i="7"/>
  <c r="W890" i="7"/>
  <c r="X890" i="7"/>
  <c r="AB890" i="7"/>
  <c r="U890" i="7"/>
  <c r="V890" i="7"/>
  <c r="Z890" i="7"/>
  <c r="AP948" i="7"/>
  <c r="AR948" i="7" s="1"/>
  <c r="AN948" i="7"/>
  <c r="AK994" i="7"/>
  <c r="W994" i="7"/>
  <c r="AB994" i="7"/>
  <c r="U994" i="7"/>
  <c r="X994" i="7"/>
  <c r="V994" i="7"/>
  <c r="Z994" i="7"/>
  <c r="V70" i="7"/>
  <c r="AB70" i="7"/>
  <c r="V86" i="7"/>
  <c r="AB86" i="7"/>
  <c r="V102" i="7"/>
  <c r="AB102" i="7"/>
  <c r="V118" i="7"/>
  <c r="AB118" i="7"/>
  <c r="V126" i="7"/>
  <c r="AB126" i="7"/>
  <c r="V134" i="7"/>
  <c r="AB134" i="7"/>
  <c r="V142" i="7"/>
  <c r="AB142" i="7"/>
  <c r="V150" i="7"/>
  <c r="AB150" i="7"/>
  <c r="V158" i="7"/>
  <c r="AB158" i="7"/>
  <c r="V166" i="7"/>
  <c r="AB166" i="7"/>
  <c r="V174" i="7"/>
  <c r="AB174" i="7"/>
  <c r="V182" i="7"/>
  <c r="AB182" i="7"/>
  <c r="V190" i="7"/>
  <c r="AB190" i="7"/>
  <c r="V198" i="7"/>
  <c r="AB198" i="7"/>
  <c r="V206" i="7"/>
  <c r="AB206" i="7"/>
  <c r="V214" i="7"/>
  <c r="AB214" i="7"/>
  <c r="V222" i="7"/>
  <c r="AB222" i="7"/>
  <c r="V230" i="7"/>
  <c r="AB230" i="7"/>
  <c r="V238" i="7"/>
  <c r="AB238" i="7"/>
  <c r="V246" i="7"/>
  <c r="AB246" i="7"/>
  <c r="V254" i="7"/>
  <c r="AB254" i="7"/>
  <c r="V262" i="7"/>
  <c r="AB262" i="7"/>
  <c r="V270" i="7"/>
  <c r="AB270" i="7"/>
  <c r="V278" i="7"/>
  <c r="AB278" i="7"/>
  <c r="V286" i="7"/>
  <c r="AB286" i="7"/>
  <c r="V294" i="7"/>
  <c r="AB294" i="7"/>
  <c r="V302" i="7"/>
  <c r="AB302" i="7"/>
  <c r="V310" i="7"/>
  <c r="AB310" i="7"/>
  <c r="Z318" i="7"/>
  <c r="U318" i="7"/>
  <c r="W318" i="7"/>
  <c r="AK346" i="7"/>
  <c r="W346" i="7"/>
  <c r="V346" i="7"/>
  <c r="V348" i="7"/>
  <c r="AK348" i="7"/>
  <c r="Z350" i="7"/>
  <c r="U350" i="7"/>
  <c r="W350" i="7"/>
  <c r="Z380" i="7"/>
  <c r="U380" i="7"/>
  <c r="AK380" i="7"/>
  <c r="V380" i="7"/>
  <c r="X380" i="7"/>
  <c r="AK392" i="7"/>
  <c r="W392" i="7"/>
  <c r="X392" i="7"/>
  <c r="V392" i="7"/>
  <c r="AQ402" i="7"/>
  <c r="X410" i="7"/>
  <c r="AB410" i="7"/>
  <c r="U410" i="7"/>
  <c r="W410" i="7"/>
  <c r="AB416" i="7"/>
  <c r="X418" i="7"/>
  <c r="Z418" i="7"/>
  <c r="V418" i="7"/>
  <c r="AN418" i="7"/>
  <c r="AP418" i="7"/>
  <c r="AR418" i="7" s="1"/>
  <c r="AK420" i="7"/>
  <c r="X426" i="7"/>
  <c r="W426" i="7"/>
  <c r="V426" i="7"/>
  <c r="AP446" i="7"/>
  <c r="AR446" i="7" s="1"/>
  <c r="AN446" i="7"/>
  <c r="AP448" i="7"/>
  <c r="AR448" i="7" s="1"/>
  <c r="AN448" i="7"/>
  <c r="AN450" i="7"/>
  <c r="AP450" i="7"/>
  <c r="AR450" i="7" s="1"/>
  <c r="AK456" i="7"/>
  <c r="W456" i="7"/>
  <c r="X456" i="7"/>
  <c r="AB456" i="7"/>
  <c r="U456" i="7"/>
  <c r="Z456" i="7"/>
  <c r="X458" i="7"/>
  <c r="W458" i="7"/>
  <c r="AB458" i="7"/>
  <c r="U458" i="7"/>
  <c r="Z458" i="7"/>
  <c r="Z460" i="7"/>
  <c r="U460" i="7"/>
  <c r="X460" i="7"/>
  <c r="AK460" i="7"/>
  <c r="V460" i="7"/>
  <c r="AB460" i="7"/>
  <c r="AP494" i="7"/>
  <c r="AR494" i="7" s="1"/>
  <c r="AN494" i="7"/>
  <c r="AN528" i="7"/>
  <c r="AP528" i="7"/>
  <c r="AR528" i="7" s="1"/>
  <c r="AK536" i="7"/>
  <c r="W536" i="7"/>
  <c r="AB536" i="7"/>
  <c r="U536" i="7"/>
  <c r="X536" i="7"/>
  <c r="Z536" i="7"/>
  <c r="X538" i="7"/>
  <c r="AB538" i="7"/>
  <c r="U538" i="7"/>
  <c r="W538" i="7"/>
  <c r="Z538" i="7"/>
  <c r="Z540" i="7"/>
  <c r="U540" i="7"/>
  <c r="AK540" i="7"/>
  <c r="V540" i="7"/>
  <c r="X540" i="7"/>
  <c r="AB540" i="7"/>
  <c r="AN562" i="7"/>
  <c r="AP562" i="7"/>
  <c r="AR562" i="7" s="1"/>
  <c r="AP574" i="7"/>
  <c r="AR574" i="7" s="1"/>
  <c r="AN574" i="7"/>
  <c r="AP576" i="7"/>
  <c r="AR576" i="7" s="1"/>
  <c r="AN576" i="7"/>
  <c r="AN578" i="7"/>
  <c r="AP578" i="7"/>
  <c r="AR578" i="7" s="1"/>
  <c r="AK584" i="7"/>
  <c r="W584" i="7"/>
  <c r="X584" i="7"/>
  <c r="AB584" i="7"/>
  <c r="U584" i="7"/>
  <c r="Z584" i="7"/>
  <c r="X586" i="7"/>
  <c r="W586" i="7"/>
  <c r="AB586" i="7"/>
  <c r="U586" i="7"/>
  <c r="Z586" i="7"/>
  <c r="Z588" i="7"/>
  <c r="U588" i="7"/>
  <c r="X588" i="7"/>
  <c r="AK588" i="7"/>
  <c r="V588" i="7"/>
  <c r="AB588" i="7"/>
  <c r="AP598" i="7"/>
  <c r="AR598" i="7" s="1"/>
  <c r="AN598" i="7"/>
  <c r="Z620" i="7"/>
  <c r="U620" i="7"/>
  <c r="X620" i="7"/>
  <c r="AB620" i="7"/>
  <c r="V620" i="7"/>
  <c r="AK620" i="7"/>
  <c r="AK640" i="7"/>
  <c r="W640" i="7"/>
  <c r="Z640" i="7"/>
  <c r="X640" i="7"/>
  <c r="U640" i="7"/>
  <c r="AB640" i="7"/>
  <c r="Z644" i="7"/>
  <c r="U644" i="7"/>
  <c r="AB644" i="7"/>
  <c r="X644" i="7"/>
  <c r="V644" i="7"/>
  <c r="AK644" i="7"/>
  <c r="X650" i="7"/>
  <c r="W650" i="7"/>
  <c r="AK650" i="7"/>
  <c r="U650" i="7"/>
  <c r="Z650" i="7"/>
  <c r="AB650" i="7"/>
  <c r="Z684" i="7"/>
  <c r="U684" i="7"/>
  <c r="X684" i="7"/>
  <c r="V684" i="7"/>
  <c r="AB684" i="7"/>
  <c r="AK684" i="7"/>
  <c r="AP686" i="7"/>
  <c r="AR686" i="7" s="1"/>
  <c r="AN686" i="7"/>
  <c r="AN688" i="7"/>
  <c r="AP688" i="7"/>
  <c r="AR688" i="7" s="1"/>
  <c r="X698" i="7"/>
  <c r="AB698" i="7"/>
  <c r="U698" i="7"/>
  <c r="W698" i="7"/>
  <c r="V698" i="7"/>
  <c r="AK698" i="7"/>
  <c r="AN724" i="7"/>
  <c r="AP724" i="7"/>
  <c r="AR724" i="7" s="1"/>
  <c r="Z742" i="7"/>
  <c r="U742" i="7"/>
  <c r="W742" i="7"/>
  <c r="AB742" i="7"/>
  <c r="V742" i="7"/>
  <c r="AK742" i="7"/>
  <c r="X742" i="7"/>
  <c r="X748" i="7"/>
  <c r="AB748" i="7"/>
  <c r="U748" i="7"/>
  <c r="W748" i="7"/>
  <c r="AK748" i="7"/>
  <c r="V748" i="7"/>
  <c r="Z748" i="7"/>
  <c r="AN916" i="7"/>
  <c r="AP916" i="7"/>
  <c r="AR916" i="7" s="1"/>
  <c r="AQ1096" i="7"/>
  <c r="AQ1090" i="7"/>
  <c r="AQ1082" i="7"/>
  <c r="AQ1074" i="7"/>
  <c r="AQ1066" i="7"/>
  <c r="AQ1058" i="7"/>
  <c r="AQ1050" i="7"/>
  <c r="AQ1042" i="7"/>
  <c r="AQ1080" i="7"/>
  <c r="AQ1078" i="7"/>
  <c r="AQ1076" i="7"/>
  <c r="AQ1048" i="7"/>
  <c r="AQ1046" i="7"/>
  <c r="AQ1044" i="7"/>
  <c r="AQ1030" i="7"/>
  <c r="AQ1022" i="7"/>
  <c r="AQ1092" i="7"/>
  <c r="AQ1064" i="7"/>
  <c r="AQ1062" i="7"/>
  <c r="AQ1060" i="7"/>
  <c r="AQ1034" i="7"/>
  <c r="AQ1026" i="7"/>
  <c r="AQ1018" i="7"/>
  <c r="AQ1010" i="7"/>
  <c r="AQ1002" i="7"/>
  <c r="AQ994" i="7"/>
  <c r="AQ986" i="7"/>
  <c r="AQ978" i="7"/>
  <c r="AQ970" i="7"/>
  <c r="AQ962" i="7"/>
  <c r="AQ954" i="7"/>
  <c r="AQ1086" i="7"/>
  <c r="AQ1070" i="7"/>
  <c r="AQ1040" i="7"/>
  <c r="AQ1020" i="7"/>
  <c r="AQ1000" i="7"/>
  <c r="AQ998" i="7"/>
  <c r="AQ996" i="7"/>
  <c r="AQ968" i="7"/>
  <c r="AQ966" i="7"/>
  <c r="AQ964" i="7"/>
  <c r="AQ942" i="7"/>
  <c r="AQ1094" i="7"/>
  <c r="AQ1088" i="7"/>
  <c r="AQ1068" i="7"/>
  <c r="AQ1052" i="7"/>
  <c r="AQ1028" i="7"/>
  <c r="AQ1016" i="7"/>
  <c r="AQ1014" i="7"/>
  <c r="AQ1012" i="7"/>
  <c r="AQ984" i="7"/>
  <c r="AQ982" i="7"/>
  <c r="AQ980" i="7"/>
  <c r="AQ952" i="7"/>
  <c r="AQ950" i="7"/>
  <c r="AQ946" i="7"/>
  <c r="AQ938" i="7"/>
  <c r="AQ930" i="7"/>
  <c r="AQ922" i="7"/>
  <c r="AQ1084" i="7"/>
  <c r="AQ1036" i="7"/>
  <c r="AQ992" i="7"/>
  <c r="AQ988" i="7"/>
  <c r="AQ972" i="7"/>
  <c r="AQ958" i="7"/>
  <c r="AQ944" i="7"/>
  <c r="AQ920" i="7"/>
  <c r="AQ914" i="7"/>
  <c r="AQ906" i="7"/>
  <c r="AQ898" i="7"/>
  <c r="AQ890" i="7"/>
  <c r="AQ882" i="7"/>
  <c r="AQ874" i="7"/>
  <c r="AQ866" i="7"/>
  <c r="AQ858" i="7"/>
  <c r="AQ850" i="7"/>
  <c r="AQ842" i="7"/>
  <c r="AQ834" i="7"/>
  <c r="AQ826" i="7"/>
  <c r="AQ818" i="7"/>
  <c r="AQ810" i="7"/>
  <c r="AQ802" i="7"/>
  <c r="AQ794" i="7"/>
  <c r="AQ786" i="7"/>
  <c r="AQ778" i="7"/>
  <c r="AQ770" i="7"/>
  <c r="AQ762" i="7"/>
  <c r="AQ754" i="7"/>
  <c r="AQ746" i="7"/>
  <c r="AQ738" i="7"/>
  <c r="AQ730" i="7"/>
  <c r="AQ722" i="7"/>
  <c r="AQ714" i="7"/>
  <c r="AQ706" i="7"/>
  <c r="AQ990" i="7"/>
  <c r="AQ974" i="7"/>
  <c r="AQ960" i="7"/>
  <c r="AQ948" i="7"/>
  <c r="AQ940" i="7"/>
  <c r="AQ936" i="7"/>
  <c r="AQ926" i="7"/>
  <c r="AQ912" i="7"/>
  <c r="AQ910" i="7"/>
  <c r="AQ908" i="7"/>
  <c r="AQ880" i="7"/>
  <c r="AQ878" i="7"/>
  <c r="AQ876" i="7"/>
  <c r="AQ848" i="7"/>
  <c r="AQ846" i="7"/>
  <c r="AQ844" i="7"/>
  <c r="AQ816" i="7"/>
  <c r="AQ814" i="7"/>
  <c r="AQ812" i="7"/>
  <c r="AQ784" i="7"/>
  <c r="AQ782" i="7"/>
  <c r="AQ780" i="7"/>
  <c r="AQ752" i="7"/>
  <c r="AQ750" i="7"/>
  <c r="AQ748" i="7"/>
  <c r="AQ1024" i="7"/>
  <c r="AQ1004" i="7"/>
  <c r="AQ976" i="7"/>
  <c r="AQ932" i="7"/>
  <c r="AQ896" i="7"/>
  <c r="AQ894" i="7"/>
  <c r="AQ892" i="7"/>
  <c r="AQ864" i="7"/>
  <c r="AQ862" i="7"/>
  <c r="AQ860" i="7"/>
  <c r="AQ832" i="7"/>
  <c r="AQ830" i="7"/>
  <c r="AQ828" i="7"/>
  <c r="AQ800" i="7"/>
  <c r="AQ798" i="7"/>
  <c r="AQ796" i="7"/>
  <c r="AQ768" i="7"/>
  <c r="AQ766" i="7"/>
  <c r="AQ764" i="7"/>
  <c r="AQ736" i="7"/>
  <c r="AQ734" i="7"/>
  <c r="AQ732" i="7"/>
  <c r="AQ704" i="7"/>
  <c r="AQ702" i="7"/>
  <c r="AQ696" i="7"/>
  <c r="AQ688" i="7"/>
  <c r="AQ680" i="7"/>
  <c r="AQ672" i="7"/>
  <c r="AQ664" i="7"/>
  <c r="AQ656" i="7"/>
  <c r="AQ648" i="7"/>
  <c r="AQ640" i="7"/>
  <c r="AQ632" i="7"/>
  <c r="AQ624" i="7"/>
  <c r="AQ616" i="7"/>
  <c r="AQ608" i="7"/>
  <c r="AQ600" i="7"/>
  <c r="AQ592" i="7"/>
  <c r="AQ584" i="7"/>
  <c r="AQ576" i="7"/>
  <c r="AQ568" i="7"/>
  <c r="AQ560" i="7"/>
  <c r="AQ552" i="7"/>
  <c r="AQ544" i="7"/>
  <c r="AQ536" i="7"/>
  <c r="AQ528" i="7"/>
  <c r="AQ520" i="7"/>
  <c r="AQ512" i="7"/>
  <c r="AQ504" i="7"/>
  <c r="AQ496" i="7"/>
  <c r="AQ488" i="7"/>
  <c r="AQ480" i="7"/>
  <c r="AQ472" i="7"/>
  <c r="AQ464" i="7"/>
  <c r="AQ456" i="7"/>
  <c r="AQ448" i="7"/>
  <c r="AQ440" i="7"/>
  <c r="AQ432" i="7"/>
  <c r="AQ424" i="7"/>
  <c r="AQ416" i="7"/>
  <c r="AQ408" i="7"/>
  <c r="AQ400" i="7"/>
  <c r="AQ392" i="7"/>
  <c r="AQ384" i="7"/>
  <c r="AQ376" i="7"/>
  <c r="AQ368" i="7"/>
  <c r="AQ1072" i="7"/>
  <c r="AQ1056" i="7"/>
  <c r="AQ1032" i="7"/>
  <c r="AQ1008" i="7"/>
  <c r="AQ956" i="7"/>
  <c r="AQ928" i="7"/>
  <c r="AQ924" i="7"/>
  <c r="AQ904" i="7"/>
  <c r="AQ888" i="7"/>
  <c r="AQ868" i="7"/>
  <c r="AQ852" i="7"/>
  <c r="AQ822" i="7"/>
  <c r="AQ806" i="7"/>
  <c r="AQ776" i="7"/>
  <c r="AQ760" i="7"/>
  <c r="AQ740" i="7"/>
  <c r="AQ716" i="7"/>
  <c r="AQ700" i="7"/>
  <c r="AQ698" i="7"/>
  <c r="AQ670" i="7"/>
  <c r="AQ668" i="7"/>
  <c r="AQ666" i="7"/>
  <c r="AQ638" i="7"/>
  <c r="AQ636" i="7"/>
  <c r="AQ634" i="7"/>
  <c r="AQ606" i="7"/>
  <c r="AQ604" i="7"/>
  <c r="AQ602" i="7"/>
  <c r="AQ1054" i="7"/>
  <c r="AQ1038" i="7"/>
  <c r="AQ1006" i="7"/>
  <c r="AQ916" i="7"/>
  <c r="AQ886" i="7"/>
  <c r="AQ870" i="7"/>
  <c r="AQ840" i="7"/>
  <c r="AQ824" i="7"/>
  <c r="AQ804" i="7"/>
  <c r="AQ788" i="7"/>
  <c r="AQ758" i="7"/>
  <c r="AQ742" i="7"/>
  <c r="AQ726" i="7"/>
  <c r="AQ720" i="7"/>
  <c r="AQ710" i="7"/>
  <c r="AQ934" i="7"/>
  <c r="AQ872" i="7"/>
  <c r="AQ856" i="7"/>
  <c r="AQ808" i="7"/>
  <c r="AQ792" i="7"/>
  <c r="AQ744" i="7"/>
  <c r="AQ724" i="7"/>
  <c r="AQ694" i="7"/>
  <c r="AQ682" i="7"/>
  <c r="AQ662" i="7"/>
  <c r="AQ646" i="7"/>
  <c r="AQ628" i="7"/>
  <c r="AQ622" i="7"/>
  <c r="AQ612" i="7"/>
  <c r="AQ574" i="7"/>
  <c r="AQ572" i="7"/>
  <c r="AQ570" i="7"/>
  <c r="AQ542" i="7"/>
  <c r="AQ540" i="7"/>
  <c r="AQ538" i="7"/>
  <c r="AQ510" i="7"/>
  <c r="AQ508" i="7"/>
  <c r="AQ506" i="7"/>
  <c r="AQ478" i="7"/>
  <c r="AQ476" i="7"/>
  <c r="AQ474" i="7"/>
  <c r="AQ446" i="7"/>
  <c r="AQ444" i="7"/>
  <c r="AQ442" i="7"/>
  <c r="AQ414" i="7"/>
  <c r="AQ412" i="7"/>
  <c r="AQ410" i="7"/>
  <c r="AQ382" i="7"/>
  <c r="AQ380" i="7"/>
  <c r="AQ378" i="7"/>
  <c r="AQ354" i="7"/>
  <c r="AQ346" i="7"/>
  <c r="AQ338" i="7"/>
  <c r="AQ330" i="7"/>
  <c r="AQ322" i="7"/>
  <c r="AQ918" i="7"/>
  <c r="AQ854" i="7"/>
  <c r="AQ790" i="7"/>
  <c r="AQ718" i="7"/>
  <c r="AQ692" i="7"/>
  <c r="AQ686" i="7"/>
  <c r="AQ676" i="7"/>
  <c r="AQ658" i="7"/>
  <c r="AQ652" i="7"/>
  <c r="AQ642" i="7"/>
  <c r="AQ618" i="7"/>
  <c r="AQ598" i="7"/>
  <c r="AQ590" i="7"/>
  <c r="AQ588" i="7"/>
  <c r="AQ586" i="7"/>
  <c r="AQ558" i="7"/>
  <c r="AQ556" i="7"/>
  <c r="AQ554" i="7"/>
  <c r="AQ526" i="7"/>
  <c r="AQ524" i="7"/>
  <c r="AQ522" i="7"/>
  <c r="AQ494" i="7"/>
  <c r="AQ492" i="7"/>
  <c r="AQ490" i="7"/>
  <c r="AQ462" i="7"/>
  <c r="AQ460" i="7"/>
  <c r="AQ458" i="7"/>
  <c r="U10" i="7"/>
  <c r="AQ14" i="7"/>
  <c r="AR14" i="7" s="1"/>
  <c r="U18" i="7"/>
  <c r="V20" i="7"/>
  <c r="J84" i="4" s="1"/>
  <c r="AQ22" i="7"/>
  <c r="AR22" i="7" s="1"/>
  <c r="U26" i="7"/>
  <c r="V28" i="7"/>
  <c r="AQ30" i="7"/>
  <c r="U34" i="7"/>
  <c r="V36" i="7"/>
  <c r="AQ38" i="7"/>
  <c r="AR38" i="7" s="1"/>
  <c r="U42" i="7"/>
  <c r="V44" i="7"/>
  <c r="AQ46" i="7"/>
  <c r="U50" i="7"/>
  <c r="V52" i="7"/>
  <c r="AQ54" i="7"/>
  <c r="U58" i="7"/>
  <c r="V60" i="7"/>
  <c r="W62" i="7"/>
  <c r="AQ62" i="7"/>
  <c r="U66" i="7"/>
  <c r="V68" i="7"/>
  <c r="W70" i="7"/>
  <c r="AQ70" i="7"/>
  <c r="U74" i="7"/>
  <c r="V76" i="7"/>
  <c r="W78" i="7"/>
  <c r="AQ78" i="7"/>
  <c r="U82" i="7"/>
  <c r="V84" i="7"/>
  <c r="W86" i="7"/>
  <c r="AQ86" i="7"/>
  <c r="U90" i="7"/>
  <c r="V92" i="7"/>
  <c r="W94" i="7"/>
  <c r="AQ94" i="7"/>
  <c r="U98" i="7"/>
  <c r="V100" i="7"/>
  <c r="W102" i="7"/>
  <c r="AQ102" i="7"/>
  <c r="U106" i="7"/>
  <c r="V108" i="7"/>
  <c r="W110" i="7"/>
  <c r="AQ110" i="7"/>
  <c r="U114" i="7"/>
  <c r="V116" i="7"/>
  <c r="W118" i="7"/>
  <c r="AQ118" i="7"/>
  <c r="U122" i="7"/>
  <c r="V124" i="7"/>
  <c r="W126" i="7"/>
  <c r="AQ126" i="7"/>
  <c r="U130" i="7"/>
  <c r="V132" i="7"/>
  <c r="W134" i="7"/>
  <c r="AQ134" i="7"/>
  <c r="U138" i="7"/>
  <c r="V140" i="7"/>
  <c r="W142" i="7"/>
  <c r="AQ142" i="7"/>
  <c r="U146" i="7"/>
  <c r="V148" i="7"/>
  <c r="W150" i="7"/>
  <c r="AQ150" i="7"/>
  <c r="U154" i="7"/>
  <c r="V156" i="7"/>
  <c r="W158" i="7"/>
  <c r="AQ158" i="7"/>
  <c r="U162" i="7"/>
  <c r="V164" i="7"/>
  <c r="W166" i="7"/>
  <c r="AQ166" i="7"/>
  <c r="U170" i="7"/>
  <c r="V172" i="7"/>
  <c r="W174" i="7"/>
  <c r="AQ174" i="7"/>
  <c r="U178" i="7"/>
  <c r="V180" i="7"/>
  <c r="W182" i="7"/>
  <c r="AQ182" i="7"/>
  <c r="U186" i="7"/>
  <c r="V188" i="7"/>
  <c r="W190" i="7"/>
  <c r="AQ190" i="7"/>
  <c r="U194" i="7"/>
  <c r="V196" i="7"/>
  <c r="W198" i="7"/>
  <c r="AQ198" i="7"/>
  <c r="U202" i="7"/>
  <c r="V204" i="7"/>
  <c r="W206" i="7"/>
  <c r="AQ206" i="7"/>
  <c r="U210" i="7"/>
  <c r="V212" i="7"/>
  <c r="W214" i="7"/>
  <c r="AQ214" i="7"/>
  <c r="U218" i="7"/>
  <c r="V220" i="7"/>
  <c r="W222" i="7"/>
  <c r="AQ222" i="7"/>
  <c r="U226" i="7"/>
  <c r="V228" i="7"/>
  <c r="W230" i="7"/>
  <c r="AQ230" i="7"/>
  <c r="U234" i="7"/>
  <c r="V236" i="7"/>
  <c r="W238" i="7"/>
  <c r="AQ238" i="7"/>
  <c r="U242" i="7"/>
  <c r="V244" i="7"/>
  <c r="W246" i="7"/>
  <c r="AQ246" i="7"/>
  <c r="U250" i="7"/>
  <c r="V252" i="7"/>
  <c r="W254" i="7"/>
  <c r="AQ254" i="7"/>
  <c r="U258" i="7"/>
  <c r="V260" i="7"/>
  <c r="W262" i="7"/>
  <c r="AQ262" i="7"/>
  <c r="U266" i="7"/>
  <c r="V268" i="7"/>
  <c r="W270" i="7"/>
  <c r="AQ270" i="7"/>
  <c r="U274" i="7"/>
  <c r="V276" i="7"/>
  <c r="W278" i="7"/>
  <c r="AQ278" i="7"/>
  <c r="U282" i="7"/>
  <c r="V284" i="7"/>
  <c r="W286" i="7"/>
  <c r="AQ286" i="7"/>
  <c r="U290" i="7"/>
  <c r="V292" i="7"/>
  <c r="W294" i="7"/>
  <c r="AQ294" i="7"/>
  <c r="U298" i="7"/>
  <c r="V300" i="7"/>
  <c r="W302" i="7"/>
  <c r="AQ302" i="7"/>
  <c r="U306" i="7"/>
  <c r="V308" i="7"/>
  <c r="W310" i="7"/>
  <c r="AQ310" i="7"/>
  <c r="U314" i="7"/>
  <c r="V316" i="7"/>
  <c r="X318" i="7"/>
  <c r="AN320" i="7"/>
  <c r="AK322" i="7"/>
  <c r="W322" i="7"/>
  <c r="V322" i="7"/>
  <c r="V324" i="7"/>
  <c r="AK324" i="7"/>
  <c r="Z326" i="7"/>
  <c r="U326" i="7"/>
  <c r="W326" i="7"/>
  <c r="U330" i="7"/>
  <c r="AB330" i="7"/>
  <c r="U332" i="7"/>
  <c r="AB332" i="7"/>
  <c r="AQ332" i="7"/>
  <c r="V334" i="7"/>
  <c r="AK334" i="7"/>
  <c r="AQ334" i="7"/>
  <c r="AQ336" i="7"/>
  <c r="AP340" i="7"/>
  <c r="AR340" i="7" s="1"/>
  <c r="X346" i="7"/>
  <c r="W348" i="7"/>
  <c r="X350" i="7"/>
  <c r="AN352" i="7"/>
  <c r="AK354" i="7"/>
  <c r="W354" i="7"/>
  <c r="V354" i="7"/>
  <c r="V356" i="7"/>
  <c r="AK356" i="7"/>
  <c r="Z358" i="7"/>
  <c r="U358" i="7"/>
  <c r="W358" i="7"/>
  <c r="U362" i="7"/>
  <c r="AK362" i="7"/>
  <c r="Z364" i="7"/>
  <c r="U364" i="7"/>
  <c r="X364" i="7"/>
  <c r="W364" i="7"/>
  <c r="AP366" i="7"/>
  <c r="AR366" i="7" s="1"/>
  <c r="AN366" i="7"/>
  <c r="AQ374" i="7"/>
  <c r="V376" i="7"/>
  <c r="AB380" i="7"/>
  <c r="AK384" i="7"/>
  <c r="W384" i="7"/>
  <c r="Z384" i="7"/>
  <c r="V384" i="7"/>
  <c r="Z388" i="7"/>
  <c r="U388" i="7"/>
  <c r="AB388" i="7"/>
  <c r="W388" i="7"/>
  <c r="Z392" i="7"/>
  <c r="AQ394" i="7"/>
  <c r="V396" i="7"/>
  <c r="AP400" i="7"/>
  <c r="AR400" i="7" s="1"/>
  <c r="Z410" i="7"/>
  <c r="Z412" i="7"/>
  <c r="U412" i="7"/>
  <c r="AK412" i="7"/>
  <c r="V412" i="7"/>
  <c r="X412" i="7"/>
  <c r="U416" i="7"/>
  <c r="AN416" i="7"/>
  <c r="W418" i="7"/>
  <c r="AQ418" i="7"/>
  <c r="V420" i="7"/>
  <c r="AK424" i="7"/>
  <c r="W424" i="7"/>
  <c r="X424" i="7"/>
  <c r="V424" i="7"/>
  <c r="Z426" i="7"/>
  <c r="AK428" i="7"/>
  <c r="AQ428" i="7"/>
  <c r="AQ434" i="7"/>
  <c r="AQ450" i="7"/>
  <c r="AK458" i="7"/>
  <c r="AP462" i="7"/>
  <c r="AR462" i="7" s="1"/>
  <c r="AN462" i="7"/>
  <c r="AQ470" i="7"/>
  <c r="V472" i="7"/>
  <c r="V474" i="7"/>
  <c r="W476" i="7"/>
  <c r="AQ486" i="7"/>
  <c r="AN496" i="7"/>
  <c r="AP496" i="7"/>
  <c r="AR496" i="7" s="1"/>
  <c r="AK504" i="7"/>
  <c r="W504" i="7"/>
  <c r="AB504" i="7"/>
  <c r="U504" i="7"/>
  <c r="X504" i="7"/>
  <c r="Z504" i="7"/>
  <c r="X506" i="7"/>
  <c r="AB506" i="7"/>
  <c r="U506" i="7"/>
  <c r="W506" i="7"/>
  <c r="Z506" i="7"/>
  <c r="Z508" i="7"/>
  <c r="U508" i="7"/>
  <c r="AK508" i="7"/>
  <c r="V508" i="7"/>
  <c r="X508" i="7"/>
  <c r="AB508" i="7"/>
  <c r="AQ516" i="7"/>
  <c r="V520" i="7"/>
  <c r="V522" i="7"/>
  <c r="W524" i="7"/>
  <c r="AN530" i="7"/>
  <c r="AP530" i="7"/>
  <c r="AR530" i="7" s="1"/>
  <c r="AQ532" i="7"/>
  <c r="AK538" i="7"/>
  <c r="AP542" i="7"/>
  <c r="AR542" i="7" s="1"/>
  <c r="AN542" i="7"/>
  <c r="AP544" i="7"/>
  <c r="AR544" i="7" s="1"/>
  <c r="AN544" i="7"/>
  <c r="AN546" i="7"/>
  <c r="AP546" i="7"/>
  <c r="AR546" i="7" s="1"/>
  <c r="AK552" i="7"/>
  <c r="W552" i="7"/>
  <c r="X552" i="7"/>
  <c r="AB552" i="7"/>
  <c r="U552" i="7"/>
  <c r="Z552" i="7"/>
  <c r="X554" i="7"/>
  <c r="W554" i="7"/>
  <c r="AB554" i="7"/>
  <c r="U554" i="7"/>
  <c r="Z554" i="7"/>
  <c r="Z556" i="7"/>
  <c r="U556" i="7"/>
  <c r="X556" i="7"/>
  <c r="AK556" i="7"/>
  <c r="V556" i="7"/>
  <c r="AB556" i="7"/>
  <c r="AQ562" i="7"/>
  <c r="AQ578" i="7"/>
  <c r="AK586" i="7"/>
  <c r="AP590" i="7"/>
  <c r="AR590" i="7" s="1"/>
  <c r="AN590" i="7"/>
  <c r="AK600" i="7"/>
  <c r="W600" i="7"/>
  <c r="AB600" i="7"/>
  <c r="U600" i="7"/>
  <c r="Z600" i="7"/>
  <c r="V600" i="7"/>
  <c r="AQ610" i="7"/>
  <c r="V616" i="7"/>
  <c r="AP622" i="7"/>
  <c r="AR622" i="7" s="1"/>
  <c r="AN622" i="7"/>
  <c r="AP640" i="7"/>
  <c r="AR640" i="7" s="1"/>
  <c r="AN640" i="7"/>
  <c r="V642" i="7"/>
  <c r="AP662" i="7"/>
  <c r="AR662" i="7" s="1"/>
  <c r="AN662" i="7"/>
  <c r="X664" i="7"/>
  <c r="AQ674" i="7"/>
  <c r="AQ678" i="7"/>
  <c r="AN690" i="7"/>
  <c r="AP690" i="7"/>
  <c r="AR690" i="7" s="1"/>
  <c r="AK696" i="7"/>
  <c r="W696" i="7"/>
  <c r="AB696" i="7"/>
  <c r="U696" i="7"/>
  <c r="X696" i="7"/>
  <c r="V696" i="7"/>
  <c r="AB700" i="7"/>
  <c r="AK714" i="7"/>
  <c r="W714" i="7"/>
  <c r="X714" i="7"/>
  <c r="Z714" i="7"/>
  <c r="U714" i="7"/>
  <c r="V714" i="7"/>
  <c r="AN730" i="7"/>
  <c r="AP730" i="7"/>
  <c r="AR730" i="7" s="1"/>
  <c r="AB738" i="7"/>
  <c r="Z750" i="7"/>
  <c r="U750" i="7"/>
  <c r="AK750" i="7"/>
  <c r="V750" i="7"/>
  <c r="X750" i="7"/>
  <c r="W750" i="7"/>
  <c r="AB750" i="7"/>
  <c r="AQ756" i="7"/>
  <c r="AK762" i="7"/>
  <c r="W762" i="7"/>
  <c r="X762" i="7"/>
  <c r="AB762" i="7"/>
  <c r="U762" i="7"/>
  <c r="V762" i="7"/>
  <c r="Z762" i="7"/>
  <c r="X812" i="7"/>
  <c r="AB812" i="7"/>
  <c r="U812" i="7"/>
  <c r="W812" i="7"/>
  <c r="V812" i="7"/>
  <c r="AK812" i="7"/>
  <c r="Z812" i="7"/>
  <c r="AQ838" i="7"/>
  <c r="Z934" i="7"/>
  <c r="U934" i="7"/>
  <c r="X934" i="7"/>
  <c r="AB934" i="7"/>
  <c r="V934" i="7"/>
  <c r="W934" i="7"/>
  <c r="AK934" i="7"/>
  <c r="AN938" i="7"/>
  <c r="AP938" i="7"/>
  <c r="AR938" i="7" s="1"/>
  <c r="X980" i="7"/>
  <c r="W980" i="7"/>
  <c r="AB980" i="7"/>
  <c r="U980" i="7"/>
  <c r="AK980" i="7"/>
  <c r="V980" i="7"/>
  <c r="Z980" i="7"/>
  <c r="AK448" i="7"/>
  <c r="W448" i="7"/>
  <c r="V448" i="7"/>
  <c r="V450" i="7"/>
  <c r="AK450" i="7"/>
  <c r="Z452" i="7"/>
  <c r="U452" i="7"/>
  <c r="W452" i="7"/>
  <c r="AK480" i="7"/>
  <c r="W480" i="7"/>
  <c r="V480" i="7"/>
  <c r="V482" i="7"/>
  <c r="AK482" i="7"/>
  <c r="Z484" i="7"/>
  <c r="U484" i="7"/>
  <c r="W484" i="7"/>
  <c r="AK512" i="7"/>
  <c r="W512" i="7"/>
  <c r="V512" i="7"/>
  <c r="V514" i="7"/>
  <c r="AK514" i="7"/>
  <c r="Z516" i="7"/>
  <c r="U516" i="7"/>
  <c r="W516" i="7"/>
  <c r="AK544" i="7"/>
  <c r="W544" i="7"/>
  <c r="V544" i="7"/>
  <c r="V546" i="7"/>
  <c r="AK546" i="7"/>
  <c r="Z548" i="7"/>
  <c r="U548" i="7"/>
  <c r="W548" i="7"/>
  <c r="AK576" i="7"/>
  <c r="W576" i="7"/>
  <c r="V576" i="7"/>
  <c r="V578" i="7"/>
  <c r="AK578" i="7"/>
  <c r="Z580" i="7"/>
  <c r="U580" i="7"/>
  <c r="W580" i="7"/>
  <c r="AK608" i="7"/>
  <c r="W608" i="7"/>
  <c r="Z608" i="7"/>
  <c r="V608" i="7"/>
  <c r="Z612" i="7"/>
  <c r="U612" i="7"/>
  <c r="AB612" i="7"/>
  <c r="W612" i="7"/>
  <c r="Z636" i="7"/>
  <c r="U636" i="7"/>
  <c r="AK636" i="7"/>
  <c r="V636" i="7"/>
  <c r="X636" i="7"/>
  <c r="AK648" i="7"/>
  <c r="W648" i="7"/>
  <c r="X648" i="7"/>
  <c r="V648" i="7"/>
  <c r="X666" i="7"/>
  <c r="AB666" i="7"/>
  <c r="U666" i="7"/>
  <c r="W666" i="7"/>
  <c r="X674" i="7"/>
  <c r="Z674" i="7"/>
  <c r="V674" i="7"/>
  <c r="AN674" i="7"/>
  <c r="AP674" i="7"/>
  <c r="AR674" i="7" s="1"/>
  <c r="X682" i="7"/>
  <c r="W682" i="7"/>
  <c r="V682" i="7"/>
  <c r="Z718" i="7"/>
  <c r="U718" i="7"/>
  <c r="X718" i="7"/>
  <c r="V718" i="7"/>
  <c r="AB718" i="7"/>
  <c r="AK718" i="7"/>
  <c r="AP720" i="7"/>
  <c r="AR720" i="7" s="1"/>
  <c r="AN720" i="7"/>
  <c r="AN722" i="7"/>
  <c r="AP722" i="7"/>
  <c r="AR722" i="7" s="1"/>
  <c r="X732" i="7"/>
  <c r="AB732" i="7"/>
  <c r="U732" i="7"/>
  <c r="Z732" i="7"/>
  <c r="V732" i="7"/>
  <c r="AK732" i="7"/>
  <c r="AP736" i="7"/>
  <c r="AR736" i="7" s="1"/>
  <c r="AN736" i="7"/>
  <c r="AN740" i="7"/>
  <c r="AP740" i="7"/>
  <c r="AR740" i="7" s="1"/>
  <c r="AK746" i="7"/>
  <c r="W746" i="7"/>
  <c r="AB746" i="7"/>
  <c r="U746" i="7"/>
  <c r="X746" i="7"/>
  <c r="V746" i="7"/>
  <c r="Z766" i="7"/>
  <c r="U766" i="7"/>
  <c r="X766" i="7"/>
  <c r="AK766" i="7"/>
  <c r="V766" i="7"/>
  <c r="W766" i="7"/>
  <c r="AP784" i="7"/>
  <c r="AR784" i="7" s="1"/>
  <c r="AN784" i="7"/>
  <c r="AP800" i="7"/>
  <c r="AR800" i="7" s="1"/>
  <c r="AN800" i="7"/>
  <c r="AK810" i="7"/>
  <c r="W810" i="7"/>
  <c r="AB810" i="7"/>
  <c r="U810" i="7"/>
  <c r="X810" i="7"/>
  <c r="V810" i="7"/>
  <c r="Z830" i="7"/>
  <c r="U830" i="7"/>
  <c r="X830" i="7"/>
  <c r="AK830" i="7"/>
  <c r="V830" i="7"/>
  <c r="W830" i="7"/>
  <c r="AP848" i="7"/>
  <c r="AR848" i="7" s="1"/>
  <c r="AN848" i="7"/>
  <c r="AP864" i="7"/>
  <c r="AR864" i="7" s="1"/>
  <c r="AN864" i="7"/>
  <c r="AK874" i="7"/>
  <c r="W874" i="7"/>
  <c r="AB874" i="7"/>
  <c r="U874" i="7"/>
  <c r="X874" i="7"/>
  <c r="V874" i="7"/>
  <c r="Z894" i="7"/>
  <c r="U894" i="7"/>
  <c r="X894" i="7"/>
  <c r="AK894" i="7"/>
  <c r="V894" i="7"/>
  <c r="W894" i="7"/>
  <c r="AP912" i="7"/>
  <c r="AR912" i="7" s="1"/>
  <c r="AN912" i="7"/>
  <c r="AN1004" i="7"/>
  <c r="AP1004" i="7"/>
  <c r="AR1004" i="7" s="1"/>
  <c r="AN1018" i="7"/>
  <c r="AP1018" i="7"/>
  <c r="AR1018" i="7" s="1"/>
  <c r="V320" i="7"/>
  <c r="V328" i="7"/>
  <c r="V336" i="7"/>
  <c r="V344" i="7"/>
  <c r="V352" i="7"/>
  <c r="V360" i="7"/>
  <c r="AK368" i="7"/>
  <c r="W368" i="7"/>
  <c r="V368" i="7"/>
  <c r="V370" i="7"/>
  <c r="AK370" i="7"/>
  <c r="Z372" i="7"/>
  <c r="U372" i="7"/>
  <c r="W372" i="7"/>
  <c r="AK400" i="7"/>
  <c r="W400" i="7"/>
  <c r="V400" i="7"/>
  <c r="V402" i="7"/>
  <c r="AK402" i="7"/>
  <c r="Z404" i="7"/>
  <c r="U404" i="7"/>
  <c r="W404" i="7"/>
  <c r="AK432" i="7"/>
  <c r="W432" i="7"/>
  <c r="V432" i="7"/>
  <c r="V434" i="7"/>
  <c r="AK434" i="7"/>
  <c r="Z436" i="7"/>
  <c r="U436" i="7"/>
  <c r="W436" i="7"/>
  <c r="Z448" i="7"/>
  <c r="Z450" i="7"/>
  <c r="AB452" i="7"/>
  <c r="AK464" i="7"/>
  <c r="W464" i="7"/>
  <c r="V464" i="7"/>
  <c r="V466" i="7"/>
  <c r="AK466" i="7"/>
  <c r="Z468" i="7"/>
  <c r="U468" i="7"/>
  <c r="W468" i="7"/>
  <c r="Z480" i="7"/>
  <c r="Z482" i="7"/>
  <c r="AB484" i="7"/>
  <c r="AK496" i="7"/>
  <c r="W496" i="7"/>
  <c r="V496" i="7"/>
  <c r="V498" i="7"/>
  <c r="AK498" i="7"/>
  <c r="Z500" i="7"/>
  <c r="U500" i="7"/>
  <c r="W500" i="7"/>
  <c r="Z512" i="7"/>
  <c r="Z514" i="7"/>
  <c r="AB516" i="7"/>
  <c r="AK528" i="7"/>
  <c r="W528" i="7"/>
  <c r="V528" i="7"/>
  <c r="V530" i="7"/>
  <c r="AK530" i="7"/>
  <c r="Z532" i="7"/>
  <c r="U532" i="7"/>
  <c r="W532" i="7"/>
  <c r="Z544" i="7"/>
  <c r="Z546" i="7"/>
  <c r="AB548" i="7"/>
  <c r="AK560" i="7"/>
  <c r="W560" i="7"/>
  <c r="V560" i="7"/>
  <c r="V562" i="7"/>
  <c r="AK562" i="7"/>
  <c r="Z564" i="7"/>
  <c r="U564" i="7"/>
  <c r="W564" i="7"/>
  <c r="Z576" i="7"/>
  <c r="Z578" i="7"/>
  <c r="AB580" i="7"/>
  <c r="AK592" i="7"/>
  <c r="W592" i="7"/>
  <c r="V592" i="7"/>
  <c r="V594" i="7"/>
  <c r="AK594" i="7"/>
  <c r="Z596" i="7"/>
  <c r="U596" i="7"/>
  <c r="W596" i="7"/>
  <c r="X602" i="7"/>
  <c r="AB602" i="7"/>
  <c r="U602" i="7"/>
  <c r="W602" i="7"/>
  <c r="AB608" i="7"/>
  <c r="X610" i="7"/>
  <c r="Z610" i="7"/>
  <c r="V610" i="7"/>
  <c r="AN610" i="7"/>
  <c r="AP610" i="7"/>
  <c r="AR610" i="7" s="1"/>
  <c r="AK612" i="7"/>
  <c r="X618" i="7"/>
  <c r="W618" i="7"/>
  <c r="V618" i="7"/>
  <c r="AK632" i="7"/>
  <c r="W632" i="7"/>
  <c r="AB632" i="7"/>
  <c r="U632" i="7"/>
  <c r="X632" i="7"/>
  <c r="AB648" i="7"/>
  <c r="Z652" i="7"/>
  <c r="U652" i="7"/>
  <c r="X652" i="7"/>
  <c r="W652" i="7"/>
  <c r="AP654" i="7"/>
  <c r="AR654" i="7" s="1"/>
  <c r="AN654" i="7"/>
  <c r="AK666" i="7"/>
  <c r="AK672" i="7"/>
  <c r="W672" i="7"/>
  <c r="Z672" i="7"/>
  <c r="V672" i="7"/>
  <c r="AB674" i="7"/>
  <c r="Z676" i="7"/>
  <c r="U676" i="7"/>
  <c r="AB676" i="7"/>
  <c r="W676" i="7"/>
  <c r="AB682" i="7"/>
  <c r="AP738" i="7"/>
  <c r="AR738" i="7" s="1"/>
  <c r="AN738" i="7"/>
  <c r="AP754" i="7"/>
  <c r="AR754" i="7" s="1"/>
  <c r="AN754" i="7"/>
  <c r="X764" i="7"/>
  <c r="W764" i="7"/>
  <c r="AB764" i="7"/>
  <c r="U764" i="7"/>
  <c r="V764" i="7"/>
  <c r="AK764" i="7"/>
  <c r="AN804" i="7"/>
  <c r="AP804" i="7"/>
  <c r="AR804" i="7" s="1"/>
  <c r="AP818" i="7"/>
  <c r="AR818" i="7" s="1"/>
  <c r="AN818" i="7"/>
  <c r="X828" i="7"/>
  <c r="W828" i="7"/>
  <c r="AB828" i="7"/>
  <c r="U828" i="7"/>
  <c r="AK828" i="7"/>
  <c r="V828" i="7"/>
  <c r="AN868" i="7"/>
  <c r="AP868" i="7"/>
  <c r="AR868" i="7" s="1"/>
  <c r="AP882" i="7"/>
  <c r="AR882" i="7" s="1"/>
  <c r="AN882" i="7"/>
  <c r="X892" i="7"/>
  <c r="W892" i="7"/>
  <c r="AB892" i="7"/>
  <c r="U892" i="7"/>
  <c r="V892" i="7"/>
  <c r="AK892" i="7"/>
  <c r="AP936" i="7"/>
  <c r="AR936" i="7" s="1"/>
  <c r="AN936" i="7"/>
  <c r="AK942" i="7"/>
  <c r="W942" i="7"/>
  <c r="Z942" i="7"/>
  <c r="U942" i="7"/>
  <c r="V942" i="7"/>
  <c r="AB942" i="7"/>
  <c r="X942" i="7"/>
  <c r="AP968" i="7"/>
  <c r="AR968" i="7" s="1"/>
  <c r="AN968" i="7"/>
  <c r="Z982" i="7"/>
  <c r="U982" i="7"/>
  <c r="X982" i="7"/>
  <c r="AK982" i="7"/>
  <c r="V982" i="7"/>
  <c r="W982" i="7"/>
  <c r="AB982" i="7"/>
  <c r="X708" i="7"/>
  <c r="Z708" i="7"/>
  <c r="V708" i="7"/>
  <c r="AN708" i="7"/>
  <c r="AP708" i="7"/>
  <c r="AR708" i="7" s="1"/>
  <c r="X716" i="7"/>
  <c r="W716" i="7"/>
  <c r="V716" i="7"/>
  <c r="AK730" i="7"/>
  <c r="W730" i="7"/>
  <c r="AB730" i="7"/>
  <c r="U730" i="7"/>
  <c r="X730" i="7"/>
  <c r="AN756" i="7"/>
  <c r="AP756" i="7"/>
  <c r="AR756" i="7" s="1"/>
  <c r="AP768" i="7"/>
  <c r="AR768" i="7" s="1"/>
  <c r="AN768" i="7"/>
  <c r="AN770" i="7"/>
  <c r="AP770" i="7"/>
  <c r="AR770" i="7" s="1"/>
  <c r="AN772" i="7"/>
  <c r="AP772" i="7"/>
  <c r="AR772" i="7" s="1"/>
  <c r="AK778" i="7"/>
  <c r="W778" i="7"/>
  <c r="AB778" i="7"/>
  <c r="U778" i="7"/>
  <c r="X778" i="7"/>
  <c r="Z778" i="7"/>
  <c r="X780" i="7"/>
  <c r="AB780" i="7"/>
  <c r="U780" i="7"/>
  <c r="W780" i="7"/>
  <c r="Z780" i="7"/>
  <c r="Z782" i="7"/>
  <c r="U782" i="7"/>
  <c r="AK782" i="7"/>
  <c r="V782" i="7"/>
  <c r="X782" i="7"/>
  <c r="AB782" i="7"/>
  <c r="AP816" i="7"/>
  <c r="AR816" i="7" s="1"/>
  <c r="AN816" i="7"/>
  <c r="AP850" i="7"/>
  <c r="AR850" i="7" s="1"/>
  <c r="AN850" i="7"/>
  <c r="AK858" i="7"/>
  <c r="W858" i="7"/>
  <c r="X858" i="7"/>
  <c r="AB858" i="7"/>
  <c r="U858" i="7"/>
  <c r="Z858" i="7"/>
  <c r="X860" i="7"/>
  <c r="W860" i="7"/>
  <c r="AB860" i="7"/>
  <c r="U860" i="7"/>
  <c r="Z860" i="7"/>
  <c r="Z862" i="7"/>
  <c r="U862" i="7"/>
  <c r="X862" i="7"/>
  <c r="AK862" i="7"/>
  <c r="V862" i="7"/>
  <c r="AB862" i="7"/>
  <c r="AN884" i="7"/>
  <c r="AP884" i="7"/>
  <c r="AR884" i="7" s="1"/>
  <c r="AP896" i="7"/>
  <c r="AR896" i="7" s="1"/>
  <c r="AN896" i="7"/>
  <c r="AN898" i="7"/>
  <c r="AP898" i="7"/>
  <c r="AR898" i="7" s="1"/>
  <c r="AN900" i="7"/>
  <c r="AP900" i="7"/>
  <c r="AR900" i="7" s="1"/>
  <c r="AK906" i="7"/>
  <c r="W906" i="7"/>
  <c r="AB906" i="7"/>
  <c r="U906" i="7"/>
  <c r="X906" i="7"/>
  <c r="Z906" i="7"/>
  <c r="X908" i="7"/>
  <c r="AB908" i="7"/>
  <c r="U908" i="7"/>
  <c r="W908" i="7"/>
  <c r="Z908" i="7"/>
  <c r="Z910" i="7"/>
  <c r="U910" i="7"/>
  <c r="AK910" i="7"/>
  <c r="V910" i="7"/>
  <c r="X910" i="7"/>
  <c r="AB910" i="7"/>
  <c r="AK930" i="7"/>
  <c r="W930" i="7"/>
  <c r="X930" i="7"/>
  <c r="U930" i="7"/>
  <c r="Z930" i="7"/>
  <c r="AB930" i="7"/>
  <c r="AN972" i="7"/>
  <c r="AP972" i="7"/>
  <c r="AR972" i="7" s="1"/>
  <c r="AK978" i="7"/>
  <c r="W978" i="7"/>
  <c r="X978" i="7"/>
  <c r="AB978" i="7"/>
  <c r="U978" i="7"/>
  <c r="V978" i="7"/>
  <c r="AN986" i="7"/>
  <c r="AP986" i="7"/>
  <c r="AR986" i="7" s="1"/>
  <c r="Z998" i="7"/>
  <c r="U998" i="7"/>
  <c r="AK998" i="7"/>
  <c r="V998" i="7"/>
  <c r="X998" i="7"/>
  <c r="W998" i="7"/>
  <c r="AP1016" i="7"/>
  <c r="AR1016" i="7" s="1"/>
  <c r="AN1016" i="7"/>
  <c r="AK1022" i="7"/>
  <c r="W1022" i="7"/>
  <c r="Z1022" i="7"/>
  <c r="U1022" i="7"/>
  <c r="V1022" i="7"/>
  <c r="AB1022" i="7"/>
  <c r="X1022" i="7"/>
  <c r="AP1064" i="7"/>
  <c r="AR1064" i="7" s="1"/>
  <c r="AN1064" i="7"/>
  <c r="AK1074" i="7"/>
  <c r="W1074" i="7"/>
  <c r="AB1074" i="7"/>
  <c r="U1074" i="7"/>
  <c r="X1074" i="7"/>
  <c r="V1074" i="7"/>
  <c r="Z1074" i="7"/>
  <c r="AK624" i="7"/>
  <c r="W624" i="7"/>
  <c r="V624" i="7"/>
  <c r="V626" i="7"/>
  <c r="AK626" i="7"/>
  <c r="Z628" i="7"/>
  <c r="U628" i="7"/>
  <c r="W628" i="7"/>
  <c r="AK656" i="7"/>
  <c r="W656" i="7"/>
  <c r="V656" i="7"/>
  <c r="V658" i="7"/>
  <c r="AK658" i="7"/>
  <c r="Z660" i="7"/>
  <c r="U660" i="7"/>
  <c r="W660" i="7"/>
  <c r="AK688" i="7"/>
  <c r="W688" i="7"/>
  <c r="V688" i="7"/>
  <c r="V690" i="7"/>
  <c r="AK690" i="7"/>
  <c r="Z692" i="7"/>
  <c r="U692" i="7"/>
  <c r="W692" i="7"/>
  <c r="AK706" i="7"/>
  <c r="W706" i="7"/>
  <c r="Z706" i="7"/>
  <c r="V706" i="7"/>
  <c r="AB708" i="7"/>
  <c r="Z710" i="7"/>
  <c r="U710" i="7"/>
  <c r="AB710" i="7"/>
  <c r="W710" i="7"/>
  <c r="AB716" i="7"/>
  <c r="Z734" i="7"/>
  <c r="U734" i="7"/>
  <c r="AK734" i="7"/>
  <c r="V734" i="7"/>
  <c r="X734" i="7"/>
  <c r="AP752" i="7"/>
  <c r="AR752" i="7" s="1"/>
  <c r="AN752" i="7"/>
  <c r="AP786" i="7"/>
  <c r="AR786" i="7" s="1"/>
  <c r="AN786" i="7"/>
  <c r="AK794" i="7"/>
  <c r="W794" i="7"/>
  <c r="X794" i="7"/>
  <c r="AB794" i="7"/>
  <c r="U794" i="7"/>
  <c r="Z794" i="7"/>
  <c r="X796" i="7"/>
  <c r="W796" i="7"/>
  <c r="AB796" i="7"/>
  <c r="U796" i="7"/>
  <c r="Z796" i="7"/>
  <c r="Z798" i="7"/>
  <c r="U798" i="7"/>
  <c r="X798" i="7"/>
  <c r="AK798" i="7"/>
  <c r="V798" i="7"/>
  <c r="AB798" i="7"/>
  <c r="AN820" i="7"/>
  <c r="AP820" i="7"/>
  <c r="AR820" i="7" s="1"/>
  <c r="AP832" i="7"/>
  <c r="AR832" i="7" s="1"/>
  <c r="AN832" i="7"/>
  <c r="AN834" i="7"/>
  <c r="AP834" i="7"/>
  <c r="AR834" i="7" s="1"/>
  <c r="AN836" i="7"/>
  <c r="AP836" i="7"/>
  <c r="AR836" i="7" s="1"/>
  <c r="AK842" i="7"/>
  <c r="W842" i="7"/>
  <c r="AB842" i="7"/>
  <c r="U842" i="7"/>
  <c r="X842" i="7"/>
  <c r="Z842" i="7"/>
  <c r="X844" i="7"/>
  <c r="AB844" i="7"/>
  <c r="U844" i="7"/>
  <c r="W844" i="7"/>
  <c r="Z844" i="7"/>
  <c r="Z846" i="7"/>
  <c r="U846" i="7"/>
  <c r="AK846" i="7"/>
  <c r="V846" i="7"/>
  <c r="X846" i="7"/>
  <c r="AB846" i="7"/>
  <c r="AP880" i="7"/>
  <c r="AR880" i="7" s="1"/>
  <c r="AN880" i="7"/>
  <c r="AP914" i="7"/>
  <c r="AR914" i="7" s="1"/>
  <c r="AN914" i="7"/>
  <c r="Z946" i="7"/>
  <c r="U946" i="7"/>
  <c r="AK946" i="7"/>
  <c r="W946" i="7"/>
  <c r="V946" i="7"/>
  <c r="X946" i="7"/>
  <c r="X996" i="7"/>
  <c r="AB996" i="7"/>
  <c r="U996" i="7"/>
  <c r="W996" i="7"/>
  <c r="AK996" i="7"/>
  <c r="V996" i="7"/>
  <c r="AP1028" i="7"/>
  <c r="AR1028" i="7" s="1"/>
  <c r="AN1028" i="7"/>
  <c r="AN1068" i="7"/>
  <c r="AP1068" i="7"/>
  <c r="AR1068" i="7" s="1"/>
  <c r="V366" i="7"/>
  <c r="V374" i="7"/>
  <c r="V382" i="7"/>
  <c r="V390" i="7"/>
  <c r="V398" i="7"/>
  <c r="V406" i="7"/>
  <c r="V414" i="7"/>
  <c r="V422" i="7"/>
  <c r="V430" i="7"/>
  <c r="V438" i="7"/>
  <c r="V446" i="7"/>
  <c r="V454" i="7"/>
  <c r="V462" i="7"/>
  <c r="V470" i="7"/>
  <c r="V478" i="7"/>
  <c r="V486" i="7"/>
  <c r="V494" i="7"/>
  <c r="V502" i="7"/>
  <c r="V510" i="7"/>
  <c r="V518" i="7"/>
  <c r="V526" i="7"/>
  <c r="V534" i="7"/>
  <c r="V542" i="7"/>
  <c r="V550" i="7"/>
  <c r="V558" i="7"/>
  <c r="V566" i="7"/>
  <c r="V574" i="7"/>
  <c r="V582" i="7"/>
  <c r="V590" i="7"/>
  <c r="V598" i="7"/>
  <c r="V606" i="7"/>
  <c r="V614" i="7"/>
  <c r="V622" i="7"/>
  <c r="V630" i="7"/>
  <c r="V638" i="7"/>
  <c r="V646" i="7"/>
  <c r="V654" i="7"/>
  <c r="V662" i="7"/>
  <c r="V670" i="7"/>
  <c r="V678" i="7"/>
  <c r="V686" i="7"/>
  <c r="V694" i="7"/>
  <c r="V702" i="7"/>
  <c r="AK702" i="7"/>
  <c r="AK722" i="7"/>
  <c r="W722" i="7"/>
  <c r="V722" i="7"/>
  <c r="V724" i="7"/>
  <c r="AK724" i="7"/>
  <c r="Z726" i="7"/>
  <c r="U726" i="7"/>
  <c r="W726" i="7"/>
  <c r="AK754" i="7"/>
  <c r="W754" i="7"/>
  <c r="V754" i="7"/>
  <c r="V756" i="7"/>
  <c r="AK756" i="7"/>
  <c r="Z758" i="7"/>
  <c r="U758" i="7"/>
  <c r="W758" i="7"/>
  <c r="Z772" i="7"/>
  <c r="AK786" i="7"/>
  <c r="W786" i="7"/>
  <c r="V786" i="7"/>
  <c r="V788" i="7"/>
  <c r="AK788" i="7"/>
  <c r="Z790" i="7"/>
  <c r="U790" i="7"/>
  <c r="W790" i="7"/>
  <c r="Z804" i="7"/>
  <c r="AK818" i="7"/>
  <c r="W818" i="7"/>
  <c r="V818" i="7"/>
  <c r="V820" i="7"/>
  <c r="AK820" i="7"/>
  <c r="Z822" i="7"/>
  <c r="U822" i="7"/>
  <c r="W822" i="7"/>
  <c r="Z836" i="7"/>
  <c r="AK850" i="7"/>
  <c r="W850" i="7"/>
  <c r="V850" i="7"/>
  <c r="V852" i="7"/>
  <c r="AK852" i="7"/>
  <c r="Z854" i="7"/>
  <c r="U854" i="7"/>
  <c r="W854" i="7"/>
  <c r="Z868" i="7"/>
  <c r="AK882" i="7"/>
  <c r="W882" i="7"/>
  <c r="V882" i="7"/>
  <c r="V884" i="7"/>
  <c r="AK884" i="7"/>
  <c r="Z886" i="7"/>
  <c r="U886" i="7"/>
  <c r="W886" i="7"/>
  <c r="Z900" i="7"/>
  <c r="AK914" i="7"/>
  <c r="W914" i="7"/>
  <c r="V914" i="7"/>
  <c r="V916" i="7"/>
  <c r="AK916" i="7"/>
  <c r="Z918" i="7"/>
  <c r="U918" i="7"/>
  <c r="W918" i="7"/>
  <c r="AK922" i="7"/>
  <c r="W922" i="7"/>
  <c r="Z922" i="7"/>
  <c r="V922" i="7"/>
  <c r="Z926" i="7"/>
  <c r="U926" i="7"/>
  <c r="AB926" i="7"/>
  <c r="W926" i="7"/>
  <c r="AN944" i="7"/>
  <c r="AP944" i="7"/>
  <c r="AR944" i="7" s="1"/>
  <c r="AN988" i="7"/>
  <c r="AP988" i="7"/>
  <c r="AR988" i="7" s="1"/>
  <c r="AP1020" i="7"/>
  <c r="AR1020" i="7" s="1"/>
  <c r="AN1020" i="7"/>
  <c r="AP1048" i="7"/>
  <c r="AR1048" i="7" s="1"/>
  <c r="AN1048" i="7"/>
  <c r="AP1082" i="7"/>
  <c r="AR1082" i="7" s="1"/>
  <c r="AN1082" i="7"/>
  <c r="Z1094" i="7"/>
  <c r="U1094" i="7"/>
  <c r="X1094" i="7"/>
  <c r="AK1094" i="7"/>
  <c r="V1094" i="7"/>
  <c r="W1094" i="7"/>
  <c r="AB1094" i="7"/>
  <c r="AK770" i="7"/>
  <c r="W770" i="7"/>
  <c r="V770" i="7"/>
  <c r="V772" i="7"/>
  <c r="AK772" i="7"/>
  <c r="Z774" i="7"/>
  <c r="U774" i="7"/>
  <c r="W774" i="7"/>
  <c r="AK802" i="7"/>
  <c r="W802" i="7"/>
  <c r="V802" i="7"/>
  <c r="V804" i="7"/>
  <c r="AK804" i="7"/>
  <c r="Z806" i="7"/>
  <c r="U806" i="7"/>
  <c r="W806" i="7"/>
  <c r="AK834" i="7"/>
  <c r="W834" i="7"/>
  <c r="V834" i="7"/>
  <c r="V836" i="7"/>
  <c r="AK836" i="7"/>
  <c r="Z838" i="7"/>
  <c r="U838" i="7"/>
  <c r="W838" i="7"/>
  <c r="AK866" i="7"/>
  <c r="W866" i="7"/>
  <c r="V866" i="7"/>
  <c r="V868" i="7"/>
  <c r="AK868" i="7"/>
  <c r="Z870" i="7"/>
  <c r="U870" i="7"/>
  <c r="W870" i="7"/>
  <c r="AK898" i="7"/>
  <c r="W898" i="7"/>
  <c r="V898" i="7"/>
  <c r="V900" i="7"/>
  <c r="AK900" i="7"/>
  <c r="Z902" i="7"/>
  <c r="U902" i="7"/>
  <c r="W902" i="7"/>
  <c r="X924" i="7"/>
  <c r="Z924" i="7"/>
  <c r="V924" i="7"/>
  <c r="AN924" i="7"/>
  <c r="AP924" i="7"/>
  <c r="AR924" i="7" s="1"/>
  <c r="X932" i="7"/>
  <c r="W932" i="7"/>
  <c r="V932" i="7"/>
  <c r="AP952" i="7"/>
  <c r="AR952" i="7" s="1"/>
  <c r="AN952" i="7"/>
  <c r="AN954" i="7"/>
  <c r="AP954" i="7"/>
  <c r="AR954" i="7" s="1"/>
  <c r="AN956" i="7"/>
  <c r="AP956" i="7"/>
  <c r="AR956" i="7" s="1"/>
  <c r="AP970" i="7"/>
  <c r="AR970" i="7" s="1"/>
  <c r="AN970" i="7"/>
  <c r="AP984" i="7"/>
  <c r="AR984" i="7" s="1"/>
  <c r="AN984" i="7"/>
  <c r="AP1000" i="7"/>
  <c r="AR1000" i="7" s="1"/>
  <c r="AN1000" i="7"/>
  <c r="V704" i="7"/>
  <c r="V712" i="7"/>
  <c r="V720" i="7"/>
  <c r="V728" i="7"/>
  <c r="V736" i="7"/>
  <c r="V744" i="7"/>
  <c r="V752" i="7"/>
  <c r="V760" i="7"/>
  <c r="V768" i="7"/>
  <c r="V776" i="7"/>
  <c r="V784" i="7"/>
  <c r="V792" i="7"/>
  <c r="V800" i="7"/>
  <c r="V808" i="7"/>
  <c r="V816" i="7"/>
  <c r="V824" i="7"/>
  <c r="V832" i="7"/>
  <c r="V840" i="7"/>
  <c r="V848" i="7"/>
  <c r="V856" i="7"/>
  <c r="V864" i="7"/>
  <c r="V872" i="7"/>
  <c r="V880" i="7"/>
  <c r="V888" i="7"/>
  <c r="V896" i="7"/>
  <c r="V904" i="7"/>
  <c r="V912" i="7"/>
  <c r="V920" i="7"/>
  <c r="AK938" i="7"/>
  <c r="W938" i="7"/>
  <c r="V938" i="7"/>
  <c r="AB940" i="7"/>
  <c r="X940" i="7"/>
  <c r="V940" i="7"/>
  <c r="AP940" i="7"/>
  <c r="AR940" i="7" s="1"/>
  <c r="AN940" i="7"/>
  <c r="Z950" i="7"/>
  <c r="U950" i="7"/>
  <c r="X950" i="7"/>
  <c r="AK950" i="7"/>
  <c r="V950" i="7"/>
  <c r="AB950" i="7"/>
  <c r="AK962" i="7"/>
  <c r="W962" i="7"/>
  <c r="AB962" i="7"/>
  <c r="U962" i="7"/>
  <c r="X962" i="7"/>
  <c r="Z962" i="7"/>
  <c r="X964" i="7"/>
  <c r="AB964" i="7"/>
  <c r="U964" i="7"/>
  <c r="W964" i="7"/>
  <c r="Z964" i="7"/>
  <c r="Z966" i="7"/>
  <c r="U966" i="7"/>
  <c r="AK966" i="7"/>
  <c r="V966" i="7"/>
  <c r="X966" i="7"/>
  <c r="AB966" i="7"/>
  <c r="AP1002" i="7"/>
  <c r="AR1002" i="7" s="1"/>
  <c r="AN1002" i="7"/>
  <c r="AK1010" i="7"/>
  <c r="W1010" i="7"/>
  <c r="X1010" i="7"/>
  <c r="AB1010" i="7"/>
  <c r="U1010" i="7"/>
  <c r="Z1010" i="7"/>
  <c r="X1012" i="7"/>
  <c r="W1012" i="7"/>
  <c r="AB1012" i="7"/>
  <c r="U1012" i="7"/>
  <c r="Z1012" i="7"/>
  <c r="Z1014" i="7"/>
  <c r="U1014" i="7"/>
  <c r="X1014" i="7"/>
  <c r="AK1014" i="7"/>
  <c r="V1014" i="7"/>
  <c r="AB1014" i="7"/>
  <c r="AK1030" i="7"/>
  <c r="W1030" i="7"/>
  <c r="Z1030" i="7"/>
  <c r="U1030" i="7"/>
  <c r="AB1030" i="7"/>
  <c r="V1030" i="7"/>
  <c r="AN1052" i="7"/>
  <c r="AP1052" i="7"/>
  <c r="AR1052" i="7" s="1"/>
  <c r="Z1078" i="7"/>
  <c r="U1078" i="7"/>
  <c r="AK1078" i="7"/>
  <c r="V1078" i="7"/>
  <c r="X1078" i="7"/>
  <c r="W1078" i="7"/>
  <c r="AN1066" i="7"/>
  <c r="AP1066" i="7"/>
  <c r="AR1066" i="7" s="1"/>
  <c r="X1076" i="7"/>
  <c r="AB1076" i="7"/>
  <c r="U1076" i="7"/>
  <c r="W1076" i="7"/>
  <c r="V1076" i="7"/>
  <c r="AK1076" i="7"/>
  <c r="AK1090" i="7"/>
  <c r="W1090" i="7"/>
  <c r="X1090" i="7"/>
  <c r="AB1090" i="7"/>
  <c r="U1090" i="7"/>
  <c r="V1090" i="7"/>
  <c r="V928" i="7"/>
  <c r="V936" i="7"/>
  <c r="V944" i="7"/>
  <c r="X948" i="7"/>
  <c r="Z956" i="7"/>
  <c r="AK970" i="7"/>
  <c r="W970" i="7"/>
  <c r="V970" i="7"/>
  <c r="V972" i="7"/>
  <c r="AK972" i="7"/>
  <c r="Z974" i="7"/>
  <c r="U974" i="7"/>
  <c r="W974" i="7"/>
  <c r="Z988" i="7"/>
  <c r="AK1002" i="7"/>
  <c r="W1002" i="7"/>
  <c r="V1002" i="7"/>
  <c r="V1004" i="7"/>
  <c r="AK1004" i="7"/>
  <c r="Z1006" i="7"/>
  <c r="U1006" i="7"/>
  <c r="W1006" i="7"/>
  <c r="AN1024" i="7"/>
  <c r="AP1024" i="7"/>
  <c r="AR1024" i="7" s="1"/>
  <c r="Z1034" i="7"/>
  <c r="U1034" i="7"/>
  <c r="AK1034" i="7"/>
  <c r="W1034" i="7"/>
  <c r="X1034" i="7"/>
  <c r="AN1036" i="7"/>
  <c r="AP1036" i="7"/>
  <c r="AR1036" i="7" s="1"/>
  <c r="AK1042" i="7"/>
  <c r="W1042" i="7"/>
  <c r="AB1042" i="7"/>
  <c r="U1042" i="7"/>
  <c r="X1042" i="7"/>
  <c r="Z1042" i="7"/>
  <c r="X1044" i="7"/>
  <c r="AB1044" i="7"/>
  <c r="U1044" i="7"/>
  <c r="W1044" i="7"/>
  <c r="Z1044" i="7"/>
  <c r="Z1046" i="7"/>
  <c r="U1046" i="7"/>
  <c r="AK1046" i="7"/>
  <c r="V1046" i="7"/>
  <c r="X1046" i="7"/>
  <c r="AB1046" i="7"/>
  <c r="AP1080" i="7"/>
  <c r="AR1080" i="7" s="1"/>
  <c r="AN1080" i="7"/>
  <c r="V948" i="7"/>
  <c r="AK954" i="7"/>
  <c r="W954" i="7"/>
  <c r="V954" i="7"/>
  <c r="V956" i="7"/>
  <c r="AK956" i="7"/>
  <c r="Z958" i="7"/>
  <c r="U958" i="7"/>
  <c r="W958" i="7"/>
  <c r="AK986" i="7"/>
  <c r="W986" i="7"/>
  <c r="V986" i="7"/>
  <c r="V988" i="7"/>
  <c r="AK988" i="7"/>
  <c r="Z990" i="7"/>
  <c r="U990" i="7"/>
  <c r="W990" i="7"/>
  <c r="AK1018" i="7"/>
  <c r="W1018" i="7"/>
  <c r="V1018" i="7"/>
  <c r="Z1026" i="7"/>
  <c r="U1026" i="7"/>
  <c r="AK1026" i="7"/>
  <c r="W1026" i="7"/>
  <c r="X1026" i="7"/>
  <c r="AN1032" i="7"/>
  <c r="AP1032" i="7"/>
  <c r="AR1032" i="7" s="1"/>
  <c r="AP1050" i="7"/>
  <c r="AR1050" i="7" s="1"/>
  <c r="AN1050" i="7"/>
  <c r="AK1058" i="7"/>
  <c r="W1058" i="7"/>
  <c r="X1058" i="7"/>
  <c r="AB1058" i="7"/>
  <c r="U1058" i="7"/>
  <c r="Z1058" i="7"/>
  <c r="X1060" i="7"/>
  <c r="W1060" i="7"/>
  <c r="AB1060" i="7"/>
  <c r="U1060" i="7"/>
  <c r="Z1060" i="7"/>
  <c r="Z1062" i="7"/>
  <c r="U1062" i="7"/>
  <c r="X1062" i="7"/>
  <c r="AK1062" i="7"/>
  <c r="V1062" i="7"/>
  <c r="AB1062" i="7"/>
  <c r="AN1084" i="7"/>
  <c r="AP1084" i="7"/>
  <c r="AR1084" i="7" s="1"/>
  <c r="V952" i="7"/>
  <c r="V960" i="7"/>
  <c r="V968" i="7"/>
  <c r="V976" i="7"/>
  <c r="V984" i="7"/>
  <c r="V992" i="7"/>
  <c r="V1000" i="7"/>
  <c r="V1008" i="7"/>
  <c r="V1016" i="7"/>
  <c r="X1020" i="7"/>
  <c r="V1024" i="7"/>
  <c r="X1028" i="7"/>
  <c r="V1032" i="7"/>
  <c r="Z1036" i="7"/>
  <c r="AK1050" i="7"/>
  <c r="W1050" i="7"/>
  <c r="V1050" i="7"/>
  <c r="V1052" i="7"/>
  <c r="AK1052" i="7"/>
  <c r="Z1054" i="7"/>
  <c r="U1054" i="7"/>
  <c r="W1054" i="7"/>
  <c r="Z1068" i="7"/>
  <c r="AK1082" i="7"/>
  <c r="W1082" i="7"/>
  <c r="V1082" i="7"/>
  <c r="V1084" i="7"/>
  <c r="AK1084" i="7"/>
  <c r="Z1086" i="7"/>
  <c r="U1086" i="7"/>
  <c r="W1086" i="7"/>
  <c r="V1020" i="7"/>
  <c r="V1028" i="7"/>
  <c r="V1036" i="7"/>
  <c r="AK1036" i="7"/>
  <c r="Z1038" i="7"/>
  <c r="U1038" i="7"/>
  <c r="W1038" i="7"/>
  <c r="AK1066" i="7"/>
  <c r="W1066" i="7"/>
  <c r="V1066" i="7"/>
  <c r="V1068" i="7"/>
  <c r="AK1068" i="7"/>
  <c r="Z1070" i="7"/>
  <c r="U1070" i="7"/>
  <c r="W1070" i="7"/>
  <c r="U1096" i="7"/>
  <c r="Z1096" i="7"/>
  <c r="V1040" i="7"/>
  <c r="V1048" i="7"/>
  <c r="V1056" i="7"/>
  <c r="V1064" i="7"/>
  <c r="V1072" i="7"/>
  <c r="V1080" i="7"/>
  <c r="V1088" i="7"/>
  <c r="V1096" i="7"/>
  <c r="AP1096" i="7"/>
  <c r="AR1096" i="7" s="1"/>
  <c r="AC232" i="7" l="1"/>
  <c r="AG232" i="7" s="1"/>
  <c r="AC422" i="7"/>
  <c r="AG422" i="7" s="1"/>
  <c r="AC638" i="7"/>
  <c r="AG638" i="7" s="1"/>
  <c r="AC442" i="7"/>
  <c r="AG442" i="7" s="1"/>
  <c r="AC512" i="7"/>
  <c r="AG512" i="7" s="1"/>
  <c r="AC658" i="7"/>
  <c r="AG658" i="7" s="1"/>
  <c r="AC1048" i="7"/>
  <c r="AG1048" i="7" s="1"/>
  <c r="F84" i="4"/>
  <c r="F86" i="4" s="1"/>
  <c r="AC520" i="7"/>
  <c r="AG520" i="7" s="1"/>
  <c r="AC822" i="7"/>
  <c r="AG822" i="7" s="1"/>
  <c r="AC158" i="7"/>
  <c r="AG158" i="7" s="1"/>
  <c r="AC894" i="7"/>
  <c r="AG894" i="7" s="1"/>
  <c r="V270" i="13"/>
  <c r="V272" i="13" s="1"/>
  <c r="V274" i="13" s="1"/>
  <c r="X7" i="13"/>
  <c r="Z7" i="13"/>
  <c r="R7" i="14"/>
  <c r="V7" i="14"/>
  <c r="R7" i="15"/>
  <c r="R7" i="16"/>
  <c r="Z7" i="4"/>
  <c r="R7" i="4"/>
  <c r="W7" i="13"/>
  <c r="V7" i="15"/>
  <c r="W7" i="15"/>
  <c r="V7" i="16"/>
  <c r="Z7" i="14"/>
  <c r="W7" i="14"/>
  <c r="Z7" i="15"/>
  <c r="X7" i="15"/>
  <c r="U7" i="15"/>
  <c r="U7" i="16"/>
  <c r="U7" i="13"/>
  <c r="V7" i="13"/>
  <c r="X7" i="14"/>
  <c r="X7" i="16"/>
  <c r="AA7" i="13"/>
  <c r="AA7" i="14"/>
  <c r="AA7" i="4"/>
  <c r="AA7" i="16"/>
  <c r="W13" i="14"/>
  <c r="L73" i="16"/>
  <c r="AA13" i="13"/>
  <c r="AQ268" i="16"/>
  <c r="Y81" i="16" s="1"/>
  <c r="AX270" i="16"/>
  <c r="AX272" i="16" s="1"/>
  <c r="AX274" i="16" s="1"/>
  <c r="K85" i="16"/>
  <c r="K74" i="4"/>
  <c r="K73" i="16"/>
  <c r="K75" i="4" s="1"/>
  <c r="K76" i="4"/>
  <c r="U13" i="16"/>
  <c r="Y13" i="15"/>
  <c r="V13" i="14"/>
  <c r="U13" i="15"/>
  <c r="V13" i="15"/>
  <c r="R13" i="16"/>
  <c r="U13" i="4"/>
  <c r="V13" i="16"/>
  <c r="V13" i="13"/>
  <c r="U13" i="14"/>
  <c r="U13" i="13"/>
  <c r="I73" i="16"/>
  <c r="R13" i="4"/>
  <c r="AA13" i="4"/>
  <c r="Z13" i="14"/>
  <c r="AA13" i="14"/>
  <c r="Z13" i="15"/>
  <c r="W13" i="15"/>
  <c r="X13" i="15"/>
  <c r="W13" i="16"/>
  <c r="W13" i="4"/>
  <c r="Y13" i="13"/>
  <c r="R13" i="13"/>
  <c r="AA13" i="15"/>
  <c r="Y13" i="16"/>
  <c r="Z13" i="16"/>
  <c r="AA13" i="16"/>
  <c r="W13" i="13"/>
  <c r="Y13" i="14"/>
  <c r="X13" i="14"/>
  <c r="R13" i="15"/>
  <c r="Y13" i="4"/>
  <c r="X13" i="13"/>
  <c r="Z13" i="13"/>
  <c r="R13" i="14"/>
  <c r="X13" i="16"/>
  <c r="R5" i="13"/>
  <c r="AE5" i="4"/>
  <c r="L59" i="4" s="1"/>
  <c r="R5" i="16"/>
  <c r="R5" i="14"/>
  <c r="R5" i="15"/>
  <c r="Z5" i="13"/>
  <c r="H53" i="13" s="1"/>
  <c r="Z5" i="16"/>
  <c r="Z5" i="15"/>
  <c r="Z5" i="14"/>
  <c r="X5" i="15"/>
  <c r="X5" i="14"/>
  <c r="X5" i="16"/>
  <c r="H51" i="16" s="1"/>
  <c r="X5" i="13"/>
  <c r="V5" i="13"/>
  <c r="V5" i="14"/>
  <c r="H49" i="14" s="1"/>
  <c r="V5" i="16"/>
  <c r="H49" i="16" s="1"/>
  <c r="V5" i="15"/>
  <c r="H49" i="15" s="1"/>
  <c r="AA5" i="15"/>
  <c r="AA5" i="16"/>
  <c r="AA5" i="13"/>
  <c r="AA5" i="14"/>
  <c r="I83" i="14"/>
  <c r="I85" i="14" s="1"/>
  <c r="I76" i="4"/>
  <c r="H83" i="14"/>
  <c r="H85" i="14" s="1"/>
  <c r="H76" i="4"/>
  <c r="J83" i="14"/>
  <c r="AT270" i="14" s="1"/>
  <c r="AT272" i="14" s="1"/>
  <c r="AT274" i="14" s="1"/>
  <c r="J76" i="4"/>
  <c r="G83" i="14"/>
  <c r="G76" i="4"/>
  <c r="L83" i="14"/>
  <c r="L85" i="14" s="1"/>
  <c r="L76" i="4"/>
  <c r="Z271" i="4"/>
  <c r="Z273" i="4" s="1"/>
  <c r="Z275" i="4" s="1"/>
  <c r="G75" i="4"/>
  <c r="I75" i="4"/>
  <c r="L75" i="4"/>
  <c r="H75" i="4"/>
  <c r="J75" i="4"/>
  <c r="V268" i="16"/>
  <c r="R81" i="16" s="1"/>
  <c r="V270" i="16"/>
  <c r="V272" i="16" s="1"/>
  <c r="V274" i="16" s="1"/>
  <c r="BB270" i="16"/>
  <c r="BB272" i="16" s="1"/>
  <c r="BB274" i="16" s="1"/>
  <c r="AT268" i="16"/>
  <c r="Z81" i="16" s="1"/>
  <c r="L85" i="16"/>
  <c r="AN268" i="16"/>
  <c r="X81" i="16" s="1"/>
  <c r="AT270" i="16"/>
  <c r="AT272" i="16" s="1"/>
  <c r="AT274" i="16" s="1"/>
  <c r="J85" i="16"/>
  <c r="AP270" i="16"/>
  <c r="AP272" i="16" s="1"/>
  <c r="AP274" i="16" s="1"/>
  <c r="AK268" i="16"/>
  <c r="W81" i="16" s="1"/>
  <c r="I85" i="16"/>
  <c r="H85" i="16"/>
  <c r="AL270" i="16"/>
  <c r="AL272" i="16" s="1"/>
  <c r="AL274" i="16" s="1"/>
  <c r="AH268" i="16"/>
  <c r="V81" i="16" s="1"/>
  <c r="AE268" i="16"/>
  <c r="U81" i="16" s="1"/>
  <c r="AH270" i="16"/>
  <c r="AH272" i="16" s="1"/>
  <c r="AH274" i="16" s="1"/>
  <c r="G85" i="16"/>
  <c r="AD276" i="16"/>
  <c r="AG273" i="16"/>
  <c r="AF83" i="16" s="1"/>
  <c r="L69" i="16"/>
  <c r="Z270" i="16"/>
  <c r="Y268" i="16"/>
  <c r="S81" i="16" s="1"/>
  <c r="N137" i="16"/>
  <c r="I15" i="16"/>
  <c r="K137" i="16"/>
  <c r="O137" i="16" s="1"/>
  <c r="K141" i="16"/>
  <c r="O141" i="16" s="1"/>
  <c r="N141" i="16"/>
  <c r="N63" i="16"/>
  <c r="O63" i="16" s="1"/>
  <c r="O64" i="16" s="1"/>
  <c r="I38" i="16"/>
  <c r="N139" i="16"/>
  <c r="K139" i="16"/>
  <c r="O139" i="16" s="1"/>
  <c r="I24" i="16"/>
  <c r="N24" i="16" s="1"/>
  <c r="J69" i="16"/>
  <c r="AO364" i="16"/>
  <c r="AH132" i="16" s="1"/>
  <c r="AL367" i="16"/>
  <c r="AT330" i="16"/>
  <c r="AW327" i="16"/>
  <c r="AJ113" i="16" s="1"/>
  <c r="AP354" i="16"/>
  <c r="AS351" i="16"/>
  <c r="AI125" i="16" s="1"/>
  <c r="AP363" i="16"/>
  <c r="AP365" i="16" s="1"/>
  <c r="AT350" i="16"/>
  <c r="AT352" i="16" s="1"/>
  <c r="AX348" i="16"/>
  <c r="AQ346" i="16"/>
  <c r="Y123" i="16" s="1"/>
  <c r="K127" i="16"/>
  <c r="BB304" i="16"/>
  <c r="BE301" i="16"/>
  <c r="AL99" i="16" s="1"/>
  <c r="AX337" i="16"/>
  <c r="AX339" i="16" s="1"/>
  <c r="BA314" i="16"/>
  <c r="AK106" i="16" s="1"/>
  <c r="AX317" i="16"/>
  <c r="AS245" i="16"/>
  <c r="AS247" i="16" s="1"/>
  <c r="K130" i="16"/>
  <c r="K132" i="16" s="1"/>
  <c r="AT333" i="16"/>
  <c r="Z116" i="16" s="1"/>
  <c r="BB335" i="16"/>
  <c r="L120" i="16"/>
  <c r="AN359" i="16"/>
  <c r="X130" i="16" s="1"/>
  <c r="AT361" i="16"/>
  <c r="J134" i="16"/>
  <c r="BE312" i="16"/>
  <c r="AL104" i="16" s="1"/>
  <c r="BB315" i="16"/>
  <c r="AL356" i="16"/>
  <c r="AO353" i="16"/>
  <c r="AH127" i="16" s="1"/>
  <c r="AW338" i="16"/>
  <c r="AJ118" i="16" s="1"/>
  <c r="AT341" i="16"/>
  <c r="AX328" i="16"/>
  <c r="BA325" i="16"/>
  <c r="AK111" i="16" s="1"/>
  <c r="AW238" i="16"/>
  <c r="AW240" i="16" s="1"/>
  <c r="AW243" i="16" s="1"/>
  <c r="L123" i="16"/>
  <c r="L125" i="16" s="1"/>
  <c r="AP343" i="16"/>
  <c r="AS340" i="16"/>
  <c r="AI120" i="16" s="1"/>
  <c r="BB324" i="16"/>
  <c r="BB326" i="16" s="1"/>
  <c r="Y273" i="15"/>
  <c r="AD83" i="15" s="1"/>
  <c r="V276" i="15"/>
  <c r="AT268" i="15"/>
  <c r="Z81" i="15" s="1"/>
  <c r="BB270" i="15"/>
  <c r="BB272" i="15" s="1"/>
  <c r="BB274" i="15" s="1"/>
  <c r="L85" i="15"/>
  <c r="AT270" i="15"/>
  <c r="AT272" i="15" s="1"/>
  <c r="AT274" i="15" s="1"/>
  <c r="J85" i="15"/>
  <c r="AN268" i="15"/>
  <c r="X81" i="15" s="1"/>
  <c r="I85" i="15"/>
  <c r="AK268" i="15"/>
  <c r="W81" i="15" s="1"/>
  <c r="AP270" i="15"/>
  <c r="AP272" i="15" s="1"/>
  <c r="AP274" i="15" s="1"/>
  <c r="AH268" i="15"/>
  <c r="V81" i="15" s="1"/>
  <c r="H85" i="15"/>
  <c r="AL270" i="15"/>
  <c r="AL272" i="15" s="1"/>
  <c r="AL274" i="15" s="1"/>
  <c r="AH270" i="15"/>
  <c r="AH272" i="15" s="1"/>
  <c r="AH274" i="15" s="1"/>
  <c r="G85" i="15"/>
  <c r="AE268" i="15"/>
  <c r="U81" i="15" s="1"/>
  <c r="AB268" i="15"/>
  <c r="T81" i="15" s="1"/>
  <c r="AD270" i="15"/>
  <c r="AD272" i="15" s="1"/>
  <c r="AD274" i="15" s="1"/>
  <c r="F85" i="15"/>
  <c r="N137" i="15"/>
  <c r="I15" i="15"/>
  <c r="K137" i="15"/>
  <c r="O137" i="15" s="1"/>
  <c r="I24" i="15"/>
  <c r="N24" i="15" s="1"/>
  <c r="Z270" i="15"/>
  <c r="Y268" i="15"/>
  <c r="S81" i="15" s="1"/>
  <c r="K141" i="15"/>
  <c r="O141" i="15" s="1"/>
  <c r="N141" i="15"/>
  <c r="H53" i="15"/>
  <c r="N63" i="15"/>
  <c r="O63" i="15" s="1"/>
  <c r="O64" i="15" s="1"/>
  <c r="I38" i="15"/>
  <c r="K139" i="15"/>
  <c r="O139" i="15" s="1"/>
  <c r="N139" i="15"/>
  <c r="L113" i="15"/>
  <c r="BB322" i="15"/>
  <c r="AT320" i="15"/>
  <c r="Z109" i="15" s="1"/>
  <c r="AW325" i="15"/>
  <c r="AJ111" i="15" s="1"/>
  <c r="AT328" i="15"/>
  <c r="AP350" i="15"/>
  <c r="AP352" i="15" s="1"/>
  <c r="AL363" i="15"/>
  <c r="AL365" i="15" s="1"/>
  <c r="BB302" i="15"/>
  <c r="BE299" i="15"/>
  <c r="AL97" i="15" s="1"/>
  <c r="BE288" i="15"/>
  <c r="AL92" i="15" s="1"/>
  <c r="BB291" i="15"/>
  <c r="AT317" i="15"/>
  <c r="AW314" i="15"/>
  <c r="AJ106" i="15" s="1"/>
  <c r="AH356" i="15"/>
  <c r="AK353" i="15"/>
  <c r="AG127" i="15" s="1"/>
  <c r="J127" i="15"/>
  <c r="AN346" i="15"/>
  <c r="X123" i="15" s="1"/>
  <c r="AT348" i="15"/>
  <c r="AX304" i="15"/>
  <c r="BA301" i="15"/>
  <c r="AK99" i="15" s="1"/>
  <c r="AS327" i="15"/>
  <c r="AI113" i="15" s="1"/>
  <c r="AP330" i="15"/>
  <c r="L116" i="15"/>
  <c r="L118" i="15" s="1"/>
  <c r="AW231" i="15"/>
  <c r="AW233" i="15" s="1"/>
  <c r="AW236" i="15" s="1"/>
  <c r="AT337" i="15"/>
  <c r="AT339" i="15" s="1"/>
  <c r="BA312" i="15"/>
  <c r="AK104" i="15" s="1"/>
  <c r="AX315" i="15"/>
  <c r="J130" i="15"/>
  <c r="J132" i="15" s="1"/>
  <c r="AO245" i="15"/>
  <c r="AO247" i="15" s="1"/>
  <c r="AP361" i="15"/>
  <c r="I134" i="15"/>
  <c r="AK359" i="15"/>
  <c r="W130" i="15" s="1"/>
  <c r="AK364" i="15"/>
  <c r="AG132" i="15" s="1"/>
  <c r="AH367" i="15"/>
  <c r="AX335" i="15"/>
  <c r="K120" i="15"/>
  <c r="AQ333" i="15"/>
  <c r="Y116" i="15" s="1"/>
  <c r="AX324" i="15"/>
  <c r="AX326" i="15" s="1"/>
  <c r="AO351" i="15"/>
  <c r="AH125" i="15" s="1"/>
  <c r="AL354" i="15"/>
  <c r="AP341" i="15"/>
  <c r="AS338" i="15"/>
  <c r="AI118" i="15" s="1"/>
  <c r="AS238" i="15"/>
  <c r="AS240" i="15" s="1"/>
  <c r="AS243" i="15" s="1"/>
  <c r="K123" i="15"/>
  <c r="K125" i="15" s="1"/>
  <c r="AL343" i="15"/>
  <c r="AO340" i="15"/>
  <c r="AH120" i="15" s="1"/>
  <c r="BB311" i="15"/>
  <c r="BB313" i="15" s="1"/>
  <c r="V268" i="14"/>
  <c r="R81" i="14" s="1"/>
  <c r="V270" i="14"/>
  <c r="V272" i="14" s="1"/>
  <c r="V274" i="14" s="1"/>
  <c r="AH268" i="14"/>
  <c r="V81" i="14" s="1"/>
  <c r="G85" i="14"/>
  <c r="AE268" i="14"/>
  <c r="U81" i="14" s="1"/>
  <c r="AH270" i="14"/>
  <c r="AH272" i="14" s="1"/>
  <c r="AH274" i="14" s="1"/>
  <c r="AG273" i="14"/>
  <c r="AF83" i="14" s="1"/>
  <c r="AD276" i="14"/>
  <c r="N139" i="14"/>
  <c r="K139" i="14"/>
  <c r="O139" i="14" s="1"/>
  <c r="N141" i="14"/>
  <c r="K141" i="14"/>
  <c r="O141" i="14" s="1"/>
  <c r="Y268" i="14"/>
  <c r="S81" i="14" s="1"/>
  <c r="Z270" i="14"/>
  <c r="N63" i="14"/>
  <c r="O63" i="14" s="1"/>
  <c r="O64" i="14" s="1"/>
  <c r="I38" i="14"/>
  <c r="I24" i="14"/>
  <c r="N24" i="14" s="1"/>
  <c r="N137" i="14"/>
  <c r="K137" i="14"/>
  <c r="O137" i="14" s="1"/>
  <c r="I15" i="14"/>
  <c r="BE299" i="14"/>
  <c r="AL97" i="14" s="1"/>
  <c r="BB302" i="14"/>
  <c r="AS238" i="14"/>
  <c r="AS240" i="14" s="1"/>
  <c r="AS243" i="14" s="1"/>
  <c r="K123" i="14"/>
  <c r="K125" i="14" s="1"/>
  <c r="AO245" i="14"/>
  <c r="AO247" i="14" s="1"/>
  <c r="J130" i="14"/>
  <c r="J132" i="14" s="1"/>
  <c r="AX304" i="14"/>
  <c r="BA301" i="14"/>
  <c r="AK99" i="14" s="1"/>
  <c r="AT320" i="14"/>
  <c r="Z109" i="14" s="1"/>
  <c r="BB322" i="14"/>
  <c r="L113" i="14"/>
  <c r="BB291" i="14"/>
  <c r="BE288" i="14"/>
  <c r="AL92" i="14" s="1"/>
  <c r="AW325" i="14"/>
  <c r="AJ111" i="14" s="1"/>
  <c r="AT328" i="14"/>
  <c r="AX324" i="14"/>
  <c r="AX326" i="14" s="1"/>
  <c r="AT337" i="14"/>
  <c r="AT339" i="14" s="1"/>
  <c r="AW231" i="14"/>
  <c r="AW233" i="14" s="1"/>
  <c r="AW236" i="14" s="1"/>
  <c r="L116" i="14"/>
  <c r="L118" i="14" s="1"/>
  <c r="AO351" i="14"/>
  <c r="AH125" i="14" s="1"/>
  <c r="AL354" i="14"/>
  <c r="AW314" i="14"/>
  <c r="AJ106" i="14" s="1"/>
  <c r="AT317" i="14"/>
  <c r="AH367" i="14"/>
  <c r="AK364" i="14"/>
  <c r="AG132" i="14" s="1"/>
  <c r="AK359" i="14"/>
  <c r="W130" i="14" s="1"/>
  <c r="AP361" i="14"/>
  <c r="I134" i="14"/>
  <c r="AL343" i="14"/>
  <c r="AO340" i="14"/>
  <c r="AH120" i="14" s="1"/>
  <c r="AP330" i="14"/>
  <c r="AS327" i="14"/>
  <c r="AI113" i="14" s="1"/>
  <c r="AK353" i="14"/>
  <c r="AG127" i="14" s="1"/>
  <c r="AH356" i="14"/>
  <c r="AL363" i="14"/>
  <c r="AL365" i="14" s="1"/>
  <c r="AX315" i="14"/>
  <c r="BA312" i="14"/>
  <c r="AK104" i="14" s="1"/>
  <c r="AP341" i="14"/>
  <c r="AS338" i="14"/>
  <c r="AI118" i="14" s="1"/>
  <c r="BB311" i="14"/>
  <c r="BB313" i="14" s="1"/>
  <c r="AQ333" i="14"/>
  <c r="Y116" i="14" s="1"/>
  <c r="AX335" i="14"/>
  <c r="K120" i="14"/>
  <c r="AN346" i="14"/>
  <c r="X123" i="14" s="1"/>
  <c r="AT348" i="14"/>
  <c r="J127" i="14"/>
  <c r="AP350" i="14"/>
  <c r="AP352" i="14" s="1"/>
  <c r="AB281" i="13"/>
  <c r="T88" i="13" s="1"/>
  <c r="AD283" i="13"/>
  <c r="AD285" i="13" s="1"/>
  <c r="AD287" i="13" s="1"/>
  <c r="AG286" i="13" s="1"/>
  <c r="AF90" i="13" s="1"/>
  <c r="AB268" i="13"/>
  <c r="T81" i="13" s="1"/>
  <c r="AD270" i="13"/>
  <c r="AD272" i="13" s="1"/>
  <c r="AD274" i="13" s="1"/>
  <c r="F85" i="13"/>
  <c r="Y273" i="13"/>
  <c r="AD83" i="13" s="1"/>
  <c r="V276" i="13"/>
  <c r="L85" i="13"/>
  <c r="BB270" i="13"/>
  <c r="BB272" i="13" s="1"/>
  <c r="BB274" i="13" s="1"/>
  <c r="AT268" i="13"/>
  <c r="Z81" i="13" s="1"/>
  <c r="AN268" i="13"/>
  <c r="X81" i="13" s="1"/>
  <c r="AT270" i="13"/>
  <c r="AT272" i="13" s="1"/>
  <c r="AT274" i="13" s="1"/>
  <c r="J85" i="13"/>
  <c r="AP270" i="13"/>
  <c r="AP272" i="13" s="1"/>
  <c r="AP274" i="13" s="1"/>
  <c r="AK268" i="13"/>
  <c r="W81" i="13" s="1"/>
  <c r="I85" i="13"/>
  <c r="H85" i="13"/>
  <c r="AL270" i="13"/>
  <c r="AL272" i="13" s="1"/>
  <c r="AL274" i="13" s="1"/>
  <c r="AH268" i="13"/>
  <c r="V81" i="13" s="1"/>
  <c r="G85" i="13"/>
  <c r="AE268" i="13"/>
  <c r="U81" i="13" s="1"/>
  <c r="AH270" i="13"/>
  <c r="AH272" i="13" s="1"/>
  <c r="AH274" i="13" s="1"/>
  <c r="H75" i="13"/>
  <c r="J75" i="13"/>
  <c r="N63" i="13"/>
  <c r="O63" i="13" s="1"/>
  <c r="O64" i="13" s="1"/>
  <c r="I38" i="13"/>
  <c r="N139" i="13"/>
  <c r="K139" i="13"/>
  <c r="O139" i="13" s="1"/>
  <c r="G75" i="13"/>
  <c r="J74" i="13"/>
  <c r="L75" i="13"/>
  <c r="Z270" i="13"/>
  <c r="Z272" i="13" s="1"/>
  <c r="Z274" i="13" s="1"/>
  <c r="Y268" i="13"/>
  <c r="S81" i="13" s="1"/>
  <c r="I24" i="13"/>
  <c r="N24" i="13" s="1"/>
  <c r="I74" i="13"/>
  <c r="I75" i="13"/>
  <c r="G74" i="13"/>
  <c r="L74" i="13"/>
  <c r="K141" i="13"/>
  <c r="O141" i="13" s="1"/>
  <c r="N141" i="13"/>
  <c r="I15" i="13"/>
  <c r="N137" i="13"/>
  <c r="K137" i="13"/>
  <c r="O137" i="13" s="1"/>
  <c r="K140" i="4"/>
  <c r="O140" i="4" s="1"/>
  <c r="N140" i="4"/>
  <c r="K142" i="4"/>
  <c r="O142" i="4" s="1"/>
  <c r="N142" i="4"/>
  <c r="V271" i="4"/>
  <c r="V273" i="4" s="1"/>
  <c r="V275" i="4" s="1"/>
  <c r="V269" i="4"/>
  <c r="R82" i="4" s="1"/>
  <c r="G91" i="4"/>
  <c r="AE282" i="4" s="1"/>
  <c r="U89" i="4" s="1"/>
  <c r="E91" i="4"/>
  <c r="Z284" i="4" s="1"/>
  <c r="Z286" i="4" s="1"/>
  <c r="Z288" i="4" s="1"/>
  <c r="V284" i="4"/>
  <c r="V286" i="4" s="1"/>
  <c r="V288" i="4" s="1"/>
  <c r="V282" i="4"/>
  <c r="R89" i="4" s="1"/>
  <c r="BB284" i="4"/>
  <c r="BB286" i="4" s="1"/>
  <c r="BB288" i="4" s="1"/>
  <c r="L93" i="4"/>
  <c r="AL90" i="4" s="1"/>
  <c r="AT282" i="4"/>
  <c r="Z89" i="4" s="1"/>
  <c r="AT284" i="4"/>
  <c r="AT286" i="4" s="1"/>
  <c r="AT288" i="4" s="1"/>
  <c r="AN282" i="4"/>
  <c r="X89" i="4" s="1"/>
  <c r="J93" i="4"/>
  <c r="AJ90" i="4" s="1"/>
  <c r="AP284" i="4"/>
  <c r="AP286" i="4" s="1"/>
  <c r="AP288" i="4" s="1"/>
  <c r="I93" i="4"/>
  <c r="AI90" i="4" s="1"/>
  <c r="AK282" i="4"/>
  <c r="W89" i="4" s="1"/>
  <c r="AL284" i="4"/>
  <c r="AL286" i="4" s="1"/>
  <c r="AL288" i="4" s="1"/>
  <c r="H93" i="4"/>
  <c r="AH90" i="4" s="1"/>
  <c r="AH282" i="4"/>
  <c r="V89" i="4" s="1"/>
  <c r="AH284" i="4"/>
  <c r="AH286" i="4" s="1"/>
  <c r="AH288" i="4" s="1"/>
  <c r="AD284" i="4"/>
  <c r="AD286" i="4" s="1"/>
  <c r="AD288" i="4" s="1"/>
  <c r="AB282" i="4"/>
  <c r="T89" i="4" s="1"/>
  <c r="F93" i="4"/>
  <c r="AF90" i="4" s="1"/>
  <c r="N64" i="4"/>
  <c r="O64" i="4" s="1"/>
  <c r="O65" i="4" s="1"/>
  <c r="AH368" i="4"/>
  <c r="AK365" i="4"/>
  <c r="AG133" i="4" s="1"/>
  <c r="Z277" i="4"/>
  <c r="AC274" i="4"/>
  <c r="AE84" i="4" s="1"/>
  <c r="K70" i="4"/>
  <c r="AT269" i="4"/>
  <c r="Z82" i="4" s="1"/>
  <c r="BB271" i="4"/>
  <c r="BB273" i="4" s="1"/>
  <c r="BB275" i="4" s="1"/>
  <c r="AK269" i="4"/>
  <c r="W82" i="4" s="1"/>
  <c r="AP271" i="4"/>
  <c r="AP273" i="4" s="1"/>
  <c r="AP275" i="4" s="1"/>
  <c r="AN269" i="4"/>
  <c r="X82" i="4" s="1"/>
  <c r="AT271" i="4"/>
  <c r="AT273" i="4" s="1"/>
  <c r="AT275" i="4" s="1"/>
  <c r="AQ269" i="4"/>
  <c r="Y82" i="4" s="1"/>
  <c r="AX271" i="4"/>
  <c r="AX273" i="4" s="1"/>
  <c r="AX275" i="4" s="1"/>
  <c r="AB269" i="4"/>
  <c r="T82" i="4" s="1"/>
  <c r="AD271" i="4"/>
  <c r="AD273" i="4" s="1"/>
  <c r="AD275" i="4" s="1"/>
  <c r="J74" i="4"/>
  <c r="G74" i="4"/>
  <c r="G135" i="4"/>
  <c r="AG132" i="4" s="1"/>
  <c r="AE360" i="4"/>
  <c r="U131" i="4" s="1"/>
  <c r="R5" i="4"/>
  <c r="AA5" i="4"/>
  <c r="L86" i="4"/>
  <c r="AL83" i="4" s="1"/>
  <c r="K86" i="4"/>
  <c r="AK83" i="4" s="1"/>
  <c r="J86" i="4"/>
  <c r="AJ83" i="4" s="1"/>
  <c r="I86" i="4"/>
  <c r="AI83" i="4" s="1"/>
  <c r="AF83" i="4"/>
  <c r="G84" i="4"/>
  <c r="G86" i="4" s="1"/>
  <c r="AC164" i="7"/>
  <c r="AG164" i="7" s="1"/>
  <c r="AC958" i="7"/>
  <c r="AG958" i="7" s="1"/>
  <c r="AC1022" i="7"/>
  <c r="AG1022" i="7" s="1"/>
  <c r="AC930" i="7"/>
  <c r="AG930" i="7" s="1"/>
  <c r="AC956" i="7"/>
  <c r="AG956" i="7" s="1"/>
  <c r="AC418" i="7"/>
  <c r="AG418" i="7" s="1"/>
  <c r="X13" i="4"/>
  <c r="AC196" i="7"/>
  <c r="AG196" i="7" s="1"/>
  <c r="AC320" i="7"/>
  <c r="AG320" i="7" s="1"/>
  <c r="AC344" i="7"/>
  <c r="AG344" i="7" s="1"/>
  <c r="AC286" i="7"/>
  <c r="AG286" i="7" s="1"/>
  <c r="AC622" i="7"/>
  <c r="AG622" i="7" s="1"/>
  <c r="AC1030" i="7"/>
  <c r="AG1030" i="7" s="1"/>
  <c r="AC672" i="7"/>
  <c r="AG672" i="7" s="1"/>
  <c r="AC1032" i="7"/>
  <c r="AG1032" i="7" s="1"/>
  <c r="AC508" i="7"/>
  <c r="AG508" i="7" s="1"/>
  <c r="AC448" i="7"/>
  <c r="AG448" i="7" s="1"/>
  <c r="AC640" i="7"/>
  <c r="AG640" i="7" s="1"/>
  <c r="AC552" i="7"/>
  <c r="AG552" i="7" s="1"/>
  <c r="AC310" i="7"/>
  <c r="AG310" i="7" s="1"/>
  <c r="AC186" i="7"/>
  <c r="AG186" i="7" s="1"/>
  <c r="AC562" i="7"/>
  <c r="AG562" i="7" s="1"/>
  <c r="AC792" i="7"/>
  <c r="AG792" i="7" s="1"/>
  <c r="AC48" i="7"/>
  <c r="AG48" i="7" s="1"/>
  <c r="AC96" i="7"/>
  <c r="AG96" i="7" s="1"/>
  <c r="AC480" i="7"/>
  <c r="AG480" i="7" s="1"/>
  <c r="AC768" i="7"/>
  <c r="AG768" i="7" s="1"/>
  <c r="AC840" i="7"/>
  <c r="AG840" i="7" s="1"/>
  <c r="AC358" i="7"/>
  <c r="AG358" i="7" s="1"/>
  <c r="AC734" i="7"/>
  <c r="AG734" i="7" s="1"/>
  <c r="AC982" i="7"/>
  <c r="AG982" i="7" s="1"/>
  <c r="AC346" i="7"/>
  <c r="AG346" i="7" s="1"/>
  <c r="AC594" i="7"/>
  <c r="AG594" i="7" s="1"/>
  <c r="AC912" i="7"/>
  <c r="AG912" i="7" s="1"/>
  <c r="AC1082" i="7"/>
  <c r="AG1082" i="7" s="1"/>
  <c r="AC420" i="7"/>
  <c r="AG420" i="7" s="1"/>
  <c r="AC144" i="7"/>
  <c r="AG144" i="7" s="1"/>
  <c r="AC1012" i="7"/>
  <c r="AG1012" i="7" s="1"/>
  <c r="AC574" i="7"/>
  <c r="AG574" i="7" s="1"/>
  <c r="AC902" i="7"/>
  <c r="AG902" i="7" s="1"/>
  <c r="AC106" i="7"/>
  <c r="AG106" i="7" s="1"/>
  <c r="AC892" i="7"/>
  <c r="AG892" i="7" s="1"/>
  <c r="AC430" i="7"/>
  <c r="AG430" i="7" s="1"/>
  <c r="AC830" i="7"/>
  <c r="AG830" i="7" s="1"/>
  <c r="AC290" i="7"/>
  <c r="AG290" i="7" s="1"/>
  <c r="AC1008" i="7"/>
  <c r="AG1008" i="7" s="1"/>
  <c r="AC32" i="7"/>
  <c r="AG32" i="7" s="1"/>
  <c r="AC252" i="7"/>
  <c r="AG252" i="7" s="1"/>
  <c r="AC360" i="7"/>
  <c r="AG360" i="7" s="1"/>
  <c r="AC350" i="7"/>
  <c r="AG350" i="7" s="1"/>
  <c r="AC502" i="7"/>
  <c r="AG502" i="7" s="1"/>
  <c r="AC670" i="7"/>
  <c r="AG670" i="7" s="1"/>
  <c r="AC802" i="7"/>
  <c r="AG802" i="7" s="1"/>
  <c r="AC120" i="7"/>
  <c r="AG120" i="7" s="1"/>
  <c r="AC84" i="7"/>
  <c r="AG84" i="7" s="1"/>
  <c r="AC340" i="7"/>
  <c r="AG340" i="7" s="1"/>
  <c r="AC692" i="7"/>
  <c r="AG692" i="7" s="1"/>
  <c r="AC112" i="7"/>
  <c r="AG112" i="7" s="1"/>
  <c r="AC272" i="7"/>
  <c r="AG272" i="7" s="1"/>
  <c r="AC392" i="7"/>
  <c r="AG392" i="7" s="1"/>
  <c r="AC488" i="7"/>
  <c r="AG488" i="7" s="1"/>
  <c r="AC584" i="7"/>
  <c r="AG584" i="7" s="1"/>
  <c r="AC300" i="7"/>
  <c r="AG300" i="7" s="1"/>
  <c r="AC608" i="7"/>
  <c r="AG608" i="7" s="1"/>
  <c r="AC182" i="7"/>
  <c r="AG182" i="7" s="1"/>
  <c r="AC318" i="7"/>
  <c r="AG318" i="7" s="1"/>
  <c r="AC398" i="7"/>
  <c r="AG398" i="7" s="1"/>
  <c r="AC750" i="7"/>
  <c r="AG750" i="7" s="1"/>
  <c r="AC862" i="7"/>
  <c r="AG862" i="7" s="1"/>
  <c r="AC918" i="7"/>
  <c r="AG918" i="7" s="1"/>
  <c r="AC990" i="7"/>
  <c r="AG990" i="7" s="1"/>
  <c r="AC1062" i="7"/>
  <c r="AG1062" i="7" s="1"/>
  <c r="AC194" i="7"/>
  <c r="AG194" i="7" s="1"/>
  <c r="AC362" i="7"/>
  <c r="AG362" i="7" s="1"/>
  <c r="AC450" i="7"/>
  <c r="AG450" i="7" s="1"/>
  <c r="AC600" i="7"/>
  <c r="AG600" i="7" s="1"/>
  <c r="AC728" i="7"/>
  <c r="AG728" i="7" s="1"/>
  <c r="AC850" i="7"/>
  <c r="AG850" i="7" s="1"/>
  <c r="AC962" i="7"/>
  <c r="AG962" i="7" s="1"/>
  <c r="AC380" i="7"/>
  <c r="AG380" i="7" s="1"/>
  <c r="AC820" i="7"/>
  <c r="AG820" i="7" s="1"/>
  <c r="AC136" i="7"/>
  <c r="AG136" i="7" s="1"/>
  <c r="AC288" i="7"/>
  <c r="AG288" i="7" s="1"/>
  <c r="AC400" i="7"/>
  <c r="AG400" i="7" s="1"/>
  <c r="AC496" i="7"/>
  <c r="AG496" i="7" s="1"/>
  <c r="AC632" i="7"/>
  <c r="AG632" i="7" s="1"/>
  <c r="AC884" i="7"/>
  <c r="AG884" i="7" s="1"/>
  <c r="AC216" i="7"/>
  <c r="AG216" i="7" s="1"/>
  <c r="AC744" i="7"/>
  <c r="AG744" i="7" s="1"/>
  <c r="AC246" i="7"/>
  <c r="AG246" i="7" s="1"/>
  <c r="AC326" i="7"/>
  <c r="AG326" i="7" s="1"/>
  <c r="AC406" i="7"/>
  <c r="AG406" i="7" s="1"/>
  <c r="AC510" i="7"/>
  <c r="AG510" i="7" s="1"/>
  <c r="AC662" i="7"/>
  <c r="AG662" i="7" s="1"/>
  <c r="AC774" i="7"/>
  <c r="AG774" i="7" s="1"/>
  <c r="AC886" i="7"/>
  <c r="AG886" i="7" s="1"/>
  <c r="AC942" i="7"/>
  <c r="AG942" i="7" s="1"/>
  <c r="AC998" i="7"/>
  <c r="AG998" i="7" s="1"/>
  <c r="AC1070" i="7"/>
  <c r="AG1070" i="7" s="1"/>
  <c r="AC234" i="7"/>
  <c r="AG234" i="7" s="1"/>
  <c r="AC402" i="7"/>
  <c r="AG402" i="7" s="1"/>
  <c r="AC504" i="7"/>
  <c r="AG504" i="7" s="1"/>
  <c r="AC634" i="7"/>
  <c r="AG634" i="7" s="1"/>
  <c r="AC762" i="7"/>
  <c r="AG762" i="7" s="1"/>
  <c r="AC880" i="7"/>
  <c r="AG880" i="7" s="1"/>
  <c r="AC994" i="7"/>
  <c r="AG994" i="7" s="1"/>
  <c r="AC1064" i="7"/>
  <c r="AG1064" i="7" s="1"/>
  <c r="V9" i="4"/>
  <c r="V13" i="4"/>
  <c r="AC116" i="7"/>
  <c r="AG116" i="7" s="1"/>
  <c r="AC284" i="7"/>
  <c r="AG284" i="7" s="1"/>
  <c r="AC348" i="7"/>
  <c r="AG348" i="7" s="1"/>
  <c r="AC388" i="7"/>
  <c r="AG388" i="7" s="1"/>
  <c r="AC452" i="7"/>
  <c r="AG452" i="7" s="1"/>
  <c r="AC548" i="7"/>
  <c r="AG548" i="7" s="1"/>
  <c r="AC708" i="7"/>
  <c r="AG708" i="7" s="1"/>
  <c r="AC836" i="7"/>
  <c r="AG836" i="7" s="1"/>
  <c r="AC114" i="7"/>
  <c r="AG114" i="7" s="1"/>
  <c r="AC104" i="7"/>
  <c r="AG104" i="7" s="1"/>
  <c r="AC176" i="7"/>
  <c r="AG176" i="7" s="1"/>
  <c r="AC528" i="7"/>
  <c r="AG528" i="7" s="1"/>
  <c r="AC784" i="7"/>
  <c r="AG784" i="7" s="1"/>
  <c r="AC564" i="7"/>
  <c r="AG564" i="7" s="1"/>
  <c r="AC980" i="7"/>
  <c r="AG980" i="7" s="1"/>
  <c r="AC1028" i="7"/>
  <c r="AG1028" i="7" s="1"/>
  <c r="AC776" i="7"/>
  <c r="AG776" i="7" s="1"/>
  <c r="AC254" i="7"/>
  <c r="AG254" i="7" s="1"/>
  <c r="AC446" i="7"/>
  <c r="AG446" i="7" s="1"/>
  <c r="AC598" i="7"/>
  <c r="AG598" i="7" s="1"/>
  <c r="AC686" i="7"/>
  <c r="AG686" i="7" s="1"/>
  <c r="AC798" i="7"/>
  <c r="AG798" i="7" s="1"/>
  <c r="AC854" i="7"/>
  <c r="AG854" i="7" s="1"/>
  <c r="AC1046" i="7"/>
  <c r="AG1046" i="7" s="1"/>
  <c r="AC1078" i="7"/>
  <c r="AG1078" i="7" s="1"/>
  <c r="AC130" i="7"/>
  <c r="AG130" i="7" s="1"/>
  <c r="AC248" i="7"/>
  <c r="AG248" i="7" s="1"/>
  <c r="AC312" i="7"/>
  <c r="AG312" i="7" s="1"/>
  <c r="AC370" i="7"/>
  <c r="AG370" i="7" s="1"/>
  <c r="AC506" i="7"/>
  <c r="AG506" i="7" s="1"/>
  <c r="AC642" i="7"/>
  <c r="AG642" i="7" s="1"/>
  <c r="AC682" i="7"/>
  <c r="AG682" i="7" s="1"/>
  <c r="AC746" i="7"/>
  <c r="AG746" i="7" s="1"/>
  <c r="AC794" i="7"/>
  <c r="AG794" i="7" s="1"/>
  <c r="AC864" i="7"/>
  <c r="AG864" i="7" s="1"/>
  <c r="AC882" i="7"/>
  <c r="AG882" i="7" s="1"/>
  <c r="AC914" i="7"/>
  <c r="AG914" i="7" s="1"/>
  <c r="AC944" i="7"/>
  <c r="AG944" i="7" s="1"/>
  <c r="AC978" i="7"/>
  <c r="AG978" i="7" s="1"/>
  <c r="AC1010" i="7"/>
  <c r="AG1010" i="7" s="1"/>
  <c r="AC1050" i="7"/>
  <c r="AG1050" i="7" s="1"/>
  <c r="AC88" i="7"/>
  <c r="AG88" i="7" s="1"/>
  <c r="AC124" i="7"/>
  <c r="AG124" i="7" s="1"/>
  <c r="AC212" i="7"/>
  <c r="AG212" i="7" s="1"/>
  <c r="AC292" i="7"/>
  <c r="AG292" i="7" s="1"/>
  <c r="AC356" i="7"/>
  <c r="AG356" i="7" s="1"/>
  <c r="AC404" i="7"/>
  <c r="AG404" i="7" s="1"/>
  <c r="AC468" i="7"/>
  <c r="AG468" i="7" s="1"/>
  <c r="AC604" i="7"/>
  <c r="AG604" i="7" s="1"/>
  <c r="AC756" i="7"/>
  <c r="AG756" i="7" s="1"/>
  <c r="AC58" i="7"/>
  <c r="AG58" i="7" s="1"/>
  <c r="AC40" i="7"/>
  <c r="AG40" i="7" s="1"/>
  <c r="AC192" i="7"/>
  <c r="AG192" i="7" s="1"/>
  <c r="AC304" i="7"/>
  <c r="AG304" i="7" s="1"/>
  <c r="AC704" i="7"/>
  <c r="AG704" i="7" s="1"/>
  <c r="AC832" i="7"/>
  <c r="AG832" i="7" s="1"/>
  <c r="AC732" i="7"/>
  <c r="AG732" i="7" s="1"/>
  <c r="AC924" i="7"/>
  <c r="AG924" i="7" s="1"/>
  <c r="AC988" i="7"/>
  <c r="AG988" i="7" s="1"/>
  <c r="AC1076" i="7"/>
  <c r="AG1076" i="7" s="1"/>
  <c r="AC472" i="7"/>
  <c r="AG472" i="7" s="1"/>
  <c r="AC680" i="7"/>
  <c r="AG680" i="7" s="1"/>
  <c r="AC190" i="7"/>
  <c r="AG190" i="7" s="1"/>
  <c r="AC374" i="7"/>
  <c r="AG374" i="7" s="1"/>
  <c r="AC414" i="7"/>
  <c r="AG414" i="7" s="1"/>
  <c r="AC454" i="7"/>
  <c r="AG454" i="7" s="1"/>
  <c r="AC542" i="7"/>
  <c r="AG542" i="7" s="1"/>
  <c r="AC606" i="7"/>
  <c r="AG606" i="7" s="1"/>
  <c r="AC646" i="7"/>
  <c r="AG646" i="7" s="1"/>
  <c r="AC694" i="7"/>
  <c r="AG694" i="7" s="1"/>
  <c r="AC758" i="7"/>
  <c r="AG758" i="7" s="1"/>
  <c r="AC814" i="7"/>
  <c r="AG814" i="7" s="1"/>
  <c r="AC966" i="7"/>
  <c r="AG966" i="7" s="1"/>
  <c r="AC1014" i="7"/>
  <c r="AG1014" i="7" s="1"/>
  <c r="AC1054" i="7"/>
  <c r="AG1054" i="7" s="1"/>
  <c r="AC1086" i="7"/>
  <c r="AG1086" i="7" s="1"/>
  <c r="AC162" i="7"/>
  <c r="AG162" i="7" s="1"/>
  <c r="AC218" i="7"/>
  <c r="AG218" i="7" s="1"/>
  <c r="AC250" i="7"/>
  <c r="AG250" i="7" s="1"/>
  <c r="AC338" i="7"/>
  <c r="AG338" i="7" s="1"/>
  <c r="AC386" i="7"/>
  <c r="AG386" i="7" s="1"/>
  <c r="AC426" i="7"/>
  <c r="AG426" i="7" s="1"/>
  <c r="AC474" i="7"/>
  <c r="AG474" i="7" s="1"/>
  <c r="AC514" i="7"/>
  <c r="AG514" i="7" s="1"/>
  <c r="AC696" i="7"/>
  <c r="AG696" i="7" s="1"/>
  <c r="AC866" i="7"/>
  <c r="AG866" i="7" s="1"/>
  <c r="AC898" i="7"/>
  <c r="AG898" i="7" s="1"/>
  <c r="AC920" i="7"/>
  <c r="AG920" i="7" s="1"/>
  <c r="AC946" i="7"/>
  <c r="AG946" i="7" s="1"/>
  <c r="AC992" i="7"/>
  <c r="AG992" i="7" s="1"/>
  <c r="AC1026" i="7"/>
  <c r="AG1026" i="7" s="1"/>
  <c r="AC30" i="7"/>
  <c r="AG30" i="7" s="1"/>
  <c r="AC1036" i="7"/>
  <c r="AG1036" i="7" s="1"/>
  <c r="AC20" i="7"/>
  <c r="AG20" i="7" s="1"/>
  <c r="S9" i="4" s="1"/>
  <c r="AC132" i="7"/>
  <c r="AG132" i="7" s="1"/>
  <c r="AC244" i="7"/>
  <c r="AG244" i="7" s="1"/>
  <c r="AC324" i="7"/>
  <c r="AG324" i="7" s="1"/>
  <c r="AC372" i="7"/>
  <c r="AG372" i="7" s="1"/>
  <c r="AC412" i="7"/>
  <c r="AG412" i="7" s="1"/>
  <c r="AC476" i="7"/>
  <c r="AG476" i="7" s="1"/>
  <c r="AC660" i="7"/>
  <c r="AG660" i="7" s="1"/>
  <c r="AC772" i="7"/>
  <c r="AG772" i="7" s="1"/>
  <c r="AC90" i="7"/>
  <c r="AG90" i="7" s="1"/>
  <c r="AC72" i="7"/>
  <c r="AG72" i="7" s="1"/>
  <c r="AC592" i="7"/>
  <c r="AG592" i="7" s="1"/>
  <c r="AC752" i="7"/>
  <c r="AG752" i="7" s="1"/>
  <c r="AC236" i="7"/>
  <c r="AG236" i="7" s="1"/>
  <c r="AC860" i="7"/>
  <c r="AG860" i="7" s="1"/>
  <c r="AC940" i="7"/>
  <c r="AG940" i="7" s="1"/>
  <c r="AC996" i="7"/>
  <c r="AG996" i="7" s="1"/>
  <c r="AC1092" i="7"/>
  <c r="AG1092" i="7" s="1"/>
  <c r="AC536" i="7"/>
  <c r="AG536" i="7" s="1"/>
  <c r="AC712" i="7"/>
  <c r="AG712" i="7" s="1"/>
  <c r="AC1072" i="7"/>
  <c r="AG1072" i="7" s="1"/>
  <c r="AC222" i="7"/>
  <c r="AG222" i="7" s="1"/>
  <c r="AC302" i="7"/>
  <c r="AG302" i="7" s="1"/>
  <c r="AC334" i="7"/>
  <c r="AG334" i="7" s="1"/>
  <c r="AC382" i="7"/>
  <c r="AG382" i="7" s="1"/>
  <c r="AC478" i="7"/>
  <c r="AG478" i="7" s="1"/>
  <c r="AC558" i="7"/>
  <c r="AG558" i="7" s="1"/>
  <c r="AC614" i="7"/>
  <c r="AG614" i="7" s="1"/>
  <c r="AC702" i="7"/>
  <c r="AG702" i="7" s="1"/>
  <c r="AC766" i="7"/>
  <c r="AG766" i="7" s="1"/>
  <c r="AC926" i="7"/>
  <c r="AG926" i="7" s="1"/>
  <c r="AC56" i="7"/>
  <c r="AG56" i="7" s="1"/>
  <c r="AC170" i="7"/>
  <c r="AG170" i="7" s="1"/>
  <c r="AC226" i="7"/>
  <c r="AG226" i="7" s="1"/>
  <c r="AC282" i="7"/>
  <c r="AG282" i="7" s="1"/>
  <c r="AC394" i="7"/>
  <c r="AG394" i="7" s="1"/>
  <c r="AC440" i="7"/>
  <c r="AG440" i="7" s="1"/>
  <c r="AC482" i="7"/>
  <c r="AG482" i="7" s="1"/>
  <c r="AC538" i="7"/>
  <c r="AG538" i="7" s="1"/>
  <c r="AC616" i="7"/>
  <c r="AG616" i="7" s="1"/>
  <c r="AC666" i="7"/>
  <c r="AG666" i="7" s="1"/>
  <c r="AC722" i="7"/>
  <c r="AG722" i="7" s="1"/>
  <c r="AC770" i="7"/>
  <c r="AG770" i="7" s="1"/>
  <c r="AC824" i="7"/>
  <c r="AG824" i="7" s="1"/>
  <c r="AC872" i="7"/>
  <c r="AG872" i="7" s="1"/>
  <c r="AC904" i="7"/>
  <c r="AG904" i="7" s="1"/>
  <c r="AC928" i="7"/>
  <c r="AG928" i="7" s="1"/>
  <c r="AC960" i="7"/>
  <c r="AG960" i="7" s="1"/>
  <c r="AC1074" i="7"/>
  <c r="AG1074" i="7" s="1"/>
  <c r="I24" i="4"/>
  <c r="N24" i="4" s="1"/>
  <c r="Z13" i="4"/>
  <c r="AC64" i="7"/>
  <c r="AG64" i="7" s="1"/>
  <c r="AC68" i="7"/>
  <c r="AG68" i="7" s="1"/>
  <c r="AC156" i="7"/>
  <c r="AG156" i="7" s="1"/>
  <c r="AC500" i="7"/>
  <c r="AG500" i="7" s="1"/>
  <c r="AC540" i="7"/>
  <c r="AG540" i="7" s="1"/>
  <c r="AC596" i="7"/>
  <c r="AG596" i="7" s="1"/>
  <c r="AC652" i="7"/>
  <c r="AG652" i="7" s="1"/>
  <c r="AC50" i="7"/>
  <c r="AG50" i="7" s="1"/>
  <c r="AC138" i="7"/>
  <c r="AG138" i="7" s="1"/>
  <c r="AC224" i="7"/>
  <c r="AG224" i="7" s="1"/>
  <c r="AC264" i="7"/>
  <c r="AG264" i="7" s="1"/>
  <c r="AC352" i="7"/>
  <c r="AG352" i="7" s="1"/>
  <c r="AC432" i="7"/>
  <c r="AG432" i="7" s="1"/>
  <c r="AC576" i="7"/>
  <c r="AG576" i="7" s="1"/>
  <c r="AC688" i="7"/>
  <c r="AG688" i="7" s="1"/>
  <c r="AC816" i="7"/>
  <c r="AG816" i="7" s="1"/>
  <c r="AC492" i="7"/>
  <c r="AG492" i="7" s="1"/>
  <c r="AC700" i="7"/>
  <c r="AG700" i="7" s="1"/>
  <c r="AC828" i="7"/>
  <c r="AG828" i="7" s="1"/>
  <c r="AC916" i="7"/>
  <c r="AG916" i="7" s="1"/>
  <c r="AC948" i="7"/>
  <c r="AG948" i="7" s="1"/>
  <c r="AC280" i="7"/>
  <c r="AG280" i="7" s="1"/>
  <c r="AC808" i="7"/>
  <c r="AG808" i="7" s="1"/>
  <c r="AC1056" i="7"/>
  <c r="AG1056" i="7" s="1"/>
  <c r="AC150" i="7"/>
  <c r="AG150" i="7" s="1"/>
  <c r="AC214" i="7"/>
  <c r="AG214" i="7" s="1"/>
  <c r="AC278" i="7"/>
  <c r="AG278" i="7" s="1"/>
  <c r="AC342" i="7"/>
  <c r="AG342" i="7" s="1"/>
  <c r="AC438" i="7"/>
  <c r="AG438" i="7" s="1"/>
  <c r="AC470" i="7"/>
  <c r="AG470" i="7" s="1"/>
  <c r="AC534" i="7"/>
  <c r="AG534" i="7" s="1"/>
  <c r="AC566" i="7"/>
  <c r="AG566" i="7" s="1"/>
  <c r="AC630" i="7"/>
  <c r="AG630" i="7" s="1"/>
  <c r="AC726" i="7"/>
  <c r="AG726" i="7" s="1"/>
  <c r="AC790" i="7"/>
  <c r="AG790" i="7" s="1"/>
  <c r="AC950" i="7"/>
  <c r="AG950" i="7" s="1"/>
  <c r="AC108" i="7"/>
  <c r="AG108" i="7" s="1"/>
  <c r="AC274" i="7"/>
  <c r="AG274" i="7" s="1"/>
  <c r="AC306" i="7"/>
  <c r="AG306" i="7" s="1"/>
  <c r="AC330" i="7"/>
  <c r="AG330" i="7" s="1"/>
  <c r="AC530" i="7"/>
  <c r="AG530" i="7" s="1"/>
  <c r="AC554" i="7"/>
  <c r="AG554" i="7" s="1"/>
  <c r="AC586" i="7"/>
  <c r="AG586" i="7" s="1"/>
  <c r="AC610" i="7"/>
  <c r="AG610" i="7" s="1"/>
  <c r="AC690" i="7"/>
  <c r="AG690" i="7" s="1"/>
  <c r="AC714" i="7"/>
  <c r="AG714" i="7" s="1"/>
  <c r="AC738" i="7"/>
  <c r="AG738" i="7" s="1"/>
  <c r="AC818" i="7"/>
  <c r="AG818" i="7" s="1"/>
  <c r="AC842" i="7"/>
  <c r="AG842" i="7" s="1"/>
  <c r="AC896" i="7"/>
  <c r="AG896" i="7" s="1"/>
  <c r="AC976" i="7"/>
  <c r="AG976" i="7" s="1"/>
  <c r="AC1066" i="7"/>
  <c r="AG1066" i="7" s="1"/>
  <c r="AC1090" i="7"/>
  <c r="AG1090" i="7" s="1"/>
  <c r="AC556" i="7"/>
  <c r="AG556" i="7" s="1"/>
  <c r="AI556" i="7"/>
  <c r="AC1084" i="7"/>
  <c r="AG1084" i="7" s="1"/>
  <c r="AI1084" i="7"/>
  <c r="AC844" i="7"/>
  <c r="AG844" i="7" s="1"/>
  <c r="AC62" i="7"/>
  <c r="AG62" i="7" s="1"/>
  <c r="AJ62" i="7"/>
  <c r="AC716" i="7"/>
  <c r="AG716" i="7" s="1"/>
  <c r="AI716" i="7"/>
  <c r="AC1020" i="7"/>
  <c r="AG1020" i="7" s="1"/>
  <c r="AI1020" i="7"/>
  <c r="T9" i="4"/>
  <c r="AC110" i="7"/>
  <c r="AG110" i="7" s="1"/>
  <c r="AJ110" i="7"/>
  <c r="AC54" i="7"/>
  <c r="AG54" i="7" s="1"/>
  <c r="AJ54" i="7"/>
  <c r="AC748" i="7"/>
  <c r="AG748" i="7" s="1"/>
  <c r="AI748" i="7"/>
  <c r="AC268" i="7"/>
  <c r="AG268" i="7" s="1"/>
  <c r="AI268" i="7"/>
  <c r="AC70" i="7"/>
  <c r="AG70" i="7" s="1"/>
  <c r="AJ70" i="7"/>
  <c r="AC1096" i="7"/>
  <c r="AG1096" i="7" s="1"/>
  <c r="AH1096" i="7"/>
  <c r="AC52" i="7"/>
  <c r="AG52" i="7" s="1"/>
  <c r="AC92" i="7"/>
  <c r="AG92" i="7" s="1"/>
  <c r="AC180" i="7"/>
  <c r="AG180" i="7" s="1"/>
  <c r="AC220" i="7"/>
  <c r="AG220" i="7" s="1"/>
  <c r="AC260" i="7"/>
  <c r="AG260" i="7" s="1"/>
  <c r="AC308" i="7"/>
  <c r="AG308" i="7" s="1"/>
  <c r="AC436" i="7"/>
  <c r="AG436" i="7" s="1"/>
  <c r="AC516" i="7"/>
  <c r="AG516" i="7" s="1"/>
  <c r="AC580" i="7"/>
  <c r="AG580" i="7" s="1"/>
  <c r="AC612" i="7"/>
  <c r="AG612" i="7" s="1"/>
  <c r="AC668" i="7"/>
  <c r="AG668" i="7" s="1"/>
  <c r="AC724" i="7"/>
  <c r="AG724" i="7" s="1"/>
  <c r="AC788" i="7"/>
  <c r="AG788" i="7" s="1"/>
  <c r="AC852" i="7"/>
  <c r="AG852" i="7" s="1"/>
  <c r="AC74" i="7"/>
  <c r="AG74" i="7" s="1"/>
  <c r="AC160" i="7"/>
  <c r="AG160" i="7" s="1"/>
  <c r="AC200" i="7"/>
  <c r="AG200" i="7" s="1"/>
  <c r="AC240" i="7"/>
  <c r="AG240" i="7" s="1"/>
  <c r="AC328" i="7"/>
  <c r="AG328" i="7" s="1"/>
  <c r="AC368" i="7"/>
  <c r="AG368" i="7" s="1"/>
  <c r="AC416" i="7"/>
  <c r="AG416" i="7" s="1"/>
  <c r="AC456" i="7"/>
  <c r="AG456" i="7" s="1"/>
  <c r="AC560" i="7"/>
  <c r="AG560" i="7" s="1"/>
  <c r="AC648" i="7"/>
  <c r="AG648" i="7" s="1"/>
  <c r="AC720" i="7"/>
  <c r="AG720" i="7" s="1"/>
  <c r="AC848" i="7"/>
  <c r="AG848" i="7" s="1"/>
  <c r="AC364" i="7"/>
  <c r="AG364" i="7" s="1"/>
  <c r="AC620" i="7"/>
  <c r="AG620" i="7" s="1"/>
  <c r="AC764" i="7"/>
  <c r="AG764" i="7" s="1"/>
  <c r="AC868" i="7"/>
  <c r="AG868" i="7" s="1"/>
  <c r="AC900" i="7"/>
  <c r="AG900" i="7" s="1"/>
  <c r="AC932" i="7"/>
  <c r="AG932" i="7" s="1"/>
  <c r="AC964" i="7"/>
  <c r="AG964" i="7" s="1"/>
  <c r="AC1044" i="7"/>
  <c r="AG1044" i="7" s="1"/>
  <c r="AC152" i="7"/>
  <c r="AG152" i="7" s="1"/>
  <c r="AC408" i="7"/>
  <c r="AG408" i="7" s="1"/>
  <c r="AC1024" i="7"/>
  <c r="AG1024" i="7" s="1"/>
  <c r="AC1088" i="7"/>
  <c r="AG1088" i="7" s="1"/>
  <c r="AC166" i="7"/>
  <c r="AG166" i="7" s="1"/>
  <c r="AC198" i="7"/>
  <c r="AG198" i="7" s="1"/>
  <c r="AC230" i="7"/>
  <c r="AG230" i="7" s="1"/>
  <c r="AC262" i="7"/>
  <c r="AG262" i="7" s="1"/>
  <c r="AC294" i="7"/>
  <c r="AG294" i="7" s="1"/>
  <c r="AC390" i="7"/>
  <c r="AG390" i="7" s="1"/>
  <c r="AC486" i="7"/>
  <c r="AG486" i="7" s="1"/>
  <c r="AC518" i="7"/>
  <c r="AG518" i="7" s="1"/>
  <c r="AC550" i="7"/>
  <c r="AG550" i="7" s="1"/>
  <c r="AC582" i="7"/>
  <c r="AG582" i="7" s="1"/>
  <c r="AC678" i="7"/>
  <c r="AG678" i="7" s="1"/>
  <c r="AC710" i="7"/>
  <c r="AG710" i="7" s="1"/>
  <c r="AC742" i="7"/>
  <c r="AG742" i="7" s="1"/>
  <c r="AC806" i="7"/>
  <c r="AG806" i="7" s="1"/>
  <c r="AC838" i="7"/>
  <c r="AG838" i="7" s="1"/>
  <c r="AC870" i="7"/>
  <c r="AG870" i="7" s="1"/>
  <c r="AC934" i="7"/>
  <c r="AG934" i="7" s="1"/>
  <c r="AC1094" i="7"/>
  <c r="AG1094" i="7" s="1"/>
  <c r="AC66" i="7"/>
  <c r="AG66" i="7" s="1"/>
  <c r="AC146" i="7"/>
  <c r="AG146" i="7" s="1"/>
  <c r="AC178" i="7"/>
  <c r="AG178" i="7" s="1"/>
  <c r="AC202" i="7"/>
  <c r="AG202" i="7" s="1"/>
  <c r="AC258" i="7"/>
  <c r="AG258" i="7" s="1"/>
  <c r="AC314" i="7"/>
  <c r="AG314" i="7" s="1"/>
  <c r="AC376" i="7"/>
  <c r="AG376" i="7" s="1"/>
  <c r="AC434" i="7"/>
  <c r="AG434" i="7" s="1"/>
  <c r="AC458" i="7"/>
  <c r="AG458" i="7" s="1"/>
  <c r="AC490" i="7"/>
  <c r="AG490" i="7" s="1"/>
  <c r="AC544" i="7"/>
  <c r="AG544" i="7" s="1"/>
  <c r="AC570" i="7"/>
  <c r="AG570" i="7" s="1"/>
  <c r="AC618" i="7"/>
  <c r="AG618" i="7" s="1"/>
  <c r="AC650" i="7"/>
  <c r="AG650" i="7" s="1"/>
  <c r="AC674" i="7"/>
  <c r="AG674" i="7" s="1"/>
  <c r="AC698" i="7"/>
  <c r="AG698" i="7" s="1"/>
  <c r="AC754" i="7"/>
  <c r="AG754" i="7" s="1"/>
  <c r="AC778" i="7"/>
  <c r="AG778" i="7" s="1"/>
  <c r="AC826" i="7"/>
  <c r="AG826" i="7" s="1"/>
  <c r="AC856" i="7"/>
  <c r="AG856" i="7" s="1"/>
  <c r="AC888" i="7"/>
  <c r="AG888" i="7" s="1"/>
  <c r="AC936" i="7"/>
  <c r="AG936" i="7" s="1"/>
  <c r="AC952" i="7"/>
  <c r="AG952" i="7" s="1"/>
  <c r="AC968" i="7"/>
  <c r="AG968" i="7" s="1"/>
  <c r="AC984" i="7"/>
  <c r="AG984" i="7" s="1"/>
  <c r="AC1000" i="7"/>
  <c r="AG1000" i="7" s="1"/>
  <c r="AC1016" i="7"/>
  <c r="AG1016" i="7" s="1"/>
  <c r="AC1034" i="7"/>
  <c r="AG1034" i="7" s="1"/>
  <c r="AC1058" i="7"/>
  <c r="AG1058" i="7" s="1"/>
  <c r="AC1080" i="7"/>
  <c r="AG1080" i="7" s="1"/>
  <c r="AC102" i="7"/>
  <c r="AG102" i="7" s="1"/>
  <c r="AJ102" i="7"/>
  <c r="AC572" i="7"/>
  <c r="AG572" i="7" s="1"/>
  <c r="AI572" i="7"/>
  <c r="AC332" i="7"/>
  <c r="AG332" i="7" s="1"/>
  <c r="AI332" i="7"/>
  <c r="AC1068" i="7"/>
  <c r="AG1068" i="7" s="1"/>
  <c r="AI1068" i="7"/>
  <c r="AC78" i="7"/>
  <c r="AG78" i="7" s="1"/>
  <c r="AJ78" i="7"/>
  <c r="AC76" i="7"/>
  <c r="AG76" i="7" s="1"/>
  <c r="AI76" i="7"/>
  <c r="AC780" i="7"/>
  <c r="AG780" i="7" s="1"/>
  <c r="AC396" i="7"/>
  <c r="AG396" i="7" s="1"/>
  <c r="AI396" i="7"/>
  <c r="AC628" i="7"/>
  <c r="AG628" i="7" s="1"/>
  <c r="AI628" i="7"/>
  <c r="AC140" i="7"/>
  <c r="AG140" i="7" s="1"/>
  <c r="AI140" i="7"/>
  <c r="AC460" i="7"/>
  <c r="AG460" i="7" s="1"/>
  <c r="AI460" i="7"/>
  <c r="AC524" i="7"/>
  <c r="AG524" i="7" s="1"/>
  <c r="AC60" i="7"/>
  <c r="AG60" i="7" s="1"/>
  <c r="AC100" i="7"/>
  <c r="AG100" i="7" s="1"/>
  <c r="AC148" i="7"/>
  <c r="AG148" i="7" s="1"/>
  <c r="AC188" i="7"/>
  <c r="AG188" i="7" s="1"/>
  <c r="AC228" i="7"/>
  <c r="AG228" i="7" s="1"/>
  <c r="AC276" i="7"/>
  <c r="AG276" i="7" s="1"/>
  <c r="AC316" i="7"/>
  <c r="AG316" i="7" s="1"/>
  <c r="AC444" i="7"/>
  <c r="AG444" i="7" s="1"/>
  <c r="AC484" i="7"/>
  <c r="AG484" i="7" s="1"/>
  <c r="AC532" i="7"/>
  <c r="AG532" i="7" s="1"/>
  <c r="AC588" i="7"/>
  <c r="AG588" i="7" s="1"/>
  <c r="AC644" i="7"/>
  <c r="AG644" i="7" s="1"/>
  <c r="AC676" i="7"/>
  <c r="AG676" i="7" s="1"/>
  <c r="AC740" i="7"/>
  <c r="AG740" i="7" s="1"/>
  <c r="AC804" i="7"/>
  <c r="AG804" i="7" s="1"/>
  <c r="AC42" i="7"/>
  <c r="AG42" i="7" s="1"/>
  <c r="AC82" i="7"/>
  <c r="AG82" i="7" s="1"/>
  <c r="AC122" i="7"/>
  <c r="AG122" i="7" s="1"/>
  <c r="AC80" i="7"/>
  <c r="AG80" i="7" s="1"/>
  <c r="AC128" i="7"/>
  <c r="AG128" i="7" s="1"/>
  <c r="AC168" i="7"/>
  <c r="AG168" i="7" s="1"/>
  <c r="AC208" i="7"/>
  <c r="AG208" i="7" s="1"/>
  <c r="AC256" i="7"/>
  <c r="AG256" i="7" s="1"/>
  <c r="AC296" i="7"/>
  <c r="AG296" i="7" s="1"/>
  <c r="AC336" i="7"/>
  <c r="AG336" i="7" s="1"/>
  <c r="AC384" i="7"/>
  <c r="AG384" i="7" s="1"/>
  <c r="AC424" i="7"/>
  <c r="AG424" i="7" s="1"/>
  <c r="AC464" i="7"/>
  <c r="AG464" i="7" s="1"/>
  <c r="AC568" i="7"/>
  <c r="AG568" i="7" s="1"/>
  <c r="AC624" i="7"/>
  <c r="AG624" i="7" s="1"/>
  <c r="AC656" i="7"/>
  <c r="AG656" i="7" s="1"/>
  <c r="AC736" i="7"/>
  <c r="AG736" i="7" s="1"/>
  <c r="AC800" i="7"/>
  <c r="AG800" i="7" s="1"/>
  <c r="AC172" i="7"/>
  <c r="AG172" i="7" s="1"/>
  <c r="AC428" i="7"/>
  <c r="AG428" i="7" s="1"/>
  <c r="AC636" i="7"/>
  <c r="AG636" i="7" s="1"/>
  <c r="AC796" i="7"/>
  <c r="AG796" i="7" s="1"/>
  <c r="AC876" i="7"/>
  <c r="AG876" i="7" s="1"/>
  <c r="AC908" i="7"/>
  <c r="AG908" i="7" s="1"/>
  <c r="AC972" i="7"/>
  <c r="AG972" i="7" s="1"/>
  <c r="AC1004" i="7"/>
  <c r="AG1004" i="7" s="1"/>
  <c r="AC1060" i="7"/>
  <c r="AG1060" i="7" s="1"/>
  <c r="AC664" i="7"/>
  <c r="AG664" i="7" s="1"/>
  <c r="AC1040" i="7"/>
  <c r="AG1040" i="7" s="1"/>
  <c r="AC142" i="7"/>
  <c r="AG142" i="7" s="1"/>
  <c r="AC174" i="7"/>
  <c r="AG174" i="7" s="1"/>
  <c r="AC206" i="7"/>
  <c r="AG206" i="7" s="1"/>
  <c r="AC238" i="7"/>
  <c r="AG238" i="7" s="1"/>
  <c r="AC270" i="7"/>
  <c r="AG270" i="7" s="1"/>
  <c r="AC366" i="7"/>
  <c r="AG366" i="7" s="1"/>
  <c r="AC462" i="7"/>
  <c r="AG462" i="7" s="1"/>
  <c r="AC494" i="7"/>
  <c r="AG494" i="7" s="1"/>
  <c r="AC526" i="7"/>
  <c r="AG526" i="7" s="1"/>
  <c r="AC590" i="7"/>
  <c r="AG590" i="7" s="1"/>
  <c r="AC654" i="7"/>
  <c r="AG654" i="7" s="1"/>
  <c r="AC718" i="7"/>
  <c r="AG718" i="7" s="1"/>
  <c r="AC782" i="7"/>
  <c r="AG782" i="7" s="1"/>
  <c r="AC846" i="7"/>
  <c r="AG846" i="7" s="1"/>
  <c r="AC878" i="7"/>
  <c r="AG878" i="7" s="1"/>
  <c r="AC910" i="7"/>
  <c r="AG910" i="7" s="1"/>
  <c r="AC974" i="7"/>
  <c r="AG974" i="7" s="1"/>
  <c r="AC1006" i="7"/>
  <c r="AG1006" i="7" s="1"/>
  <c r="AC1038" i="7"/>
  <c r="AG1038" i="7" s="1"/>
  <c r="AC44" i="7"/>
  <c r="AG44" i="7" s="1"/>
  <c r="AC98" i="7"/>
  <c r="AG98" i="7" s="1"/>
  <c r="AC154" i="7"/>
  <c r="AG154" i="7" s="1"/>
  <c r="AC184" i="7"/>
  <c r="AG184" i="7" s="1"/>
  <c r="AC210" i="7"/>
  <c r="AG210" i="7" s="1"/>
  <c r="AC242" i="7"/>
  <c r="AG242" i="7" s="1"/>
  <c r="AC266" i="7"/>
  <c r="AG266" i="7" s="1"/>
  <c r="AC298" i="7"/>
  <c r="AG298" i="7" s="1"/>
  <c r="AC322" i="7"/>
  <c r="AG322" i="7" s="1"/>
  <c r="AC354" i="7"/>
  <c r="AG354" i="7" s="1"/>
  <c r="AC378" i="7"/>
  <c r="AG378" i="7" s="1"/>
  <c r="AC410" i="7"/>
  <c r="AG410" i="7" s="1"/>
  <c r="AC466" i="7"/>
  <c r="AG466" i="7" s="1"/>
  <c r="AC498" i="7"/>
  <c r="AG498" i="7" s="1"/>
  <c r="AC522" i="7"/>
  <c r="AG522" i="7" s="1"/>
  <c r="AC546" i="7"/>
  <c r="AG546" i="7" s="1"/>
  <c r="AC578" i="7"/>
  <c r="AG578" i="7" s="1"/>
  <c r="AC602" i="7"/>
  <c r="AG602" i="7" s="1"/>
  <c r="AC626" i="7"/>
  <c r="AG626" i="7" s="1"/>
  <c r="AC706" i="7"/>
  <c r="AG706" i="7" s="1"/>
  <c r="AC730" i="7"/>
  <c r="AG730" i="7" s="1"/>
  <c r="AC760" i="7"/>
  <c r="AG760" i="7" s="1"/>
  <c r="AC786" i="7"/>
  <c r="AG786" i="7" s="1"/>
  <c r="AC810" i="7"/>
  <c r="AG810" i="7" s="1"/>
  <c r="AC834" i="7"/>
  <c r="AG834" i="7" s="1"/>
  <c r="AC858" i="7"/>
  <c r="AG858" i="7" s="1"/>
  <c r="AC874" i="7"/>
  <c r="AG874" i="7" s="1"/>
  <c r="AC890" i="7"/>
  <c r="AG890" i="7" s="1"/>
  <c r="AC906" i="7"/>
  <c r="AG906" i="7" s="1"/>
  <c r="AC922" i="7"/>
  <c r="AG922" i="7" s="1"/>
  <c r="AC938" i="7"/>
  <c r="AG938" i="7" s="1"/>
  <c r="AC954" i="7"/>
  <c r="AG954" i="7" s="1"/>
  <c r="AC970" i="7"/>
  <c r="AG970" i="7" s="1"/>
  <c r="AC986" i="7"/>
  <c r="AG986" i="7" s="1"/>
  <c r="AC1002" i="7"/>
  <c r="AG1002" i="7" s="1"/>
  <c r="AC1018" i="7"/>
  <c r="AG1018" i="7" s="1"/>
  <c r="AC1042" i="7"/>
  <c r="AG1042" i="7" s="1"/>
  <c r="AC46" i="7"/>
  <c r="AG46" i="7" s="1"/>
  <c r="X9" i="4"/>
  <c r="AC94" i="7"/>
  <c r="AG94" i="7" s="1"/>
  <c r="AJ94" i="7"/>
  <c r="AC134" i="7"/>
  <c r="AG134" i="7" s="1"/>
  <c r="AJ134" i="7"/>
  <c r="AC126" i="7"/>
  <c r="AG126" i="7" s="1"/>
  <c r="AJ126" i="7"/>
  <c r="AC118" i="7"/>
  <c r="AG118" i="7" s="1"/>
  <c r="AJ118" i="7"/>
  <c r="AC1052" i="7"/>
  <c r="AG1052" i="7" s="1"/>
  <c r="AC812" i="7"/>
  <c r="AG812" i="7" s="1"/>
  <c r="AC204" i="7"/>
  <c r="AG204" i="7" s="1"/>
  <c r="AI204" i="7"/>
  <c r="I133" i="4"/>
  <c r="AP362" i="4" s="1"/>
  <c r="AP364" i="4" s="1"/>
  <c r="AP366" i="4" s="1"/>
  <c r="AC86" i="7"/>
  <c r="AG86" i="7" s="1"/>
  <c r="AJ86" i="7"/>
  <c r="AC684" i="7"/>
  <c r="AG684" i="7" s="1"/>
  <c r="AI684" i="7"/>
  <c r="AC38" i="7"/>
  <c r="AC36" i="7"/>
  <c r="AG36" i="7" s="1"/>
  <c r="AR36" i="7"/>
  <c r="AC34" i="7"/>
  <c r="AG34" i="7" s="1"/>
  <c r="AR34" i="7"/>
  <c r="AI12" i="7"/>
  <c r="W7" i="4" s="1"/>
  <c r="X7" i="4"/>
  <c r="AH12" i="7"/>
  <c r="U7" i="4" s="1"/>
  <c r="V7" i="4"/>
  <c r="D133" i="4"/>
  <c r="AC14" i="7"/>
  <c r="AJ14" i="7"/>
  <c r="I38" i="4"/>
  <c r="K138" i="4"/>
  <c r="O138" i="4" s="1"/>
  <c r="I15" i="4"/>
  <c r="AR32" i="7"/>
  <c r="AR30" i="7"/>
  <c r="AC28" i="7"/>
  <c r="AG28" i="7" s="1"/>
  <c r="AR28" i="7"/>
  <c r="AC26" i="7"/>
  <c r="AG26" i="7" s="1"/>
  <c r="AC24" i="7"/>
  <c r="AG24" i="7" s="1"/>
  <c r="AR24" i="7"/>
  <c r="AC22" i="7"/>
  <c r="AG22" i="7" s="1"/>
  <c r="AR20" i="7"/>
  <c r="F133" i="4"/>
  <c r="AD362" i="4" s="1"/>
  <c r="AD364" i="4" s="1"/>
  <c r="AD366" i="4" s="1"/>
  <c r="AR16" i="7"/>
  <c r="AR18" i="7"/>
  <c r="AR10" i="7"/>
  <c r="AR12" i="7"/>
  <c r="H84" i="4"/>
  <c r="AC18" i="7"/>
  <c r="AG18" i="7" s="1"/>
  <c r="X5" i="4"/>
  <c r="Z5" i="4"/>
  <c r="AC16" i="7"/>
  <c r="V5" i="4"/>
  <c r="AC12" i="7"/>
  <c r="AC10" i="7"/>
  <c r="H53" i="14" l="1"/>
  <c r="AN268" i="14"/>
  <c r="X81" i="14" s="1"/>
  <c r="H53" i="16"/>
  <c r="H51" i="13"/>
  <c r="H49" i="13"/>
  <c r="T7" i="13"/>
  <c r="T7" i="16"/>
  <c r="T7" i="15"/>
  <c r="T7" i="14"/>
  <c r="Y5" i="16"/>
  <c r="Y7" i="16"/>
  <c r="Y7" i="15"/>
  <c r="Y7" i="13"/>
  <c r="Y7" i="14"/>
  <c r="Y7" i="4"/>
  <c r="L60" i="4"/>
  <c r="H51" i="15"/>
  <c r="L59" i="16"/>
  <c r="T13" i="4"/>
  <c r="AX276" i="16"/>
  <c r="BA273" i="16"/>
  <c r="AK83" i="16" s="1"/>
  <c r="H51" i="14"/>
  <c r="H54" i="14" s="1"/>
  <c r="AP270" i="14"/>
  <c r="AP272" i="14" s="1"/>
  <c r="AP274" i="14" s="1"/>
  <c r="BB270" i="14"/>
  <c r="BB272" i="14" s="1"/>
  <c r="BB274" i="14" s="1"/>
  <c r="BB276" i="14" s="1"/>
  <c r="J85" i="14"/>
  <c r="AT268" i="14"/>
  <c r="Z81" i="14" s="1"/>
  <c r="AK268" i="14"/>
  <c r="W81" i="14" s="1"/>
  <c r="L59" i="15"/>
  <c r="AG16" i="7"/>
  <c r="T13" i="15"/>
  <c r="T13" i="16"/>
  <c r="T13" i="13"/>
  <c r="T13" i="14"/>
  <c r="Y5" i="14"/>
  <c r="F53" i="14" s="1"/>
  <c r="D53" i="14" s="1"/>
  <c r="Y5" i="13"/>
  <c r="F53" i="13" s="1"/>
  <c r="D53" i="13" s="1"/>
  <c r="Y5" i="15"/>
  <c r="L59" i="14"/>
  <c r="W5" i="15"/>
  <c r="F51" i="15" s="1"/>
  <c r="D51" i="15" s="1"/>
  <c r="W5" i="14"/>
  <c r="F51" i="14" s="1"/>
  <c r="D51" i="14" s="1"/>
  <c r="AL270" i="14"/>
  <c r="AL272" i="14" s="1"/>
  <c r="AL274" i="14" s="1"/>
  <c r="AL276" i="14" s="1"/>
  <c r="U5" i="14"/>
  <c r="F49" i="14" s="1"/>
  <c r="D49" i="14" s="1"/>
  <c r="U5" i="16"/>
  <c r="F49" i="16" s="1"/>
  <c r="D49" i="16" s="1"/>
  <c r="U5" i="13"/>
  <c r="F49" i="13" s="1"/>
  <c r="D49" i="13" s="1"/>
  <c r="W5" i="13"/>
  <c r="F51" i="13" s="1"/>
  <c r="D51" i="13" s="1"/>
  <c r="U5" i="15"/>
  <c r="F49" i="15" s="1"/>
  <c r="D49" i="15" s="1"/>
  <c r="W5" i="16"/>
  <c r="F51" i="16" s="1"/>
  <c r="D51" i="16" s="1"/>
  <c r="I70" i="4"/>
  <c r="AG10" i="7"/>
  <c r="T5" i="14"/>
  <c r="H47" i="14" s="1"/>
  <c r="T5" i="4"/>
  <c r="T5" i="16"/>
  <c r="H47" i="16" s="1"/>
  <c r="H54" i="16" s="1"/>
  <c r="T5" i="15"/>
  <c r="T5" i="13"/>
  <c r="L70" i="4"/>
  <c r="V276" i="16"/>
  <c r="Y273" i="16"/>
  <c r="AD83" i="16" s="1"/>
  <c r="G69" i="16"/>
  <c r="BB276" i="16"/>
  <c r="BE273" i="16"/>
  <c r="AL83" i="16" s="1"/>
  <c r="AT276" i="16"/>
  <c r="AW273" i="16"/>
  <c r="AJ83" i="16" s="1"/>
  <c r="AP276" i="16"/>
  <c r="AS273" i="16"/>
  <c r="AI83" i="16" s="1"/>
  <c r="I37" i="16"/>
  <c r="AO273" i="16"/>
  <c r="AH83" i="16" s="1"/>
  <c r="AL276" i="16"/>
  <c r="AK273" i="16"/>
  <c r="AG83" i="16" s="1"/>
  <c r="AH276" i="16"/>
  <c r="I69" i="16"/>
  <c r="AD278" i="16"/>
  <c r="AG275" i="16"/>
  <c r="AF85" i="16" s="1"/>
  <c r="G69" i="15"/>
  <c r="N15" i="16"/>
  <c r="AF369" i="16"/>
  <c r="AG368" i="16" s="1"/>
  <c r="AF343" i="16"/>
  <c r="AG342" i="16" s="1"/>
  <c r="AJ356" i="16"/>
  <c r="AK355" i="16" s="1"/>
  <c r="AN369" i="16"/>
  <c r="X356" i="16"/>
  <c r="Y355" i="16" s="1"/>
  <c r="AB356" i="16"/>
  <c r="AC355" i="16" s="1"/>
  <c r="BD330" i="16"/>
  <c r="AJ317" i="16"/>
  <c r="AK316" i="16" s="1"/>
  <c r="AN317" i="16"/>
  <c r="AO316" i="16" s="1"/>
  <c r="AF330" i="16"/>
  <c r="AG329" i="16" s="1"/>
  <c r="AZ330" i="16"/>
  <c r="AR304" i="16"/>
  <c r="AS303" i="16" s="1"/>
  <c r="AR291" i="16"/>
  <c r="AS290" i="16" s="1"/>
  <c r="AV291" i="16"/>
  <c r="AW290" i="16" s="1"/>
  <c r="AZ291" i="16"/>
  <c r="BA290" i="16" s="1"/>
  <c r="BD291" i="16"/>
  <c r="BE290" i="16" s="1"/>
  <c r="AJ278" i="16"/>
  <c r="AV278" i="16"/>
  <c r="AV356" i="16"/>
  <c r="AZ369" i="16"/>
  <c r="AZ343" i="16"/>
  <c r="X369" i="16"/>
  <c r="Y368" i="16" s="1"/>
  <c r="AR369" i="16"/>
  <c r="AR343" i="16"/>
  <c r="AS342" i="16" s="1"/>
  <c r="AN330" i="16"/>
  <c r="AO329" i="16" s="1"/>
  <c r="AR330" i="16"/>
  <c r="AS329" i="16" s="1"/>
  <c r="X317" i="16"/>
  <c r="Y316" i="16" s="1"/>
  <c r="AR317" i="16"/>
  <c r="AS316" i="16" s="1"/>
  <c r="AJ330" i="16"/>
  <c r="AK329" i="16" s="1"/>
  <c r="AB304" i="16"/>
  <c r="AC303" i="16" s="1"/>
  <c r="AB291" i="16"/>
  <c r="AC290" i="16" s="1"/>
  <c r="AF291" i="16"/>
  <c r="AG290" i="16" s="1"/>
  <c r="AJ291" i="16"/>
  <c r="AK290" i="16" s="1"/>
  <c r="AN291" i="16"/>
  <c r="AO290" i="16" s="1"/>
  <c r="BD278" i="16"/>
  <c r="AF278" i="16"/>
  <c r="AF356" i="16"/>
  <c r="AG355" i="16" s="1"/>
  <c r="AJ369" i="16"/>
  <c r="AK368" i="16" s="1"/>
  <c r="AJ343" i="16"/>
  <c r="AK342" i="16" s="1"/>
  <c r="BD356" i="16"/>
  <c r="AB369" i="16"/>
  <c r="AC368" i="16" s="1"/>
  <c r="AB343" i="16"/>
  <c r="AC342" i="16" s="1"/>
  <c r="X330" i="16"/>
  <c r="Y329" i="16" s="1"/>
  <c r="AB330" i="16"/>
  <c r="AC329" i="16" s="1"/>
  <c r="X343" i="16"/>
  <c r="Y342" i="16" s="1"/>
  <c r="AB317" i="16"/>
  <c r="AC316" i="16" s="1"/>
  <c r="AV317" i="16"/>
  <c r="AW316" i="16" s="1"/>
  <c r="AN304" i="16"/>
  <c r="AO303" i="16" s="1"/>
  <c r="AZ304" i="16"/>
  <c r="BA303" i="16" s="1"/>
  <c r="AR278" i="16"/>
  <c r="BD304" i="16"/>
  <c r="BE303" i="16" s="1"/>
  <c r="X291" i="16"/>
  <c r="Y290" i="16" s="1"/>
  <c r="AB278" i="16"/>
  <c r="X278" i="16"/>
  <c r="AV369" i="16"/>
  <c r="AV343" i="16"/>
  <c r="AZ356" i="16"/>
  <c r="BD369" i="16"/>
  <c r="AN356" i="16"/>
  <c r="AO355" i="16" s="1"/>
  <c r="AR356" i="16"/>
  <c r="BD343" i="16"/>
  <c r="AZ317" i="16"/>
  <c r="BA316" i="16" s="1"/>
  <c r="BD317" i="16"/>
  <c r="AV330" i="16"/>
  <c r="AW329" i="16" s="1"/>
  <c r="AN343" i="16"/>
  <c r="AO342" i="16" s="1"/>
  <c r="AF317" i="16"/>
  <c r="AG316" i="16" s="1"/>
  <c r="AF304" i="16"/>
  <c r="AG303" i="16" s="1"/>
  <c r="X304" i="16"/>
  <c r="Y303" i="16" s="1"/>
  <c r="AJ304" i="16"/>
  <c r="AK303" i="16" s="1"/>
  <c r="AV304" i="16"/>
  <c r="AW303" i="16" s="1"/>
  <c r="AZ278" i="16"/>
  <c r="AN278" i="16"/>
  <c r="H69" i="16"/>
  <c r="Z272" i="16"/>
  <c r="Z274" i="16" s="1"/>
  <c r="BE325" i="16"/>
  <c r="AL111" i="16" s="1"/>
  <c r="BB328" i="16"/>
  <c r="BA327" i="16"/>
  <c r="AK113" i="16" s="1"/>
  <c r="AX330" i="16"/>
  <c r="AT363" i="16"/>
  <c r="AT365" i="16" s="1"/>
  <c r="AP367" i="16"/>
  <c r="AS364" i="16"/>
  <c r="AI132" i="16" s="1"/>
  <c r="AQ359" i="16"/>
  <c r="Y130" i="16" s="1"/>
  <c r="AX361" i="16"/>
  <c r="K134" i="16"/>
  <c r="AX341" i="16"/>
  <c r="BA338" i="16"/>
  <c r="AK118" i="16" s="1"/>
  <c r="AW351" i="16"/>
  <c r="AJ125" i="16" s="1"/>
  <c r="AT354" i="16"/>
  <c r="BB348" i="16"/>
  <c r="AT346" i="16"/>
  <c r="Z123" i="16" s="1"/>
  <c r="L127" i="16"/>
  <c r="AP356" i="16"/>
  <c r="AS353" i="16"/>
  <c r="AI127" i="16" s="1"/>
  <c r="AW340" i="16"/>
  <c r="AJ120" i="16" s="1"/>
  <c r="AT343" i="16"/>
  <c r="BE314" i="16"/>
  <c r="AL106" i="16" s="1"/>
  <c r="BB317" i="16"/>
  <c r="AW245" i="16"/>
  <c r="AW247" i="16" s="1"/>
  <c r="L130" i="16"/>
  <c r="L132" i="16" s="1"/>
  <c r="BB337" i="16"/>
  <c r="BB339" i="16" s="1"/>
  <c r="AX350" i="16"/>
  <c r="AX352" i="16" s="1"/>
  <c r="AL369" i="16"/>
  <c r="AO366" i="16"/>
  <c r="AH134" i="16" s="1"/>
  <c r="L69" i="15"/>
  <c r="V278" i="15"/>
  <c r="Y275" i="15"/>
  <c r="AD85" i="15" s="1"/>
  <c r="BB276" i="15"/>
  <c r="BE273" i="15"/>
  <c r="AL83" i="15" s="1"/>
  <c r="AT276" i="15"/>
  <c r="AW273" i="15"/>
  <c r="AJ83" i="15" s="1"/>
  <c r="AP276" i="15"/>
  <c r="AS273" i="15"/>
  <c r="AI83" i="15" s="1"/>
  <c r="AO273" i="15"/>
  <c r="AH83" i="15" s="1"/>
  <c r="AL276" i="15"/>
  <c r="J69" i="15"/>
  <c r="AK273" i="15"/>
  <c r="AG83" i="15" s="1"/>
  <c r="AH276" i="15"/>
  <c r="I37" i="15"/>
  <c r="AD276" i="15"/>
  <c r="AG273" i="15"/>
  <c r="AF83" i="15" s="1"/>
  <c r="Z272" i="15"/>
  <c r="Z274" i="15" s="1"/>
  <c r="H69" i="15"/>
  <c r="I69" i="15"/>
  <c r="AV356" i="15"/>
  <c r="AZ369" i="15"/>
  <c r="AZ343" i="15"/>
  <c r="X369" i="15"/>
  <c r="Y368" i="15" s="1"/>
  <c r="AR369" i="15"/>
  <c r="AR343" i="15"/>
  <c r="AF330" i="15"/>
  <c r="AG329" i="15" s="1"/>
  <c r="BD330" i="15"/>
  <c r="AR330" i="15"/>
  <c r="AS329" i="15" s="1"/>
  <c r="X317" i="15"/>
  <c r="Y316" i="15" s="1"/>
  <c r="AB304" i="15"/>
  <c r="AC303" i="15" s="1"/>
  <c r="AB317" i="15"/>
  <c r="AC316" i="15" s="1"/>
  <c r="AN291" i="15"/>
  <c r="AO290" i="15" s="1"/>
  <c r="AJ304" i="15"/>
  <c r="AK303" i="15" s="1"/>
  <c r="X304" i="15"/>
  <c r="Y303" i="15" s="1"/>
  <c r="AB278" i="15"/>
  <c r="AV278" i="15"/>
  <c r="AZ278" i="15"/>
  <c r="BA277" i="15" s="1"/>
  <c r="AK84" i="15" s="1"/>
  <c r="AF356" i="15"/>
  <c r="AG355" i="15" s="1"/>
  <c r="AJ369" i="15"/>
  <c r="AJ343" i="15"/>
  <c r="AK342" i="15" s="1"/>
  <c r="BD356" i="15"/>
  <c r="AB369" i="15"/>
  <c r="AC368" i="15" s="1"/>
  <c r="AB343" i="15"/>
  <c r="AC342" i="15" s="1"/>
  <c r="BD343" i="15"/>
  <c r="AN330" i="15"/>
  <c r="AO329" i="15" s="1"/>
  <c r="AB330" i="15"/>
  <c r="AC329" i="15" s="1"/>
  <c r="AZ317" i="15"/>
  <c r="AZ291" i="15"/>
  <c r="BA290" i="15" s="1"/>
  <c r="AV304" i="15"/>
  <c r="AW303" i="15" s="1"/>
  <c r="X291" i="15"/>
  <c r="Y290" i="15" s="1"/>
  <c r="AF317" i="15"/>
  <c r="AG316" i="15" s="1"/>
  <c r="AV291" i="15"/>
  <c r="AW290" i="15" s="1"/>
  <c r="AR291" i="15"/>
  <c r="AS290" i="15" s="1"/>
  <c r="AN278" i="15"/>
  <c r="X278" i="15"/>
  <c r="AV369" i="15"/>
  <c r="AV343" i="15"/>
  <c r="AZ356" i="15"/>
  <c r="BD369" i="15"/>
  <c r="AN356" i="15"/>
  <c r="AR356" i="15"/>
  <c r="AN343" i="15"/>
  <c r="AO342" i="15" s="1"/>
  <c r="AZ330" i="15"/>
  <c r="X330" i="15"/>
  <c r="Y329" i="15" s="1"/>
  <c r="BD317" i="15"/>
  <c r="AR317" i="15"/>
  <c r="AS316" i="15" s="1"/>
  <c r="AJ291" i="15"/>
  <c r="AK290" i="15" s="1"/>
  <c r="AF304" i="15"/>
  <c r="AG303" i="15" s="1"/>
  <c r="AV317" i="15"/>
  <c r="AW316" i="15" s="1"/>
  <c r="BD304" i="15"/>
  <c r="AF291" i="15"/>
  <c r="AG290" i="15" s="1"/>
  <c r="AJ278" i="15"/>
  <c r="AF278" i="15"/>
  <c r="AF369" i="15"/>
  <c r="AG368" i="15" s="1"/>
  <c r="AF343" i="15"/>
  <c r="AG342" i="15" s="1"/>
  <c r="AJ356" i="15"/>
  <c r="AK355" i="15" s="1"/>
  <c r="AN369" i="15"/>
  <c r="X356" i="15"/>
  <c r="Y355" i="15" s="1"/>
  <c r="AB356" i="15"/>
  <c r="AC355" i="15" s="1"/>
  <c r="AV330" i="15"/>
  <c r="AJ330" i="15"/>
  <c r="AK329" i="15" s="1"/>
  <c r="X343" i="15"/>
  <c r="Y342" i="15" s="1"/>
  <c r="AN317" i="15"/>
  <c r="AO316" i="15" s="1"/>
  <c r="AR304" i="15"/>
  <c r="AS303" i="15" s="1"/>
  <c r="AJ317" i="15"/>
  <c r="AK316" i="15" s="1"/>
  <c r="BD291" i="15"/>
  <c r="BE290" i="15" s="1"/>
  <c r="AZ304" i="15"/>
  <c r="BA303" i="15" s="1"/>
  <c r="AN304" i="15"/>
  <c r="AO303" i="15" s="1"/>
  <c r="AR278" i="15"/>
  <c r="BD278" i="15"/>
  <c r="AB291" i="15"/>
  <c r="AC290" i="15" s="1"/>
  <c r="N15" i="15"/>
  <c r="AN359" i="15"/>
  <c r="X130" i="15" s="1"/>
  <c r="J134" i="15"/>
  <c r="AT361" i="15"/>
  <c r="BB335" i="15"/>
  <c r="AT333" i="15"/>
  <c r="Z116" i="15" s="1"/>
  <c r="L120" i="15"/>
  <c r="AT330" i="15"/>
  <c r="AW327" i="15"/>
  <c r="AJ113" i="15" s="1"/>
  <c r="AX348" i="15"/>
  <c r="K127" i="15"/>
  <c r="AQ346" i="15"/>
  <c r="Y123" i="15" s="1"/>
  <c r="AL356" i="15"/>
  <c r="AO353" i="15"/>
  <c r="AH127" i="15" s="1"/>
  <c r="AX337" i="15"/>
  <c r="AX339" i="15" s="1"/>
  <c r="AT341" i="15"/>
  <c r="AW338" i="15"/>
  <c r="AJ118" i="15" s="1"/>
  <c r="AL367" i="15"/>
  <c r="AO364" i="15"/>
  <c r="AH132" i="15" s="1"/>
  <c r="AS340" i="15"/>
  <c r="AI120" i="15" s="1"/>
  <c r="AP343" i="15"/>
  <c r="BA325" i="15"/>
  <c r="AK111" i="15" s="1"/>
  <c r="AX328" i="15"/>
  <c r="K130" i="15"/>
  <c r="K132" i="15" s="1"/>
  <c r="AS245" i="15"/>
  <c r="AS247" i="15" s="1"/>
  <c r="AK366" i="15"/>
  <c r="AG134" i="15" s="1"/>
  <c r="AH369" i="15"/>
  <c r="AP363" i="15"/>
  <c r="AP365" i="15" s="1"/>
  <c r="BB315" i="15"/>
  <c r="BE312" i="15"/>
  <c r="AL104" i="15" s="1"/>
  <c r="AX317" i="15"/>
  <c r="BA314" i="15"/>
  <c r="AK106" i="15" s="1"/>
  <c r="AW238" i="15"/>
  <c r="AW240" i="15" s="1"/>
  <c r="AW243" i="15" s="1"/>
  <c r="L123" i="15"/>
  <c r="L125" i="15" s="1"/>
  <c r="AT350" i="15"/>
  <c r="AT352" i="15" s="1"/>
  <c r="BB304" i="15"/>
  <c r="BE301" i="15"/>
  <c r="AL99" i="15" s="1"/>
  <c r="AS351" i="15"/>
  <c r="AI125" i="15" s="1"/>
  <c r="AP354" i="15"/>
  <c r="BB324" i="15"/>
  <c r="BB326" i="15" s="1"/>
  <c r="N15" i="4"/>
  <c r="AD289" i="13"/>
  <c r="AD291" i="13" s="1"/>
  <c r="Y273" i="14"/>
  <c r="AD83" i="14" s="1"/>
  <c r="V276" i="14"/>
  <c r="BE273" i="14"/>
  <c r="AL83" i="14" s="1"/>
  <c r="I69" i="14"/>
  <c r="L69" i="14"/>
  <c r="AW273" i="14"/>
  <c r="AJ83" i="14" s="1"/>
  <c r="AT276" i="14"/>
  <c r="AP276" i="14"/>
  <c r="AS273" i="14"/>
  <c r="AI83" i="14" s="1"/>
  <c r="J69" i="14"/>
  <c r="G69" i="14"/>
  <c r="AH276" i="14"/>
  <c r="AK273" i="14"/>
  <c r="AG83" i="14" s="1"/>
  <c r="AG275" i="14"/>
  <c r="AF85" i="14" s="1"/>
  <c r="AD278" i="14"/>
  <c r="Z272" i="14"/>
  <c r="Z274" i="14" s="1"/>
  <c r="I37" i="14"/>
  <c r="N15" i="14"/>
  <c r="H69" i="14"/>
  <c r="AV356" i="14"/>
  <c r="AZ369" i="14"/>
  <c r="AZ343" i="14"/>
  <c r="X369" i="14"/>
  <c r="Y368" i="14" s="1"/>
  <c r="BD343" i="14"/>
  <c r="AB369" i="14"/>
  <c r="AC368" i="14" s="1"/>
  <c r="AB343" i="14"/>
  <c r="AC342" i="14" s="1"/>
  <c r="AN330" i="14"/>
  <c r="AO329" i="14" s="1"/>
  <c r="AV330" i="14"/>
  <c r="AZ317" i="14"/>
  <c r="AZ291" i="14"/>
  <c r="BA290" i="14" s="1"/>
  <c r="AF304" i="14"/>
  <c r="AG303" i="14" s="1"/>
  <c r="BD317" i="14"/>
  <c r="AN317" i="14"/>
  <c r="AO316" i="14" s="1"/>
  <c r="X304" i="14"/>
  <c r="Y303" i="14" s="1"/>
  <c r="AB291" i="14"/>
  <c r="AC290" i="14" s="1"/>
  <c r="AZ278" i="14"/>
  <c r="BA277" i="14" s="1"/>
  <c r="AK84" i="14" s="1"/>
  <c r="AV278" i="14"/>
  <c r="AF356" i="14"/>
  <c r="AG355" i="14" s="1"/>
  <c r="AJ369" i="14"/>
  <c r="AJ343" i="14"/>
  <c r="AK342" i="14" s="1"/>
  <c r="BD356" i="14"/>
  <c r="AN343" i="14"/>
  <c r="AO342" i="14" s="1"/>
  <c r="AR356" i="14"/>
  <c r="AZ330" i="14"/>
  <c r="X330" i="14"/>
  <c r="Y329" i="14" s="1"/>
  <c r="AF330" i="14"/>
  <c r="AG329" i="14" s="1"/>
  <c r="X317" i="14"/>
  <c r="Y316" i="14" s="1"/>
  <c r="AJ291" i="14"/>
  <c r="AK290" i="14" s="1"/>
  <c r="BD291" i="14"/>
  <c r="BE290" i="14" s="1"/>
  <c r="AV317" i="14"/>
  <c r="AW316" i="14" s="1"/>
  <c r="AF317" i="14"/>
  <c r="AG316" i="14" s="1"/>
  <c r="AV291" i="14"/>
  <c r="AW290" i="14" s="1"/>
  <c r="AN278" i="14"/>
  <c r="AF278" i="14"/>
  <c r="X278" i="14"/>
  <c r="AV369" i="14"/>
  <c r="AV343" i="14"/>
  <c r="AZ356" i="14"/>
  <c r="BD369" i="14"/>
  <c r="AN356" i="14"/>
  <c r="X343" i="14"/>
  <c r="Y342" i="14" s="1"/>
  <c r="AB356" i="14"/>
  <c r="AC355" i="14" s="1"/>
  <c r="AJ330" i="14"/>
  <c r="AK329" i="14" s="1"/>
  <c r="AR330" i="14"/>
  <c r="AS329" i="14" s="1"/>
  <c r="AR317" i="14"/>
  <c r="AS316" i="14" s="1"/>
  <c r="AR304" i="14"/>
  <c r="AS303" i="14" s="1"/>
  <c r="AJ317" i="14"/>
  <c r="AK316" i="14" s="1"/>
  <c r="AN291" i="14"/>
  <c r="AO290" i="14" s="1"/>
  <c r="AZ304" i="14"/>
  <c r="BA303" i="14" s="1"/>
  <c r="BD304" i="14"/>
  <c r="AF291" i="14"/>
  <c r="AG290" i="14" s="1"/>
  <c r="AB278" i="14"/>
  <c r="AJ278" i="14"/>
  <c r="AF369" i="14"/>
  <c r="AG368" i="14" s="1"/>
  <c r="AF343" i="14"/>
  <c r="AG342" i="14" s="1"/>
  <c r="AJ356" i="14"/>
  <c r="AK355" i="14" s="1"/>
  <c r="AN369" i="14"/>
  <c r="X356" i="14"/>
  <c r="Y355" i="14" s="1"/>
  <c r="AR369" i="14"/>
  <c r="AR343" i="14"/>
  <c r="BD330" i="14"/>
  <c r="AB330" i="14"/>
  <c r="AC329" i="14" s="1"/>
  <c r="AB317" i="14"/>
  <c r="AC316" i="14" s="1"/>
  <c r="AB304" i="14"/>
  <c r="AC303" i="14" s="1"/>
  <c r="AV304" i="14"/>
  <c r="AW303" i="14" s="1"/>
  <c r="X291" i="14"/>
  <c r="Y290" i="14" s="1"/>
  <c r="AJ304" i="14"/>
  <c r="AK303" i="14" s="1"/>
  <c r="AN304" i="14"/>
  <c r="AO303" i="14" s="1"/>
  <c r="AR278" i="14"/>
  <c r="AR291" i="14"/>
  <c r="AS290" i="14" s="1"/>
  <c r="BD278" i="14"/>
  <c r="BE312" i="14"/>
  <c r="AL104" i="14" s="1"/>
  <c r="BB315" i="14"/>
  <c r="AP354" i="14"/>
  <c r="AS351" i="14"/>
  <c r="AI125" i="14" s="1"/>
  <c r="AX317" i="14"/>
  <c r="BA314" i="14"/>
  <c r="AK106" i="14" s="1"/>
  <c r="AO364" i="14"/>
  <c r="AH132" i="14" s="1"/>
  <c r="AL367" i="14"/>
  <c r="AK366" i="14"/>
  <c r="AG134" i="14" s="1"/>
  <c r="AH369" i="14"/>
  <c r="AL356" i="14"/>
  <c r="AO353" i="14"/>
  <c r="AH127" i="14" s="1"/>
  <c r="AW238" i="14"/>
  <c r="AW240" i="14" s="1"/>
  <c r="AW243" i="14" s="1"/>
  <c r="L123" i="14"/>
  <c r="L125" i="14" s="1"/>
  <c r="AT330" i="14"/>
  <c r="AW327" i="14"/>
  <c r="AJ113" i="14" s="1"/>
  <c r="BB324" i="14"/>
  <c r="BB326" i="14" s="1"/>
  <c r="AX337" i="14"/>
  <c r="AX339" i="14" s="1"/>
  <c r="AS340" i="14"/>
  <c r="AI120" i="14" s="1"/>
  <c r="AP343" i="14"/>
  <c r="AP363" i="14"/>
  <c r="AP365" i="14" s="1"/>
  <c r="AS245" i="14"/>
  <c r="AS247" i="14" s="1"/>
  <c r="K130" i="14"/>
  <c r="K132" i="14" s="1"/>
  <c r="AT350" i="14"/>
  <c r="AT352" i="14" s="1"/>
  <c r="AX328" i="14"/>
  <c r="BA325" i="14"/>
  <c r="AK111" i="14" s="1"/>
  <c r="BB304" i="14"/>
  <c r="BE303" i="14" s="1"/>
  <c r="BE301" i="14"/>
  <c r="AL99" i="14" s="1"/>
  <c r="AT333" i="14"/>
  <c r="Z116" i="14" s="1"/>
  <c r="BB335" i="14"/>
  <c r="L120" i="14"/>
  <c r="AT341" i="14"/>
  <c r="AW338" i="14"/>
  <c r="AJ118" i="14" s="1"/>
  <c r="AN359" i="14"/>
  <c r="X130" i="14" s="1"/>
  <c r="AT361" i="14"/>
  <c r="J134" i="14"/>
  <c r="AQ346" i="14"/>
  <c r="Y123" i="14" s="1"/>
  <c r="AX348" i="14"/>
  <c r="K127" i="14"/>
  <c r="AD276" i="13"/>
  <c r="AG273" i="13"/>
  <c r="AF83" i="13" s="1"/>
  <c r="V278" i="13"/>
  <c r="Y275" i="13"/>
  <c r="AD85" i="13" s="1"/>
  <c r="BE273" i="13"/>
  <c r="AL83" i="13" s="1"/>
  <c r="BB276" i="13"/>
  <c r="J70" i="4"/>
  <c r="J69" i="13"/>
  <c r="AT276" i="13"/>
  <c r="AW273" i="13"/>
  <c r="AJ83" i="13" s="1"/>
  <c r="I69" i="13"/>
  <c r="AS273" i="13"/>
  <c r="AI83" i="13" s="1"/>
  <c r="AP276" i="13"/>
  <c r="I37" i="13"/>
  <c r="L69" i="13"/>
  <c r="AO273" i="13"/>
  <c r="AH83" i="13" s="1"/>
  <c r="AL276" i="13"/>
  <c r="G69" i="13"/>
  <c r="AH276" i="13"/>
  <c r="AK273" i="13"/>
  <c r="AG83" i="13" s="1"/>
  <c r="G93" i="4"/>
  <c r="AG90" i="4" s="1"/>
  <c r="N15" i="13"/>
  <c r="AC273" i="13"/>
  <c r="AE83" i="13" s="1"/>
  <c r="Z276" i="13"/>
  <c r="L59" i="13"/>
  <c r="H74" i="13"/>
  <c r="H69" i="13" s="1"/>
  <c r="AV369" i="13"/>
  <c r="AW368" i="13" s="1"/>
  <c r="AV343" i="13"/>
  <c r="AW342" i="13" s="1"/>
  <c r="AZ356" i="13"/>
  <c r="BA355" i="13" s="1"/>
  <c r="BD369" i="13"/>
  <c r="BE368" i="13" s="1"/>
  <c r="AN356" i="13"/>
  <c r="AO355" i="13" s="1"/>
  <c r="X343" i="13"/>
  <c r="Y342" i="13" s="1"/>
  <c r="AB356" i="13"/>
  <c r="AC355" i="13" s="1"/>
  <c r="AB330" i="13"/>
  <c r="AC329" i="13" s="1"/>
  <c r="AV330" i="13"/>
  <c r="AW329" i="13" s="1"/>
  <c r="AZ330" i="13"/>
  <c r="BA329" i="13" s="1"/>
  <c r="BD330" i="13"/>
  <c r="BE329" i="13" s="1"/>
  <c r="AJ317" i="13"/>
  <c r="AK316" i="13" s="1"/>
  <c r="AN291" i="13"/>
  <c r="AO290" i="13" s="1"/>
  <c r="AV291" i="13"/>
  <c r="AW290" i="13" s="1"/>
  <c r="BD304" i="13"/>
  <c r="BE303" i="13" s="1"/>
  <c r="AB278" i="13"/>
  <c r="AV278" i="13"/>
  <c r="AJ291" i="13"/>
  <c r="AK290" i="13" s="1"/>
  <c r="AF369" i="13"/>
  <c r="AG368" i="13" s="1"/>
  <c r="AF343" i="13"/>
  <c r="AG342" i="13" s="1"/>
  <c r="AJ356" i="13"/>
  <c r="AK355" i="13" s="1"/>
  <c r="AN369" i="13"/>
  <c r="AO368" i="13" s="1"/>
  <c r="X356" i="13"/>
  <c r="Y355" i="13" s="1"/>
  <c r="AR369" i="13"/>
  <c r="AS368" i="13" s="1"/>
  <c r="AR343" i="13"/>
  <c r="AS342" i="13" s="1"/>
  <c r="BD317" i="13"/>
  <c r="BE316" i="13" s="1"/>
  <c r="AF330" i="13"/>
  <c r="AG329" i="13" s="1"/>
  <c r="AJ330" i="13"/>
  <c r="AK329" i="13" s="1"/>
  <c r="AN330" i="13"/>
  <c r="AO329" i="13" s="1"/>
  <c r="AV304" i="13"/>
  <c r="AW303" i="13" s="1"/>
  <c r="X291" i="13"/>
  <c r="Y290" i="13" s="1"/>
  <c r="BD278" i="13"/>
  <c r="AB304" i="13"/>
  <c r="AC303" i="13" s="1"/>
  <c r="AN304" i="13"/>
  <c r="AO303" i="13" s="1"/>
  <c r="AF278" i="13"/>
  <c r="AB291" i="13"/>
  <c r="AC290" i="13" s="1"/>
  <c r="AV356" i="13"/>
  <c r="AW355" i="13" s="1"/>
  <c r="AZ369" i="13"/>
  <c r="BA368" i="13" s="1"/>
  <c r="AZ343" i="13"/>
  <c r="BA342" i="13" s="1"/>
  <c r="X369" i="13"/>
  <c r="Y368" i="13" s="1"/>
  <c r="BD343" i="13"/>
  <c r="BE342" i="13" s="1"/>
  <c r="AB369" i="13"/>
  <c r="AC368" i="13" s="1"/>
  <c r="AB343" i="13"/>
  <c r="AC342" i="13" s="1"/>
  <c r="AN317" i="13"/>
  <c r="AO316" i="13" s="1"/>
  <c r="AR317" i="13"/>
  <c r="AS316" i="13" s="1"/>
  <c r="AV317" i="13"/>
  <c r="AW316" i="13" s="1"/>
  <c r="X330" i="13"/>
  <c r="Y329" i="13" s="1"/>
  <c r="AF304" i="13"/>
  <c r="AG303" i="13" s="1"/>
  <c r="AR304" i="13"/>
  <c r="AS303" i="13" s="1"/>
  <c r="AN278" i="13"/>
  <c r="AF291" i="13"/>
  <c r="AZ291" i="13"/>
  <c r="BA290" i="13" s="1"/>
  <c r="AZ304" i="13"/>
  <c r="BA303" i="13" s="1"/>
  <c r="AZ278" i="13"/>
  <c r="BA277" i="13" s="1"/>
  <c r="AK84" i="13" s="1"/>
  <c r="AF356" i="13"/>
  <c r="AG355" i="13" s="1"/>
  <c r="AJ369" i="13"/>
  <c r="AK368" i="13" s="1"/>
  <c r="AJ343" i="13"/>
  <c r="AK342" i="13" s="1"/>
  <c r="BD356" i="13"/>
  <c r="BE355" i="13" s="1"/>
  <c r="AN343" i="13"/>
  <c r="AO342" i="13" s="1"/>
  <c r="AR356" i="13"/>
  <c r="AS355" i="13" s="1"/>
  <c r="AR330" i="13"/>
  <c r="AS329" i="13" s="1"/>
  <c r="X317" i="13"/>
  <c r="Y316" i="13" s="1"/>
  <c r="AB317" i="13"/>
  <c r="AC316" i="13" s="1"/>
  <c r="AF317" i="13"/>
  <c r="AG316" i="13" s="1"/>
  <c r="AZ317" i="13"/>
  <c r="BA316" i="13" s="1"/>
  <c r="BD291" i="13"/>
  <c r="BE290" i="13" s="1"/>
  <c r="AJ304" i="13"/>
  <c r="AK303" i="13" s="1"/>
  <c r="X278" i="13"/>
  <c r="AR278" i="13"/>
  <c r="AR291" i="13"/>
  <c r="AS290" i="13" s="1"/>
  <c r="X304" i="13"/>
  <c r="Y303" i="13" s="1"/>
  <c r="AJ278" i="13"/>
  <c r="Y282" i="4"/>
  <c r="S89" i="4" s="1"/>
  <c r="G70" i="4"/>
  <c r="Y274" i="4"/>
  <c r="AD84" i="4" s="1"/>
  <c r="V277" i="4"/>
  <c r="Y287" i="4"/>
  <c r="AD91" i="4" s="1"/>
  <c r="V290" i="4"/>
  <c r="BB290" i="4"/>
  <c r="BE287" i="4"/>
  <c r="AL91" i="4" s="1"/>
  <c r="AT290" i="4"/>
  <c r="AW287" i="4"/>
  <c r="AJ91" i="4" s="1"/>
  <c r="AP290" i="4"/>
  <c r="AS287" i="4"/>
  <c r="AI91" i="4" s="1"/>
  <c r="AO287" i="4"/>
  <c r="AH91" i="4" s="1"/>
  <c r="AL290" i="4"/>
  <c r="AK287" i="4"/>
  <c r="AG91" i="4" s="1"/>
  <c r="AH290" i="4"/>
  <c r="AD290" i="4"/>
  <c r="AG287" i="4"/>
  <c r="AF91" i="4" s="1"/>
  <c r="AC287" i="4"/>
  <c r="AE91" i="4" s="1"/>
  <c r="Z290" i="4"/>
  <c r="AD277" i="4"/>
  <c r="AG274" i="4"/>
  <c r="AF84" i="4" s="1"/>
  <c r="AT277" i="4"/>
  <c r="AW274" i="4"/>
  <c r="AJ84" i="4" s="1"/>
  <c r="BB277" i="4"/>
  <c r="BE274" i="4"/>
  <c r="AL84" i="4" s="1"/>
  <c r="Z279" i="4"/>
  <c r="AC276" i="4"/>
  <c r="AE86" i="4" s="1"/>
  <c r="AH370" i="4"/>
  <c r="AK367" i="4"/>
  <c r="AG135" i="4" s="1"/>
  <c r="AP368" i="4"/>
  <c r="AS365" i="4"/>
  <c r="AI133" i="4" s="1"/>
  <c r="AX277" i="4"/>
  <c r="BA274" i="4"/>
  <c r="AK84" i="4" s="1"/>
  <c r="AP277" i="4"/>
  <c r="AS274" i="4"/>
  <c r="AI84" i="4" s="1"/>
  <c r="AD368" i="4"/>
  <c r="AG365" i="4"/>
  <c r="AF133" i="4" s="1"/>
  <c r="X279" i="4"/>
  <c r="AV370" i="4"/>
  <c r="AW369" i="4" s="1"/>
  <c r="AF370" i="4"/>
  <c r="BD357" i="4"/>
  <c r="BE356" i="4" s="1"/>
  <c r="AN357" i="4"/>
  <c r="AO356" i="4" s="1"/>
  <c r="X357" i="4"/>
  <c r="Y356" i="4" s="1"/>
  <c r="AV344" i="4"/>
  <c r="AW343" i="4" s="1"/>
  <c r="AF344" i="4"/>
  <c r="AG343" i="4" s="1"/>
  <c r="BD331" i="4"/>
  <c r="BE330" i="4" s="1"/>
  <c r="AN331" i="4"/>
  <c r="AO330" i="4" s="1"/>
  <c r="X331" i="4"/>
  <c r="Y330" i="4" s="1"/>
  <c r="AV318" i="4"/>
  <c r="AW317" i="4" s="1"/>
  <c r="AF318" i="4"/>
  <c r="AG317" i="4" s="1"/>
  <c r="BD305" i="4"/>
  <c r="BE304" i="4" s="1"/>
  <c r="AN305" i="4"/>
  <c r="AO304" i="4" s="1"/>
  <c r="X305" i="4"/>
  <c r="Y304" i="4" s="1"/>
  <c r="AZ292" i="4"/>
  <c r="BA291" i="4" s="1"/>
  <c r="AJ292" i="4"/>
  <c r="AZ370" i="4"/>
  <c r="BA369" i="4" s="1"/>
  <c r="AJ370" i="4"/>
  <c r="AR357" i="4"/>
  <c r="AS356" i="4" s="1"/>
  <c r="AB357" i="4"/>
  <c r="AC356" i="4" s="1"/>
  <c r="AZ344" i="4"/>
  <c r="BA343" i="4" s="1"/>
  <c r="AJ344" i="4"/>
  <c r="AK343" i="4" s="1"/>
  <c r="BD344" i="4"/>
  <c r="BE343" i="4" s="1"/>
  <c r="AN344" i="4"/>
  <c r="AO343" i="4" s="1"/>
  <c r="X344" i="4"/>
  <c r="Y343" i="4" s="1"/>
  <c r="AJ331" i="4"/>
  <c r="AK330" i="4" s="1"/>
  <c r="BD318" i="4"/>
  <c r="BE317" i="4" s="1"/>
  <c r="AJ318" i="4"/>
  <c r="AK317" i="4" s="1"/>
  <c r="X318" i="4"/>
  <c r="Y317" i="4" s="1"/>
  <c r="AR305" i="4"/>
  <c r="AS304" i="4" s="1"/>
  <c r="AF305" i="4"/>
  <c r="AG304" i="4" s="1"/>
  <c r="BD292" i="4"/>
  <c r="AR292" i="4"/>
  <c r="X292" i="4"/>
  <c r="BD370" i="4"/>
  <c r="BE369" i="4" s="1"/>
  <c r="AN370" i="4"/>
  <c r="AO369" i="4" s="1"/>
  <c r="X370" i="4"/>
  <c r="AV357" i="4"/>
  <c r="AW356" i="4" s="1"/>
  <c r="AF357" i="4"/>
  <c r="AG356" i="4" s="1"/>
  <c r="AV331" i="4"/>
  <c r="AW330" i="4" s="1"/>
  <c r="AB331" i="4"/>
  <c r="AC330" i="4" s="1"/>
  <c r="AB318" i="4"/>
  <c r="AC317" i="4" s="1"/>
  <c r="AJ305" i="4"/>
  <c r="AK304" i="4" s="1"/>
  <c r="AV292" i="4"/>
  <c r="AR344" i="4"/>
  <c r="AS343" i="4" s="1"/>
  <c r="AZ331" i="4"/>
  <c r="BA330" i="4" s="1"/>
  <c r="AN292" i="4"/>
  <c r="AF292" i="4"/>
  <c r="AB370" i="4"/>
  <c r="AC369" i="4" s="1"/>
  <c r="AF331" i="4"/>
  <c r="AG330" i="4" s="1"/>
  <c r="AZ318" i="4"/>
  <c r="BA317" i="4" s="1"/>
  <c r="AR318" i="4"/>
  <c r="AS317" i="4" s="1"/>
  <c r="AV305" i="4"/>
  <c r="AW304" i="4" s="1"/>
  <c r="AB305" i="4"/>
  <c r="AC304" i="4" s="1"/>
  <c r="AB344" i="4"/>
  <c r="AC343" i="4" s="1"/>
  <c r="AR370" i="4"/>
  <c r="AZ357" i="4"/>
  <c r="BA356" i="4" s="1"/>
  <c r="AR331" i="4"/>
  <c r="AS330" i="4" s="1"/>
  <c r="AN318" i="4"/>
  <c r="AO317" i="4" s="1"/>
  <c r="AZ305" i="4"/>
  <c r="BA304" i="4" s="1"/>
  <c r="AJ357" i="4"/>
  <c r="AK356" i="4" s="1"/>
  <c r="AB292" i="4"/>
  <c r="AV279" i="4"/>
  <c r="AN279" i="4"/>
  <c r="AR279" i="4"/>
  <c r="AF279" i="4"/>
  <c r="BD279" i="4"/>
  <c r="AZ279" i="4"/>
  <c r="AJ279" i="4"/>
  <c r="AB279" i="4"/>
  <c r="AE269" i="4"/>
  <c r="U82" i="4" s="1"/>
  <c r="AH271" i="4"/>
  <c r="AH273" i="4" s="1"/>
  <c r="AH275" i="4" s="1"/>
  <c r="AH269" i="4"/>
  <c r="V82" i="4" s="1"/>
  <c r="AL271" i="4"/>
  <c r="AL273" i="4" s="1"/>
  <c r="AL275" i="4" s="1"/>
  <c r="V360" i="4"/>
  <c r="R131" i="4" s="1"/>
  <c r="V362" i="4"/>
  <c r="V364" i="4" s="1"/>
  <c r="V366" i="4" s="1"/>
  <c r="H70" i="4"/>
  <c r="F135" i="4"/>
  <c r="AF132" i="4" s="1"/>
  <c r="AB360" i="4"/>
  <c r="T131" i="4" s="1"/>
  <c r="I135" i="4"/>
  <c r="AI132" i="4" s="1"/>
  <c r="AK360" i="4"/>
  <c r="W131" i="4" s="1"/>
  <c r="AG83" i="4"/>
  <c r="H86" i="4"/>
  <c r="AH83" i="4" s="1"/>
  <c r="K42" i="4"/>
  <c r="H53" i="4"/>
  <c r="U5" i="4"/>
  <c r="F49" i="4" s="1"/>
  <c r="D49" i="4" s="1"/>
  <c r="Y5" i="4"/>
  <c r="F53" i="4" s="1"/>
  <c r="I37" i="4"/>
  <c r="W5" i="4"/>
  <c r="F51" i="4" s="1"/>
  <c r="AG38" i="7"/>
  <c r="T11" i="4"/>
  <c r="H51" i="4"/>
  <c r="H49" i="4"/>
  <c r="AG12" i="7"/>
  <c r="T7" i="4"/>
  <c r="AG14" i="7"/>
  <c r="H47" i="15" l="1"/>
  <c r="H54" i="15" s="1"/>
  <c r="E49" i="15" s="1"/>
  <c r="S49" i="15" s="1"/>
  <c r="H47" i="13"/>
  <c r="H54" i="13" s="1"/>
  <c r="E53" i="13" s="1"/>
  <c r="S5" i="16"/>
  <c r="F53" i="16"/>
  <c r="D53" i="16" s="1"/>
  <c r="F53" i="15"/>
  <c r="D53" i="15" s="1"/>
  <c r="E53" i="15" s="1"/>
  <c r="S53" i="15" s="1"/>
  <c r="AO273" i="14"/>
  <c r="AH83" i="14" s="1"/>
  <c r="G51" i="16"/>
  <c r="U51" i="16" s="1"/>
  <c r="S7" i="4"/>
  <c r="S7" i="16"/>
  <c r="S7" i="15"/>
  <c r="S7" i="14"/>
  <c r="S7" i="13"/>
  <c r="AS342" i="15"/>
  <c r="AW329" i="15"/>
  <c r="AG288" i="13"/>
  <c r="AF92" i="13" s="1"/>
  <c r="AX278" i="16"/>
  <c r="BA277" i="16" s="1"/>
  <c r="AK84" i="16" s="1"/>
  <c r="BA275" i="16"/>
  <c r="AK85" i="16" s="1"/>
  <c r="BA316" i="15"/>
  <c r="AK368" i="15"/>
  <c r="S13" i="16"/>
  <c r="S13" i="15"/>
  <c r="S13" i="14"/>
  <c r="S13" i="13"/>
  <c r="AG277" i="16"/>
  <c r="AF84" i="16" s="1"/>
  <c r="AW329" i="14"/>
  <c r="AO368" i="16"/>
  <c r="BE303" i="15"/>
  <c r="S5" i="13"/>
  <c r="S5" i="14"/>
  <c r="S5" i="4"/>
  <c r="S5" i="15"/>
  <c r="AW342" i="16"/>
  <c r="G49" i="16"/>
  <c r="U49" i="16" s="1"/>
  <c r="Y277" i="15"/>
  <c r="AD84" i="15" s="1"/>
  <c r="BA329" i="16"/>
  <c r="BE316" i="16"/>
  <c r="AS355" i="16"/>
  <c r="Y275" i="16"/>
  <c r="AD85" i="16" s="1"/>
  <c r="V278" i="16"/>
  <c r="Y277" i="16" s="1"/>
  <c r="AD84" i="16" s="1"/>
  <c r="BE275" i="16"/>
  <c r="AL85" i="16" s="1"/>
  <c r="BB278" i="16"/>
  <c r="BE277" i="16" s="1"/>
  <c r="AL84" i="16" s="1"/>
  <c r="AT278" i="16"/>
  <c r="AW277" i="16" s="1"/>
  <c r="AJ84" i="16" s="1"/>
  <c r="AW275" i="16"/>
  <c r="AJ85" i="16" s="1"/>
  <c r="AS275" i="16"/>
  <c r="AI85" i="16" s="1"/>
  <c r="AP278" i="16"/>
  <c r="AS277" i="16" s="1"/>
  <c r="AI84" i="16" s="1"/>
  <c r="AO275" i="16"/>
  <c r="AH85" i="16" s="1"/>
  <c r="AL278" i="16"/>
  <c r="AO277" i="16" s="1"/>
  <c r="AH84" i="16" s="1"/>
  <c r="AH278" i="16"/>
  <c r="AK277" i="16" s="1"/>
  <c r="AG84" i="16" s="1"/>
  <c r="AK275" i="16"/>
  <c r="AG85" i="16" s="1"/>
  <c r="G53" i="16"/>
  <c r="U53" i="16" s="1"/>
  <c r="E49" i="16"/>
  <c r="S49" i="16" s="1"/>
  <c r="Z276" i="16"/>
  <c r="AC273" i="16"/>
  <c r="AE83" i="16" s="1"/>
  <c r="E53" i="16"/>
  <c r="S53" i="16" s="1"/>
  <c r="E51" i="16"/>
  <c r="S51" i="16" s="1"/>
  <c r="K42" i="15"/>
  <c r="BD361" i="15" s="1"/>
  <c r="K42" i="16"/>
  <c r="BB350" i="16"/>
  <c r="BB352" i="16" s="1"/>
  <c r="AX363" i="16"/>
  <c r="AX365" i="16" s="1"/>
  <c r="AW364" i="16"/>
  <c r="AJ132" i="16" s="1"/>
  <c r="AT367" i="16"/>
  <c r="BB361" i="16"/>
  <c r="AT359" i="16"/>
  <c r="Z130" i="16" s="1"/>
  <c r="L134" i="16"/>
  <c r="BB330" i="16"/>
  <c r="BE329" i="16" s="1"/>
  <c r="BE327" i="16"/>
  <c r="AL113" i="16" s="1"/>
  <c r="BB341" i="16"/>
  <c r="BE338" i="16"/>
  <c r="AL118" i="16" s="1"/>
  <c r="AX343" i="16"/>
  <c r="BA342" i="16" s="1"/>
  <c r="BA340" i="16"/>
  <c r="AK120" i="16" s="1"/>
  <c r="AX354" i="16"/>
  <c r="BA351" i="16"/>
  <c r="AK125" i="16" s="1"/>
  <c r="AT356" i="16"/>
  <c r="AW355" i="16" s="1"/>
  <c r="AW353" i="16"/>
  <c r="AJ127" i="16" s="1"/>
  <c r="AP369" i="16"/>
  <c r="AS368" i="16" s="1"/>
  <c r="AS366" i="16"/>
  <c r="AI134" i="16" s="1"/>
  <c r="AO355" i="14"/>
  <c r="AO355" i="15"/>
  <c r="BB278" i="15"/>
  <c r="BE277" i="15" s="1"/>
  <c r="AL84" i="15" s="1"/>
  <c r="BE275" i="15"/>
  <c r="AL85" i="15" s="1"/>
  <c r="AT278" i="15"/>
  <c r="AW277" i="15" s="1"/>
  <c r="AJ84" i="15" s="1"/>
  <c r="AW275" i="15"/>
  <c r="AJ85" i="15" s="1"/>
  <c r="AS275" i="15"/>
  <c r="AI85" i="15" s="1"/>
  <c r="AP278" i="15"/>
  <c r="AS277" i="15" s="1"/>
  <c r="AI84" i="15" s="1"/>
  <c r="AL278" i="15"/>
  <c r="AO277" i="15" s="1"/>
  <c r="AH84" i="15" s="1"/>
  <c r="AO275" i="15"/>
  <c r="AH85" i="15" s="1"/>
  <c r="AH278" i="15"/>
  <c r="AK277" i="15" s="1"/>
  <c r="AG84" i="15" s="1"/>
  <c r="AK275" i="15"/>
  <c r="AG85" i="15" s="1"/>
  <c r="AD278" i="15"/>
  <c r="AG277" i="15" s="1"/>
  <c r="AF84" i="15" s="1"/>
  <c r="AG275" i="15"/>
  <c r="AF85" i="15" s="1"/>
  <c r="AS342" i="14"/>
  <c r="E51" i="15"/>
  <c r="S51" i="15" s="1"/>
  <c r="AC273" i="15"/>
  <c r="AE83" i="15" s="1"/>
  <c r="Z276" i="15"/>
  <c r="G51" i="15"/>
  <c r="U51" i="15" s="1"/>
  <c r="G49" i="15"/>
  <c r="U49" i="15" s="1"/>
  <c r="BE314" i="15"/>
  <c r="AL106" i="15" s="1"/>
  <c r="BB317" i="15"/>
  <c r="BE316" i="15" s="1"/>
  <c r="AS364" i="15"/>
  <c r="AI132" i="15" s="1"/>
  <c r="AP367" i="15"/>
  <c r="AO366" i="15"/>
  <c r="AH134" i="15" s="1"/>
  <c r="AL369" i="15"/>
  <c r="AO368" i="15" s="1"/>
  <c r="AW340" i="15"/>
  <c r="AJ120" i="15" s="1"/>
  <c r="AT343" i="15"/>
  <c r="AW342" i="15" s="1"/>
  <c r="BE325" i="15"/>
  <c r="AL111" i="15" s="1"/>
  <c r="BB328" i="15"/>
  <c r="AW351" i="15"/>
  <c r="AJ125" i="15" s="1"/>
  <c r="AT354" i="15"/>
  <c r="BB337" i="15"/>
  <c r="BB339" i="15" s="1"/>
  <c r="L127" i="15"/>
  <c r="BB348" i="15"/>
  <c r="AT346" i="15"/>
  <c r="Z123" i="15" s="1"/>
  <c r="AX341" i="15"/>
  <c r="BA338" i="15"/>
  <c r="AK118" i="15" s="1"/>
  <c r="AT363" i="15"/>
  <c r="AT365" i="15" s="1"/>
  <c r="AP356" i="15"/>
  <c r="AS355" i="15" s="1"/>
  <c r="AS353" i="15"/>
  <c r="AI127" i="15" s="1"/>
  <c r="L130" i="15"/>
  <c r="L132" i="15" s="1"/>
  <c r="AW245" i="15"/>
  <c r="AW247" i="15" s="1"/>
  <c r="BA327" i="15"/>
  <c r="AK113" i="15" s="1"/>
  <c r="AX330" i="15"/>
  <c r="BA329" i="15" s="1"/>
  <c r="AQ359" i="15"/>
  <c r="Y130" i="15" s="1"/>
  <c r="AX361" i="15"/>
  <c r="K134" i="15"/>
  <c r="AX350" i="15"/>
  <c r="AX352" i="15" s="1"/>
  <c r="E51" i="13"/>
  <c r="S51" i="13" s="1"/>
  <c r="G51" i="13"/>
  <c r="U51" i="13" s="1"/>
  <c r="G49" i="13"/>
  <c r="U49" i="13" s="1"/>
  <c r="G53" i="13"/>
  <c r="U53" i="13" s="1"/>
  <c r="E49" i="13"/>
  <c r="S49" i="13" s="1"/>
  <c r="E53" i="14"/>
  <c r="S53" i="14" s="1"/>
  <c r="E51" i="14"/>
  <c r="S51" i="14" s="1"/>
  <c r="D51" i="4"/>
  <c r="D53" i="4"/>
  <c r="G49" i="14"/>
  <c r="U49" i="14" s="1"/>
  <c r="G51" i="14"/>
  <c r="U51" i="14" s="1"/>
  <c r="G53" i="14"/>
  <c r="U53" i="14" s="1"/>
  <c r="E49" i="14"/>
  <c r="S49" i="14" s="1"/>
  <c r="BA316" i="14"/>
  <c r="S53" i="13"/>
  <c r="V278" i="14"/>
  <c r="Y277" i="14" s="1"/>
  <c r="AD84" i="14" s="1"/>
  <c r="Y275" i="14"/>
  <c r="AD85" i="14" s="1"/>
  <c r="BB278" i="14"/>
  <c r="BE277" i="14" s="1"/>
  <c r="AL84" i="14" s="1"/>
  <c r="BE275" i="14"/>
  <c r="AL85" i="14" s="1"/>
  <c r="AT278" i="14"/>
  <c r="AW277" i="14" s="1"/>
  <c r="AJ84" i="14" s="1"/>
  <c r="AW275" i="14"/>
  <c r="AJ85" i="14" s="1"/>
  <c r="AS275" i="14"/>
  <c r="AI85" i="14" s="1"/>
  <c r="AP278" i="14"/>
  <c r="AS277" i="14" s="1"/>
  <c r="AI84" i="14" s="1"/>
  <c r="AG277" i="14"/>
  <c r="AF84" i="14" s="1"/>
  <c r="AO275" i="14"/>
  <c r="AH85" i="14" s="1"/>
  <c r="AL278" i="14"/>
  <c r="AO277" i="14" s="1"/>
  <c r="AH84" i="14" s="1"/>
  <c r="AK368" i="14"/>
  <c r="AH278" i="14"/>
  <c r="AK277" i="14" s="1"/>
  <c r="AG84" i="14" s="1"/>
  <c r="AK275" i="14"/>
  <c r="AG85" i="14" s="1"/>
  <c r="K42" i="13"/>
  <c r="BD361" i="13" s="1"/>
  <c r="BE361" i="13" s="1"/>
  <c r="AL130" i="13" s="1"/>
  <c r="K42" i="14"/>
  <c r="AC273" i="14"/>
  <c r="AE83" i="14" s="1"/>
  <c r="Z276" i="14"/>
  <c r="AT343" i="14"/>
  <c r="AW342" i="14" s="1"/>
  <c r="AW340" i="14"/>
  <c r="AJ120" i="14" s="1"/>
  <c r="BB348" i="14"/>
  <c r="AT346" i="14"/>
  <c r="Z123" i="14" s="1"/>
  <c r="L127" i="14"/>
  <c r="BE314" i="14"/>
  <c r="AL106" i="14" s="1"/>
  <c r="BB317" i="14"/>
  <c r="BE316" i="14" s="1"/>
  <c r="AQ359" i="14"/>
  <c r="Y130" i="14" s="1"/>
  <c r="AX361" i="14"/>
  <c r="K134" i="14"/>
  <c r="BE325" i="14"/>
  <c r="AL111" i="14" s="1"/>
  <c r="BB328" i="14"/>
  <c r="AW245" i="14"/>
  <c r="AW247" i="14" s="1"/>
  <c r="L130" i="14"/>
  <c r="L132" i="14" s="1"/>
  <c r="AX350" i="14"/>
  <c r="AX352" i="14" s="1"/>
  <c r="BB337" i="14"/>
  <c r="BB339" i="14" s="1"/>
  <c r="BA327" i="14"/>
  <c r="AK113" i="14" s="1"/>
  <c r="AX330" i="14"/>
  <c r="BA329" i="14" s="1"/>
  <c r="AW351" i="14"/>
  <c r="AJ125" i="14" s="1"/>
  <c r="AT354" i="14"/>
  <c r="AL369" i="14"/>
  <c r="AO368" i="14" s="1"/>
  <c r="AO366" i="14"/>
  <c r="AH134" i="14" s="1"/>
  <c r="AT363" i="14"/>
  <c r="AT365" i="14" s="1"/>
  <c r="AP367" i="14"/>
  <c r="AS364" i="14"/>
  <c r="AI132" i="14" s="1"/>
  <c r="AX341" i="14"/>
  <c r="BA338" i="14"/>
  <c r="AK118" i="14" s="1"/>
  <c r="AP356" i="14"/>
  <c r="AS355" i="14" s="1"/>
  <c r="AS353" i="14"/>
  <c r="AI127" i="14" s="1"/>
  <c r="Y277" i="13"/>
  <c r="AD84" i="13" s="1"/>
  <c r="AG290" i="13"/>
  <c r="AD278" i="13"/>
  <c r="AG277" i="13" s="1"/>
  <c r="AF84" i="13" s="1"/>
  <c r="AG275" i="13"/>
  <c r="AF85" i="13" s="1"/>
  <c r="BB278" i="13"/>
  <c r="BE277" i="13" s="1"/>
  <c r="AL84" i="13" s="1"/>
  <c r="BE275" i="13"/>
  <c r="AL85" i="13" s="1"/>
  <c r="AT278" i="13"/>
  <c r="AW277" i="13" s="1"/>
  <c r="AJ84" i="13" s="1"/>
  <c r="AW275" i="13"/>
  <c r="AJ85" i="13" s="1"/>
  <c r="AP278" i="13"/>
  <c r="AS277" i="13" s="1"/>
  <c r="AI84" i="13" s="1"/>
  <c r="AS275" i="13"/>
  <c r="AI85" i="13" s="1"/>
  <c r="AL278" i="13"/>
  <c r="AO277" i="13" s="1"/>
  <c r="AH84" i="13" s="1"/>
  <c r="AO275" i="13"/>
  <c r="AH85" i="13" s="1"/>
  <c r="AH278" i="13"/>
  <c r="AK277" i="13" s="1"/>
  <c r="AG84" i="13" s="1"/>
  <c r="AK275" i="13"/>
  <c r="AG85" i="13" s="1"/>
  <c r="AC275" i="13"/>
  <c r="AE85" i="13" s="1"/>
  <c r="Z278" i="13"/>
  <c r="AC277" i="13" s="1"/>
  <c r="AE84" i="13" s="1"/>
  <c r="V279" i="4"/>
  <c r="Y278" i="4" s="1"/>
  <c r="AD85" i="4" s="1"/>
  <c r="Y276" i="4"/>
  <c r="AD86" i="4" s="1"/>
  <c r="V292" i="4"/>
  <c r="Y291" i="4" s="1"/>
  <c r="Y289" i="4"/>
  <c r="AD93" i="4" s="1"/>
  <c r="BB292" i="4"/>
  <c r="BE291" i="4" s="1"/>
  <c r="BE289" i="4"/>
  <c r="AL93" i="4" s="1"/>
  <c r="AT292" i="4"/>
  <c r="AW291" i="4" s="1"/>
  <c r="AW289" i="4"/>
  <c r="AJ93" i="4" s="1"/>
  <c r="AP292" i="4"/>
  <c r="AS291" i="4" s="1"/>
  <c r="AS289" i="4"/>
  <c r="AI93" i="4" s="1"/>
  <c r="AL292" i="4"/>
  <c r="AO291" i="4" s="1"/>
  <c r="AO289" i="4"/>
  <c r="AH93" i="4" s="1"/>
  <c r="AH292" i="4"/>
  <c r="AK291" i="4" s="1"/>
  <c r="AK289" i="4"/>
  <c r="AG93" i="4" s="1"/>
  <c r="AG289" i="4"/>
  <c r="AF93" i="4" s="1"/>
  <c r="AD292" i="4"/>
  <c r="AG291" i="4" s="1"/>
  <c r="Z292" i="4"/>
  <c r="AC291" i="4" s="1"/>
  <c r="AC289" i="4"/>
  <c r="AE93" i="4" s="1"/>
  <c r="AC278" i="4"/>
  <c r="AE85" i="4" s="1"/>
  <c r="AL277" i="4"/>
  <c r="AO274" i="4"/>
  <c r="AH84" i="4" s="1"/>
  <c r="AP279" i="4"/>
  <c r="AS278" i="4" s="1"/>
  <c r="AI85" i="4" s="1"/>
  <c r="AS276" i="4"/>
  <c r="AI86" i="4" s="1"/>
  <c r="AP370" i="4"/>
  <c r="AS369" i="4" s="1"/>
  <c r="AS367" i="4"/>
  <c r="AI135" i="4" s="1"/>
  <c r="AT279" i="4"/>
  <c r="AW278" i="4" s="1"/>
  <c r="AJ85" i="4" s="1"/>
  <c r="AW276" i="4"/>
  <c r="AJ86" i="4" s="1"/>
  <c r="V368" i="4"/>
  <c r="Y365" i="4"/>
  <c r="AD133" i="4" s="1"/>
  <c r="AH277" i="4"/>
  <c r="AK274" i="4"/>
  <c r="AG84" i="4" s="1"/>
  <c r="AD370" i="4"/>
  <c r="AG369" i="4" s="1"/>
  <c r="AG367" i="4"/>
  <c r="AF135" i="4" s="1"/>
  <c r="AX279" i="4"/>
  <c r="BA278" i="4" s="1"/>
  <c r="AK85" i="4" s="1"/>
  <c r="BA276" i="4"/>
  <c r="AK86" i="4" s="1"/>
  <c r="AK369" i="4"/>
  <c r="BB279" i="4"/>
  <c r="BE278" i="4" s="1"/>
  <c r="AL85" i="4" s="1"/>
  <c r="BE276" i="4"/>
  <c r="AL86" i="4" s="1"/>
  <c r="AD279" i="4"/>
  <c r="AG278" i="4" s="1"/>
  <c r="AF85" i="4" s="1"/>
  <c r="AG276" i="4"/>
  <c r="AF86" i="4" s="1"/>
  <c r="BD362" i="4"/>
  <c r="BE362" i="4" s="1"/>
  <c r="AL131" i="4" s="1"/>
  <c r="AB349" i="4"/>
  <c r="AC349" i="4" s="1"/>
  <c r="AE124" i="4" s="1"/>
  <c r="BD323" i="4"/>
  <c r="BE323" i="4" s="1"/>
  <c r="AL110" i="4" s="1"/>
  <c r="AV323" i="4"/>
  <c r="AW323" i="4" s="1"/>
  <c r="AJ110" i="4" s="1"/>
  <c r="AN323" i="4"/>
  <c r="AO323" i="4" s="1"/>
  <c r="AH110" i="4" s="1"/>
  <c r="AF323" i="4"/>
  <c r="AG323" i="4" s="1"/>
  <c r="AF110" i="4" s="1"/>
  <c r="X323" i="4"/>
  <c r="Y323" i="4" s="1"/>
  <c r="AD110" i="4" s="1"/>
  <c r="AZ310" i="4"/>
  <c r="BA310" i="4" s="1"/>
  <c r="AK103" i="4" s="1"/>
  <c r="AR310" i="4"/>
  <c r="AS310" i="4" s="1"/>
  <c r="AI103" i="4" s="1"/>
  <c r="AJ310" i="4"/>
  <c r="AK310" i="4" s="1"/>
  <c r="AG103" i="4" s="1"/>
  <c r="AB297" i="4"/>
  <c r="AC297" i="4" s="1"/>
  <c r="AE96" i="4" s="1"/>
  <c r="BD284" i="4"/>
  <c r="BE284" i="4" s="1"/>
  <c r="AL89" i="4" s="1"/>
  <c r="AV284" i="4"/>
  <c r="AW284" i="4" s="1"/>
  <c r="AJ89" i="4" s="1"/>
  <c r="AN284" i="4"/>
  <c r="AO284" i="4" s="1"/>
  <c r="AH89" i="4" s="1"/>
  <c r="AF284" i="4"/>
  <c r="AG284" i="4" s="1"/>
  <c r="AF89" i="4" s="1"/>
  <c r="X284" i="4"/>
  <c r="Y284" i="4" s="1"/>
  <c r="AD89" i="4" s="1"/>
  <c r="AV271" i="4"/>
  <c r="AW271" i="4" s="1"/>
  <c r="AJ82" i="4" s="1"/>
  <c r="AN271" i="4"/>
  <c r="AO271" i="4" s="1"/>
  <c r="AH82" i="4" s="1"/>
  <c r="AB271" i="4"/>
  <c r="AC271" i="4" s="1"/>
  <c r="AE82" i="4" s="1"/>
  <c r="BD336" i="4"/>
  <c r="BE336" i="4" s="1"/>
  <c r="AL117" i="4" s="1"/>
  <c r="AR336" i="4"/>
  <c r="AS336" i="4" s="1"/>
  <c r="AI117" i="4" s="1"/>
  <c r="X336" i="4"/>
  <c r="Y336" i="4" s="1"/>
  <c r="AD117" i="4" s="1"/>
  <c r="AV362" i="4"/>
  <c r="AW362" i="4" s="1"/>
  <c r="AJ131" i="4" s="1"/>
  <c r="AB362" i="4"/>
  <c r="AC362" i="4" s="1"/>
  <c r="AE131" i="4" s="1"/>
  <c r="AR349" i="4"/>
  <c r="AS349" i="4" s="1"/>
  <c r="AI124" i="4" s="1"/>
  <c r="X349" i="4"/>
  <c r="Y349" i="4" s="1"/>
  <c r="AD124" i="4" s="1"/>
  <c r="AB323" i="4"/>
  <c r="AC323" i="4" s="1"/>
  <c r="AE110" i="4" s="1"/>
  <c r="X310" i="4"/>
  <c r="Y310" i="4" s="1"/>
  <c r="AD103" i="4" s="1"/>
  <c r="AV297" i="4"/>
  <c r="AW297" i="4" s="1"/>
  <c r="AJ96" i="4" s="1"/>
  <c r="AR284" i="4"/>
  <c r="AS284" i="4" s="1"/>
  <c r="AI89" i="4" s="1"/>
  <c r="AJ271" i="4"/>
  <c r="AK271" i="4" s="1"/>
  <c r="AG82" i="4" s="1"/>
  <c r="AZ336" i="4"/>
  <c r="BA336" i="4" s="1"/>
  <c r="AK117" i="4" s="1"/>
  <c r="AF336" i="4"/>
  <c r="AG336" i="4" s="1"/>
  <c r="AF117" i="4" s="1"/>
  <c r="AJ362" i="4"/>
  <c r="AK362" i="4" s="1"/>
  <c r="AG131" i="4" s="1"/>
  <c r="X362" i="4"/>
  <c r="Y362" i="4" s="1"/>
  <c r="AD131" i="4" s="1"/>
  <c r="AZ349" i="4"/>
  <c r="BA349" i="4" s="1"/>
  <c r="AK124" i="4" s="1"/>
  <c r="AN349" i="4"/>
  <c r="AO349" i="4" s="1"/>
  <c r="AH124" i="4" s="1"/>
  <c r="AF349" i="4"/>
  <c r="AG349" i="4" s="1"/>
  <c r="AF124" i="4" s="1"/>
  <c r="AJ323" i="4"/>
  <c r="AK323" i="4" s="1"/>
  <c r="AG110" i="4" s="1"/>
  <c r="AN310" i="4"/>
  <c r="AO310" i="4" s="1"/>
  <c r="AH103" i="4" s="1"/>
  <c r="AF310" i="4"/>
  <c r="AG310" i="4" s="1"/>
  <c r="AF103" i="4" s="1"/>
  <c r="BD297" i="4"/>
  <c r="BE297" i="4" s="1"/>
  <c r="AL96" i="4" s="1"/>
  <c r="AJ297" i="4"/>
  <c r="AK297" i="4" s="1"/>
  <c r="AG96" i="4" s="1"/>
  <c r="AZ284" i="4"/>
  <c r="BA284" i="4" s="1"/>
  <c r="AK89" i="4" s="1"/>
  <c r="AF271" i="4"/>
  <c r="AG271" i="4" s="1"/>
  <c r="AF82" i="4" s="1"/>
  <c r="AN336" i="4"/>
  <c r="AO336" i="4" s="1"/>
  <c r="AH117" i="4" s="1"/>
  <c r="AB336" i="4"/>
  <c r="AC336" i="4" s="1"/>
  <c r="AE117" i="4" s="1"/>
  <c r="AR362" i="4"/>
  <c r="AS362" i="4" s="1"/>
  <c r="AI131" i="4" s="1"/>
  <c r="AF362" i="4"/>
  <c r="AG362" i="4" s="1"/>
  <c r="AF131" i="4" s="1"/>
  <c r="AV349" i="4"/>
  <c r="AW349" i="4" s="1"/>
  <c r="AJ124" i="4" s="1"/>
  <c r="AR323" i="4"/>
  <c r="AS323" i="4" s="1"/>
  <c r="AI110" i="4" s="1"/>
  <c r="AV310" i="4"/>
  <c r="AW310" i="4" s="1"/>
  <c r="AJ103" i="4" s="1"/>
  <c r="AB310" i="4"/>
  <c r="AC310" i="4" s="1"/>
  <c r="AE103" i="4" s="1"/>
  <c r="AR297" i="4"/>
  <c r="AS297" i="4" s="1"/>
  <c r="AI96" i="4" s="1"/>
  <c r="X297" i="4"/>
  <c r="Y297" i="4" s="1"/>
  <c r="AD96" i="4" s="1"/>
  <c r="AB284" i="4"/>
  <c r="AC284" i="4" s="1"/>
  <c r="AE89" i="4" s="1"/>
  <c r="BD271" i="4"/>
  <c r="BE271" i="4" s="1"/>
  <c r="AL82" i="4" s="1"/>
  <c r="AV336" i="4"/>
  <c r="AW336" i="4" s="1"/>
  <c r="AJ117" i="4" s="1"/>
  <c r="AN362" i="4"/>
  <c r="AO362" i="4" s="1"/>
  <c r="AH131" i="4" s="1"/>
  <c r="AF297" i="4"/>
  <c r="AG297" i="4" s="1"/>
  <c r="AF96" i="4" s="1"/>
  <c r="AJ336" i="4"/>
  <c r="AK336" i="4" s="1"/>
  <c r="AG117" i="4" s="1"/>
  <c r="AJ349" i="4"/>
  <c r="AK349" i="4" s="1"/>
  <c r="AG124" i="4" s="1"/>
  <c r="AZ271" i="4"/>
  <c r="BA271" i="4" s="1"/>
  <c r="AK82" i="4" s="1"/>
  <c r="BD310" i="4"/>
  <c r="BE310" i="4" s="1"/>
  <c r="AL103" i="4" s="1"/>
  <c r="AZ297" i="4"/>
  <c r="BA297" i="4" s="1"/>
  <c r="AK96" i="4" s="1"/>
  <c r="AZ362" i="4"/>
  <c r="BA362" i="4" s="1"/>
  <c r="AK131" i="4" s="1"/>
  <c r="BD349" i="4"/>
  <c r="BE349" i="4" s="1"/>
  <c r="AL124" i="4" s="1"/>
  <c r="AZ323" i="4"/>
  <c r="BA323" i="4" s="1"/>
  <c r="AK110" i="4" s="1"/>
  <c r="AN297" i="4"/>
  <c r="AO297" i="4" s="1"/>
  <c r="AH96" i="4" s="1"/>
  <c r="AJ284" i="4"/>
  <c r="AK284" i="4" s="1"/>
  <c r="AG89" i="4" s="1"/>
  <c r="AR271" i="4"/>
  <c r="AS271" i="4" s="1"/>
  <c r="AI82" i="4" s="1"/>
  <c r="X271" i="4"/>
  <c r="Y271" i="4" s="1"/>
  <c r="AD82" i="4" s="1"/>
  <c r="S11" i="4"/>
  <c r="S13" i="4"/>
  <c r="H47" i="4"/>
  <c r="H54" i="4" s="1"/>
  <c r="F47" i="14" l="1"/>
  <c r="G47" i="14" s="1"/>
  <c r="U47" i="14" s="1"/>
  <c r="F47" i="16"/>
  <c r="D47" i="16" s="1"/>
  <c r="D54" i="16" s="1"/>
  <c r="G53" i="15"/>
  <c r="U53" i="15" s="1"/>
  <c r="F47" i="13"/>
  <c r="AN361" i="15"/>
  <c r="AO361" i="15" s="1"/>
  <c r="AH130" i="15" s="1"/>
  <c r="F47" i="15"/>
  <c r="D47" i="15" s="1"/>
  <c r="AR361" i="15"/>
  <c r="AS361" i="15" s="1"/>
  <c r="AI130" i="15" s="1"/>
  <c r="AF335" i="15"/>
  <c r="AG335" i="15" s="1"/>
  <c r="AF116" i="15" s="1"/>
  <c r="D47" i="13"/>
  <c r="F54" i="13"/>
  <c r="D47" i="14"/>
  <c r="F54" i="14"/>
  <c r="G47" i="13"/>
  <c r="U47" i="13" s="1"/>
  <c r="AB335" i="15"/>
  <c r="AC335" i="15" s="1"/>
  <c r="AE116" i="15" s="1"/>
  <c r="AR270" i="15"/>
  <c r="AS270" i="15" s="1"/>
  <c r="AI81" i="15" s="1"/>
  <c r="AN296" i="15"/>
  <c r="AO296" i="15" s="1"/>
  <c r="AH95" i="15" s="1"/>
  <c r="AN322" i="15"/>
  <c r="AO322" i="15" s="1"/>
  <c r="AH109" i="15" s="1"/>
  <c r="AJ283" i="15"/>
  <c r="AK283" i="15" s="1"/>
  <c r="AG88" i="15" s="1"/>
  <c r="AJ270" i="15"/>
  <c r="AK270" i="15" s="1"/>
  <c r="AG81" i="15" s="1"/>
  <c r="AJ309" i="15"/>
  <c r="AK309" i="15" s="1"/>
  <c r="AG102" i="15" s="1"/>
  <c r="AZ296" i="15"/>
  <c r="BA296" i="15" s="1"/>
  <c r="AK95" i="15" s="1"/>
  <c r="AZ335" i="15"/>
  <c r="BA335" i="15" s="1"/>
  <c r="AK116" i="15" s="1"/>
  <c r="AV348" i="15"/>
  <c r="AW348" i="15" s="1"/>
  <c r="AJ123" i="15" s="1"/>
  <c r="AF283" i="15"/>
  <c r="AG283" i="15" s="1"/>
  <c r="AF88" i="15" s="1"/>
  <c r="AV270" i="15"/>
  <c r="AW270" i="15" s="1"/>
  <c r="AJ81" i="15" s="1"/>
  <c r="BD322" i="15"/>
  <c r="BE322" i="15" s="1"/>
  <c r="AL109" i="15" s="1"/>
  <c r="BD348" i="15"/>
  <c r="BE348" i="15" s="1"/>
  <c r="AL123" i="15" s="1"/>
  <c r="AN270" i="15"/>
  <c r="AO270" i="15" s="1"/>
  <c r="AH81" i="15" s="1"/>
  <c r="AV322" i="15"/>
  <c r="AW322" i="15" s="1"/>
  <c r="AJ109" i="15" s="1"/>
  <c r="BD335" i="15"/>
  <c r="BE335" i="15" s="1"/>
  <c r="AL116" i="15" s="1"/>
  <c r="AR348" i="15"/>
  <c r="AS348" i="15" s="1"/>
  <c r="AI123" i="15" s="1"/>
  <c r="AZ309" i="15"/>
  <c r="BA309" i="15" s="1"/>
  <c r="AK102" i="15" s="1"/>
  <c r="AR322" i="15"/>
  <c r="AS322" i="15" s="1"/>
  <c r="AI109" i="15" s="1"/>
  <c r="AJ361" i="15"/>
  <c r="AK361" i="15" s="1"/>
  <c r="AG130" i="15" s="1"/>
  <c r="AB296" i="15"/>
  <c r="AC296" i="15" s="1"/>
  <c r="AE95" i="15" s="1"/>
  <c r="AB322" i="15"/>
  <c r="AC322" i="15" s="1"/>
  <c r="AE109" i="15" s="1"/>
  <c r="AN348" i="15"/>
  <c r="AO348" i="15" s="1"/>
  <c r="AH123" i="15" s="1"/>
  <c r="AV296" i="15"/>
  <c r="AW296" i="15" s="1"/>
  <c r="AJ95" i="15" s="1"/>
  <c r="AN309" i="15"/>
  <c r="AO309" i="15" s="1"/>
  <c r="AH102" i="15" s="1"/>
  <c r="AJ348" i="15"/>
  <c r="AK348" i="15" s="1"/>
  <c r="AG123" i="15" s="1"/>
  <c r="AB283" i="15"/>
  <c r="AC283" i="15" s="1"/>
  <c r="AE88" i="15" s="1"/>
  <c r="AB309" i="15"/>
  <c r="AC309" i="15" s="1"/>
  <c r="AE102" i="15" s="1"/>
  <c r="AV335" i="15"/>
  <c r="AW335" i="15" s="1"/>
  <c r="AJ116" i="15" s="1"/>
  <c r="BD270" i="15"/>
  <c r="BE270" i="15" s="1"/>
  <c r="AL81" i="15" s="1"/>
  <c r="AF309" i="15"/>
  <c r="AG309" i="15" s="1"/>
  <c r="AF102" i="15" s="1"/>
  <c r="AR335" i="15"/>
  <c r="AS335" i="15" s="1"/>
  <c r="AI116" i="15" s="1"/>
  <c r="AB361" i="15"/>
  <c r="AC361" i="15" s="1"/>
  <c r="AE130" i="15" s="1"/>
  <c r="AF296" i="15"/>
  <c r="AG296" i="15" s="1"/>
  <c r="AF95" i="15" s="1"/>
  <c r="X309" i="15"/>
  <c r="Y309" i="15" s="1"/>
  <c r="AD102" i="15" s="1"/>
  <c r="AZ361" i="15"/>
  <c r="X270" i="15"/>
  <c r="N42" i="15" s="1"/>
  <c r="AF322" i="15"/>
  <c r="AG322" i="15" s="1"/>
  <c r="AF109" i="15" s="1"/>
  <c r="AZ322" i="15"/>
  <c r="BA322" i="15" s="1"/>
  <c r="AK109" i="15" s="1"/>
  <c r="AB348" i="15"/>
  <c r="AC348" i="15" s="1"/>
  <c r="AE123" i="15" s="1"/>
  <c r="AN283" i="15"/>
  <c r="AO283" i="15" s="1"/>
  <c r="AH88" i="15" s="1"/>
  <c r="AJ296" i="15"/>
  <c r="AK296" i="15" s="1"/>
  <c r="AG95" i="15" s="1"/>
  <c r="AZ348" i="15"/>
  <c r="BA348" i="15" s="1"/>
  <c r="AK123" i="15" s="1"/>
  <c r="AV283" i="15"/>
  <c r="AW283" i="15" s="1"/>
  <c r="AJ88" i="15" s="1"/>
  <c r="X296" i="15"/>
  <c r="Y296" i="15" s="1"/>
  <c r="AD95" i="15" s="1"/>
  <c r="X348" i="15"/>
  <c r="Y348" i="15" s="1"/>
  <c r="AD123" i="15" s="1"/>
  <c r="AZ283" i="15"/>
  <c r="BA283" i="15" s="1"/>
  <c r="AK88" i="15" s="1"/>
  <c r="X322" i="15"/>
  <c r="Y322" i="15" s="1"/>
  <c r="AD109" i="15" s="1"/>
  <c r="X335" i="15"/>
  <c r="Y335" i="15" s="1"/>
  <c r="AD116" i="15" s="1"/>
  <c r="AV361" i="15"/>
  <c r="AW361" i="15" s="1"/>
  <c r="AJ130" i="15" s="1"/>
  <c r="AB270" i="15"/>
  <c r="AC270" i="15" s="1"/>
  <c r="AE81" i="15" s="1"/>
  <c r="X283" i="15"/>
  <c r="Y283" i="15" s="1"/>
  <c r="AD88" i="15" s="1"/>
  <c r="BD296" i="15"/>
  <c r="BE296" i="15" s="1"/>
  <c r="AL95" i="15" s="1"/>
  <c r="AN335" i="15"/>
  <c r="AO335" i="15" s="1"/>
  <c r="AH116" i="15" s="1"/>
  <c r="AF348" i="15"/>
  <c r="AG348" i="15" s="1"/>
  <c r="AF123" i="15" s="1"/>
  <c r="AZ270" i="15"/>
  <c r="BA270" i="15" s="1"/>
  <c r="AK81" i="15" s="1"/>
  <c r="AR296" i="15"/>
  <c r="AS296" i="15" s="1"/>
  <c r="AI95" i="15" s="1"/>
  <c r="BD309" i="15"/>
  <c r="BE309" i="15" s="1"/>
  <c r="AL102" i="15" s="1"/>
  <c r="X361" i="15"/>
  <c r="Y361" i="15" s="1"/>
  <c r="AD130" i="15" s="1"/>
  <c r="AR283" i="15"/>
  <c r="AS283" i="15" s="1"/>
  <c r="AI88" i="15" s="1"/>
  <c r="BD283" i="15"/>
  <c r="BE283" i="15" s="1"/>
  <c r="AL88" i="15" s="1"/>
  <c r="AR309" i="15"/>
  <c r="AS309" i="15" s="1"/>
  <c r="AI102" i="15" s="1"/>
  <c r="AJ335" i="15"/>
  <c r="AK335" i="15" s="1"/>
  <c r="AG116" i="15" s="1"/>
  <c r="AF361" i="15"/>
  <c r="AG361" i="15" s="1"/>
  <c r="AF130" i="15" s="1"/>
  <c r="AF270" i="15"/>
  <c r="AG270" i="15" s="1"/>
  <c r="AF81" i="15" s="1"/>
  <c r="AV309" i="15"/>
  <c r="AW309" i="15" s="1"/>
  <c r="AJ102" i="15" s="1"/>
  <c r="AJ322" i="15"/>
  <c r="AK322" i="15" s="1"/>
  <c r="AG109" i="15" s="1"/>
  <c r="AF270" i="13"/>
  <c r="AG270" i="13" s="1"/>
  <c r="AF81" i="13" s="1"/>
  <c r="AV270" i="13"/>
  <c r="AW270" i="13" s="1"/>
  <c r="AJ81" i="13" s="1"/>
  <c r="AJ322" i="13"/>
  <c r="AK322" i="13" s="1"/>
  <c r="AG109" i="13" s="1"/>
  <c r="AR335" i="13"/>
  <c r="AS335" i="13" s="1"/>
  <c r="AI116" i="13" s="1"/>
  <c r="AN361" i="13"/>
  <c r="AO361" i="13" s="1"/>
  <c r="AH130" i="13" s="1"/>
  <c r="X296" i="13"/>
  <c r="Y296" i="13" s="1"/>
  <c r="AD95" i="13" s="1"/>
  <c r="AB283" i="13"/>
  <c r="AC283" i="13" s="1"/>
  <c r="AE88" i="13" s="1"/>
  <c r="BD270" i="13"/>
  <c r="BE270" i="13" s="1"/>
  <c r="AL81" i="13" s="1"/>
  <c r="AV361" i="13"/>
  <c r="AW361" i="13" s="1"/>
  <c r="AJ130" i="13" s="1"/>
  <c r="AJ348" i="13"/>
  <c r="AK348" i="13" s="1"/>
  <c r="AG123" i="13" s="1"/>
  <c r="AZ335" i="13"/>
  <c r="BA335" i="13" s="1"/>
  <c r="AK116" i="13" s="1"/>
  <c r="AZ270" i="13"/>
  <c r="BA270" i="13" s="1"/>
  <c r="AK81" i="13" s="1"/>
  <c r="AJ361" i="13"/>
  <c r="AK361" i="13" s="1"/>
  <c r="AG130" i="13" s="1"/>
  <c r="AR270" i="13"/>
  <c r="AS270" i="13" s="1"/>
  <c r="AI81" i="13" s="1"/>
  <c r="Z278" i="16"/>
  <c r="AC277" i="16" s="1"/>
  <c r="AE84" i="16" s="1"/>
  <c r="AC275" i="16"/>
  <c r="AE85" i="16" s="1"/>
  <c r="AB348" i="16"/>
  <c r="AC348" i="16" s="1"/>
  <c r="AE123" i="16" s="1"/>
  <c r="AF348" i="16"/>
  <c r="AG348" i="16" s="1"/>
  <c r="AF123" i="16" s="1"/>
  <c r="AJ348" i="16"/>
  <c r="AK348" i="16" s="1"/>
  <c r="AG123" i="16" s="1"/>
  <c r="BD348" i="16"/>
  <c r="BE348" i="16" s="1"/>
  <c r="AL123" i="16" s="1"/>
  <c r="AN335" i="16"/>
  <c r="AO335" i="16" s="1"/>
  <c r="AH116" i="16" s="1"/>
  <c r="AR335" i="16"/>
  <c r="AS335" i="16" s="1"/>
  <c r="AI116" i="16" s="1"/>
  <c r="AV335" i="16"/>
  <c r="AW335" i="16" s="1"/>
  <c r="AJ116" i="16" s="1"/>
  <c r="X322" i="16"/>
  <c r="Y322" i="16" s="1"/>
  <c r="AD109" i="16" s="1"/>
  <c r="AB322" i="16"/>
  <c r="AC322" i="16" s="1"/>
  <c r="AE109" i="16" s="1"/>
  <c r="AF309" i="16"/>
  <c r="AG309" i="16" s="1"/>
  <c r="AF102" i="16" s="1"/>
  <c r="AJ283" i="16"/>
  <c r="AK283" i="16" s="1"/>
  <c r="AG88" i="16" s="1"/>
  <c r="AF296" i="16"/>
  <c r="AG296" i="16" s="1"/>
  <c r="AF95" i="16" s="1"/>
  <c r="AJ309" i="16"/>
  <c r="AK309" i="16" s="1"/>
  <c r="AG102" i="16" s="1"/>
  <c r="AV309" i="16"/>
  <c r="AW309" i="16" s="1"/>
  <c r="AJ102" i="16" s="1"/>
  <c r="AV283" i="16"/>
  <c r="AW283" i="16" s="1"/>
  <c r="AJ88" i="16" s="1"/>
  <c r="AZ270" i="16"/>
  <c r="BA270" i="16" s="1"/>
  <c r="AK81" i="16" s="1"/>
  <c r="AB283" i="16"/>
  <c r="AC283" i="16" s="1"/>
  <c r="AE88" i="16" s="1"/>
  <c r="AF270" i="16"/>
  <c r="AG270" i="16" s="1"/>
  <c r="AF81" i="16" s="1"/>
  <c r="AR361" i="16"/>
  <c r="AS361" i="16" s="1"/>
  <c r="AI130" i="16" s="1"/>
  <c r="AV361" i="16"/>
  <c r="AW361" i="16" s="1"/>
  <c r="AJ130" i="16" s="1"/>
  <c r="AZ361" i="16"/>
  <c r="BA361" i="16" s="1"/>
  <c r="AK130" i="16" s="1"/>
  <c r="BD361" i="16"/>
  <c r="BE361" i="16" s="1"/>
  <c r="AL130" i="16" s="1"/>
  <c r="AN348" i="16"/>
  <c r="AO348" i="16" s="1"/>
  <c r="AH123" i="16" s="1"/>
  <c r="X335" i="16"/>
  <c r="Y335" i="16" s="1"/>
  <c r="AD116" i="16" s="1"/>
  <c r="AB335" i="16"/>
  <c r="AC335" i="16" s="1"/>
  <c r="AE116" i="16" s="1"/>
  <c r="AF335" i="16"/>
  <c r="AG335" i="16" s="1"/>
  <c r="AF116" i="16" s="1"/>
  <c r="AZ335" i="16"/>
  <c r="BA335" i="16" s="1"/>
  <c r="AK116" i="16" s="1"/>
  <c r="BD309" i="16"/>
  <c r="BE309" i="16" s="1"/>
  <c r="AL102" i="16" s="1"/>
  <c r="AR296" i="16"/>
  <c r="AS296" i="16" s="1"/>
  <c r="AI95" i="16" s="1"/>
  <c r="AZ309" i="16"/>
  <c r="BA309" i="16" s="1"/>
  <c r="AK102" i="16" s="1"/>
  <c r="BD283" i="16"/>
  <c r="BE283" i="16" s="1"/>
  <c r="AL88" i="16" s="1"/>
  <c r="AB309" i="16"/>
  <c r="AC309" i="16" s="1"/>
  <c r="AE102" i="16" s="1"/>
  <c r="BD296" i="16"/>
  <c r="BE296" i="16" s="1"/>
  <c r="AL95" i="16" s="1"/>
  <c r="AF283" i="16"/>
  <c r="AG283" i="16" s="1"/>
  <c r="AF88" i="16" s="1"/>
  <c r="X270" i="16"/>
  <c r="BD270" i="16"/>
  <c r="BE270" i="16" s="1"/>
  <c r="AL81" i="16" s="1"/>
  <c r="AB361" i="16"/>
  <c r="AC361" i="16" s="1"/>
  <c r="AE130" i="16" s="1"/>
  <c r="AF361" i="16"/>
  <c r="AG361" i="16" s="1"/>
  <c r="AF130" i="16" s="1"/>
  <c r="AJ361" i="16"/>
  <c r="AK361" i="16" s="1"/>
  <c r="AG130" i="16" s="1"/>
  <c r="AN361" i="16"/>
  <c r="AO361" i="16" s="1"/>
  <c r="AH130" i="16" s="1"/>
  <c r="X348" i="16"/>
  <c r="Y348" i="16" s="1"/>
  <c r="AD123" i="16" s="1"/>
  <c r="AV322" i="16"/>
  <c r="AW322" i="16" s="1"/>
  <c r="AJ109" i="16" s="1"/>
  <c r="AZ322" i="16"/>
  <c r="BA322" i="16" s="1"/>
  <c r="AK109" i="16" s="1"/>
  <c r="BD322" i="16"/>
  <c r="BE322" i="16" s="1"/>
  <c r="AL109" i="16" s="1"/>
  <c r="AJ335" i="16"/>
  <c r="AK335" i="16" s="1"/>
  <c r="AG116" i="16" s="1"/>
  <c r="AN309" i="16"/>
  <c r="AO309" i="16" s="1"/>
  <c r="AH102" i="16" s="1"/>
  <c r="AB296" i="16"/>
  <c r="AC296" i="16" s="1"/>
  <c r="AE95" i="16" s="1"/>
  <c r="AR309" i="16"/>
  <c r="AS309" i="16" s="1"/>
  <c r="AI102" i="16" s="1"/>
  <c r="AN283" i="16"/>
  <c r="AO283" i="16" s="1"/>
  <c r="AH88" i="16" s="1"/>
  <c r="AZ296" i="16"/>
  <c r="BA296" i="16" s="1"/>
  <c r="AK95" i="16" s="1"/>
  <c r="AN296" i="16"/>
  <c r="AO296" i="16" s="1"/>
  <c r="AH95" i="16" s="1"/>
  <c r="AR270" i="16"/>
  <c r="AS270" i="16" s="1"/>
  <c r="AI81" i="16" s="1"/>
  <c r="AJ270" i="16"/>
  <c r="AK270" i="16" s="1"/>
  <c r="AG81" i="16" s="1"/>
  <c r="AV270" i="16"/>
  <c r="AW270" i="16" s="1"/>
  <c r="AJ81" i="16" s="1"/>
  <c r="AR348" i="16"/>
  <c r="AS348" i="16" s="1"/>
  <c r="AI123" i="16" s="1"/>
  <c r="AV348" i="16"/>
  <c r="AW348" i="16" s="1"/>
  <c r="AJ123" i="16" s="1"/>
  <c r="AZ348" i="16"/>
  <c r="BA348" i="16" s="1"/>
  <c r="AK123" i="16" s="1"/>
  <c r="X361" i="16"/>
  <c r="Y361" i="16" s="1"/>
  <c r="AD130" i="16" s="1"/>
  <c r="BD335" i="16"/>
  <c r="BE335" i="16" s="1"/>
  <c r="AL116" i="16" s="1"/>
  <c r="AF322" i="16"/>
  <c r="AG322" i="16" s="1"/>
  <c r="AF109" i="16" s="1"/>
  <c r="AJ322" i="16"/>
  <c r="AK322" i="16" s="1"/>
  <c r="AG109" i="16" s="1"/>
  <c r="AN322" i="16"/>
  <c r="AO322" i="16" s="1"/>
  <c r="AH109" i="16" s="1"/>
  <c r="AR322" i="16"/>
  <c r="AS322" i="16" s="1"/>
  <c r="AI109" i="16" s="1"/>
  <c r="X309" i="16"/>
  <c r="Y309" i="16" s="1"/>
  <c r="AD102" i="16" s="1"/>
  <c r="AZ283" i="16"/>
  <c r="BA283" i="16" s="1"/>
  <c r="AK88" i="16" s="1"/>
  <c r="AV296" i="16"/>
  <c r="AW296" i="16" s="1"/>
  <c r="AJ95" i="16" s="1"/>
  <c r="X283" i="16"/>
  <c r="Y283" i="16" s="1"/>
  <c r="AD88" i="16" s="1"/>
  <c r="AJ296" i="16"/>
  <c r="AK296" i="16" s="1"/>
  <c r="AG95" i="16" s="1"/>
  <c r="X296" i="16"/>
  <c r="Y296" i="16" s="1"/>
  <c r="AD95" i="16" s="1"/>
  <c r="AB270" i="16"/>
  <c r="AC270" i="16" s="1"/>
  <c r="AE81" i="16" s="1"/>
  <c r="AR283" i="16"/>
  <c r="AS283" i="16" s="1"/>
  <c r="AI88" i="16" s="1"/>
  <c r="AN270" i="16"/>
  <c r="AO270" i="16" s="1"/>
  <c r="AH81" i="16" s="1"/>
  <c r="BB343" i="16"/>
  <c r="BE342" i="16" s="1"/>
  <c r="BE340" i="16"/>
  <c r="AL120" i="16" s="1"/>
  <c r="BE351" i="16"/>
  <c r="AL125" i="16" s="1"/>
  <c r="BB354" i="16"/>
  <c r="AX367" i="16"/>
  <c r="BA364" i="16"/>
  <c r="AK132" i="16" s="1"/>
  <c r="BB363" i="16"/>
  <c r="BB365" i="16" s="1"/>
  <c r="BA353" i="16"/>
  <c r="AK127" i="16" s="1"/>
  <c r="AX356" i="16"/>
  <c r="BA355" i="16" s="1"/>
  <c r="AT369" i="16"/>
  <c r="AW368" i="16" s="1"/>
  <c r="AW366" i="16"/>
  <c r="AJ134" i="16" s="1"/>
  <c r="AV309" i="13"/>
  <c r="AW309" i="13" s="1"/>
  <c r="AJ102" i="13" s="1"/>
  <c r="AF296" i="13"/>
  <c r="AG296" i="13" s="1"/>
  <c r="AF95" i="13" s="1"/>
  <c r="AB309" i="13"/>
  <c r="AC309" i="13" s="1"/>
  <c r="AE102" i="13" s="1"/>
  <c r="BD348" i="13"/>
  <c r="BE348" i="13" s="1"/>
  <c r="AL123" i="13" s="1"/>
  <c r="BD309" i="13"/>
  <c r="BE309" i="13" s="1"/>
  <c r="AL102" i="13" s="1"/>
  <c r="AN335" i="13"/>
  <c r="AO335" i="13" s="1"/>
  <c r="AH116" i="13" s="1"/>
  <c r="AV283" i="13"/>
  <c r="AW283" i="13" s="1"/>
  <c r="AJ88" i="13" s="1"/>
  <c r="AZ283" i="13"/>
  <c r="BA283" i="13" s="1"/>
  <c r="AK88" i="13" s="1"/>
  <c r="AF309" i="13"/>
  <c r="AG309" i="13" s="1"/>
  <c r="AF102" i="13" s="1"/>
  <c r="AR348" i="13"/>
  <c r="AS348" i="13" s="1"/>
  <c r="AI123" i="13" s="1"/>
  <c r="BD283" i="13"/>
  <c r="BE283" i="13" s="1"/>
  <c r="AL88" i="13" s="1"/>
  <c r="AR322" i="13"/>
  <c r="AS322" i="13" s="1"/>
  <c r="AI109" i="13" s="1"/>
  <c r="AZ361" i="13"/>
  <c r="BA361" i="13" s="1"/>
  <c r="AK130" i="13" s="1"/>
  <c r="AN283" i="13"/>
  <c r="AO283" i="13" s="1"/>
  <c r="AH88" i="13" s="1"/>
  <c r="AN270" i="13"/>
  <c r="AO270" i="13" s="1"/>
  <c r="AH81" i="13" s="1"/>
  <c r="AJ283" i="13"/>
  <c r="AK283" i="13" s="1"/>
  <c r="AG88" i="13" s="1"/>
  <c r="AF335" i="13"/>
  <c r="AG335" i="13" s="1"/>
  <c r="AF116" i="13" s="1"/>
  <c r="AF348" i="13"/>
  <c r="AG348" i="13" s="1"/>
  <c r="AF123" i="13" s="1"/>
  <c r="AB322" i="13"/>
  <c r="AC322" i="13" s="1"/>
  <c r="AE109" i="13" s="1"/>
  <c r="AF361" i="13"/>
  <c r="AG361" i="13" s="1"/>
  <c r="AF130" i="13" s="1"/>
  <c r="X309" i="13"/>
  <c r="Y309" i="13" s="1"/>
  <c r="AD102" i="13" s="1"/>
  <c r="BD335" i="13"/>
  <c r="BE335" i="13" s="1"/>
  <c r="AL116" i="13" s="1"/>
  <c r="X361" i="13"/>
  <c r="Y361" i="13" s="1"/>
  <c r="AD130" i="13" s="1"/>
  <c r="AZ296" i="13"/>
  <c r="BA296" i="13" s="1"/>
  <c r="AK95" i="13" s="1"/>
  <c r="BD296" i="13"/>
  <c r="BE296" i="13" s="1"/>
  <c r="AL95" i="13" s="1"/>
  <c r="AV335" i="13"/>
  <c r="AW335" i="13" s="1"/>
  <c r="AJ116" i="13" s="1"/>
  <c r="AR361" i="13"/>
  <c r="AS361" i="13" s="1"/>
  <c r="AI130" i="13" s="1"/>
  <c r="AB296" i="13"/>
  <c r="AC296" i="13" s="1"/>
  <c r="AE95" i="13" s="1"/>
  <c r="AZ309" i="13"/>
  <c r="BA309" i="13" s="1"/>
  <c r="AK102" i="13" s="1"/>
  <c r="AN309" i="13"/>
  <c r="AO309" i="13" s="1"/>
  <c r="AH102" i="13" s="1"/>
  <c r="AZ322" i="13"/>
  <c r="BA322" i="13" s="1"/>
  <c r="AK109" i="13" s="1"/>
  <c r="AR296" i="13"/>
  <c r="AS296" i="13" s="1"/>
  <c r="AI95" i="13" s="1"/>
  <c r="AN322" i="13"/>
  <c r="AO322" i="13" s="1"/>
  <c r="AH109" i="13" s="1"/>
  <c r="AB361" i="13"/>
  <c r="AC361" i="13" s="1"/>
  <c r="AE130" i="13" s="1"/>
  <c r="AJ309" i="13"/>
  <c r="AK309" i="13" s="1"/>
  <c r="AG102" i="13" s="1"/>
  <c r="X322" i="13"/>
  <c r="Y322" i="13" s="1"/>
  <c r="AD109" i="13" s="1"/>
  <c r="AZ348" i="13"/>
  <c r="BA348" i="13" s="1"/>
  <c r="AK123" i="13" s="1"/>
  <c r="AJ270" i="13"/>
  <c r="AK270" i="13" s="1"/>
  <c r="AG81" i="13" s="1"/>
  <c r="AV322" i="13"/>
  <c r="AW322" i="13" s="1"/>
  <c r="AJ109" i="13" s="1"/>
  <c r="AN348" i="13"/>
  <c r="AO348" i="13" s="1"/>
  <c r="AH123" i="13" s="1"/>
  <c r="AB270" i="13"/>
  <c r="AC270" i="13" s="1"/>
  <c r="AE81" i="13" s="1"/>
  <c r="AF322" i="13"/>
  <c r="AG322" i="13" s="1"/>
  <c r="AF109" i="13" s="1"/>
  <c r="AF283" i="13"/>
  <c r="AG283" i="13" s="1"/>
  <c r="AF88" i="13" s="1"/>
  <c r="AV296" i="13"/>
  <c r="AW296" i="13" s="1"/>
  <c r="AJ95" i="13" s="1"/>
  <c r="X335" i="13"/>
  <c r="Y335" i="13" s="1"/>
  <c r="AD116" i="13" s="1"/>
  <c r="AJ335" i="13"/>
  <c r="AK335" i="13" s="1"/>
  <c r="AG116" i="13" s="1"/>
  <c r="AB348" i="13"/>
  <c r="AC348" i="13" s="1"/>
  <c r="AE123" i="13" s="1"/>
  <c r="AN296" i="13"/>
  <c r="AO296" i="13" s="1"/>
  <c r="AH95" i="13" s="1"/>
  <c r="X348" i="13"/>
  <c r="Y348" i="13" s="1"/>
  <c r="AD123" i="13" s="1"/>
  <c r="X270" i="13"/>
  <c r="Y270" i="13" s="1"/>
  <c r="AD81" i="13" s="1"/>
  <c r="X283" i="13"/>
  <c r="Y283" i="13" s="1"/>
  <c r="AD88" i="13" s="1"/>
  <c r="AR309" i="13"/>
  <c r="AS309" i="13" s="1"/>
  <c r="AI102" i="13" s="1"/>
  <c r="AB335" i="13"/>
  <c r="AC335" i="13" s="1"/>
  <c r="AE116" i="13" s="1"/>
  <c r="AV348" i="13"/>
  <c r="AW348" i="13" s="1"/>
  <c r="AJ123" i="13" s="1"/>
  <c r="AR283" i="13"/>
  <c r="AS283" i="13" s="1"/>
  <c r="AI88" i="13" s="1"/>
  <c r="AJ296" i="13"/>
  <c r="AK296" i="13" s="1"/>
  <c r="AG95" i="13" s="1"/>
  <c r="BD322" i="13"/>
  <c r="BE322" i="13" s="1"/>
  <c r="AL109" i="13" s="1"/>
  <c r="Z278" i="15"/>
  <c r="AC277" i="15" s="1"/>
  <c r="AE84" i="15" s="1"/>
  <c r="AC275" i="15"/>
  <c r="AE85" i="15" s="1"/>
  <c r="BA351" i="15"/>
  <c r="AK125" i="15" s="1"/>
  <c r="AX354" i="15"/>
  <c r="AT367" i="15"/>
  <c r="AW364" i="15"/>
  <c r="AJ132" i="15" s="1"/>
  <c r="BA361" i="15"/>
  <c r="AK130" i="15" s="1"/>
  <c r="AX363" i="15"/>
  <c r="AX365" i="15" s="1"/>
  <c r="BB350" i="15"/>
  <c r="BB352" i="15" s="1"/>
  <c r="BB361" i="15"/>
  <c r="AT359" i="15"/>
  <c r="Z130" i="15" s="1"/>
  <c r="L134" i="15"/>
  <c r="AX343" i="15"/>
  <c r="BA342" i="15" s="1"/>
  <c r="BA340" i="15"/>
  <c r="AK120" i="15" s="1"/>
  <c r="AW353" i="15"/>
  <c r="AJ127" i="15" s="1"/>
  <c r="AT356" i="15"/>
  <c r="AW355" i="15" s="1"/>
  <c r="AS366" i="15"/>
  <c r="AI134" i="15" s="1"/>
  <c r="AP369" i="15"/>
  <c r="AS368" i="15" s="1"/>
  <c r="BE338" i="15"/>
  <c r="AL118" i="15" s="1"/>
  <c r="BB341" i="15"/>
  <c r="BB330" i="15"/>
  <c r="BE329" i="15" s="1"/>
  <c r="BE327" i="15"/>
  <c r="AL113" i="15" s="1"/>
  <c r="F47" i="4"/>
  <c r="U49" i="4"/>
  <c r="U54" i="14"/>
  <c r="AB361" i="14"/>
  <c r="AC361" i="14" s="1"/>
  <c r="AE130" i="14" s="1"/>
  <c r="AF361" i="14"/>
  <c r="AG361" i="14" s="1"/>
  <c r="AF130" i="14" s="1"/>
  <c r="AJ361" i="14"/>
  <c r="AK361" i="14" s="1"/>
  <c r="AG130" i="14" s="1"/>
  <c r="AN361" i="14"/>
  <c r="AO361" i="14" s="1"/>
  <c r="AH130" i="14" s="1"/>
  <c r="X348" i="14"/>
  <c r="Y348" i="14" s="1"/>
  <c r="AD123" i="14" s="1"/>
  <c r="AN335" i="14"/>
  <c r="AO335" i="14" s="1"/>
  <c r="AH116" i="14" s="1"/>
  <c r="AV335" i="14"/>
  <c r="AW335" i="14" s="1"/>
  <c r="AJ116" i="14" s="1"/>
  <c r="X322" i="14"/>
  <c r="Y322" i="14" s="1"/>
  <c r="AD109" i="14" s="1"/>
  <c r="AN309" i="14"/>
  <c r="AO309" i="14" s="1"/>
  <c r="AH102" i="14" s="1"/>
  <c r="AJ322" i="14"/>
  <c r="AK322" i="14" s="1"/>
  <c r="AG109" i="14" s="1"/>
  <c r="BD296" i="14"/>
  <c r="BE296" i="14" s="1"/>
  <c r="AL95" i="14" s="1"/>
  <c r="AV309" i="14"/>
  <c r="AW309" i="14" s="1"/>
  <c r="AJ102" i="14" s="1"/>
  <c r="AJ309" i="14"/>
  <c r="AK309" i="14" s="1"/>
  <c r="AG102" i="14" s="1"/>
  <c r="AN283" i="14"/>
  <c r="AO283" i="14" s="1"/>
  <c r="AH88" i="14" s="1"/>
  <c r="AJ270" i="14"/>
  <c r="AK270" i="14" s="1"/>
  <c r="AG81" i="14" s="1"/>
  <c r="BD270" i="14"/>
  <c r="BE270" i="14" s="1"/>
  <c r="AL81" i="14" s="1"/>
  <c r="AJ283" i="14"/>
  <c r="AK283" i="14" s="1"/>
  <c r="AG88" i="14" s="1"/>
  <c r="AV283" i="14"/>
  <c r="AW283" i="14" s="1"/>
  <c r="AJ88" i="14" s="1"/>
  <c r="AR348" i="14"/>
  <c r="AS348" i="14" s="1"/>
  <c r="AI123" i="14" s="1"/>
  <c r="AV348" i="14"/>
  <c r="AW348" i="14" s="1"/>
  <c r="AJ123" i="14" s="1"/>
  <c r="AZ348" i="14"/>
  <c r="BA348" i="14" s="1"/>
  <c r="AK123" i="14" s="1"/>
  <c r="X361" i="14"/>
  <c r="Y361" i="14" s="1"/>
  <c r="AD130" i="14" s="1"/>
  <c r="AZ335" i="14"/>
  <c r="BA335" i="14" s="1"/>
  <c r="AK116" i="14" s="1"/>
  <c r="X335" i="14"/>
  <c r="Y335" i="14" s="1"/>
  <c r="AD116" i="14" s="1"/>
  <c r="AF335" i="14"/>
  <c r="AG335" i="14" s="1"/>
  <c r="AF116" i="14" s="1"/>
  <c r="AZ322" i="14"/>
  <c r="BA322" i="14" s="1"/>
  <c r="AK109" i="14" s="1"/>
  <c r="X309" i="14"/>
  <c r="Y309" i="14" s="1"/>
  <c r="AD102" i="14" s="1"/>
  <c r="AB322" i="14"/>
  <c r="AC322" i="14" s="1"/>
  <c r="AE109" i="14" s="1"/>
  <c r="AN296" i="14"/>
  <c r="AO296" i="14" s="1"/>
  <c r="AH95" i="14" s="1"/>
  <c r="AF309" i="14"/>
  <c r="AG309" i="14" s="1"/>
  <c r="AF102" i="14" s="1"/>
  <c r="AV296" i="14"/>
  <c r="AW296" i="14" s="1"/>
  <c r="AJ95" i="14" s="1"/>
  <c r="X283" i="14"/>
  <c r="Y283" i="14" s="1"/>
  <c r="AD88" i="14" s="1"/>
  <c r="AB296" i="14"/>
  <c r="AC296" i="14" s="1"/>
  <c r="AE95" i="14" s="1"/>
  <c r="AN270" i="14"/>
  <c r="AO270" i="14" s="1"/>
  <c r="AH81" i="14" s="1"/>
  <c r="AB283" i="14"/>
  <c r="AC283" i="14" s="1"/>
  <c r="AE88" i="14" s="1"/>
  <c r="AV270" i="14"/>
  <c r="AW270" i="14" s="1"/>
  <c r="AJ81" i="14" s="1"/>
  <c r="AB348" i="14"/>
  <c r="AC348" i="14" s="1"/>
  <c r="AE123" i="14" s="1"/>
  <c r="AF348" i="14"/>
  <c r="AG348" i="14" s="1"/>
  <c r="AF123" i="14" s="1"/>
  <c r="AJ348" i="14"/>
  <c r="AK348" i="14" s="1"/>
  <c r="AG123" i="14" s="1"/>
  <c r="BD348" i="14"/>
  <c r="BE348" i="14" s="1"/>
  <c r="AL123" i="14" s="1"/>
  <c r="AJ335" i="14"/>
  <c r="AK335" i="14" s="1"/>
  <c r="AG116" i="14" s="1"/>
  <c r="AR335" i="14"/>
  <c r="AS335" i="14" s="1"/>
  <c r="AI116" i="14" s="1"/>
  <c r="BD322" i="14"/>
  <c r="BE322" i="14" s="1"/>
  <c r="AL109" i="14" s="1"/>
  <c r="AR322" i="14"/>
  <c r="AS322" i="14" s="1"/>
  <c r="AI109" i="14" s="1"/>
  <c r="AZ296" i="14"/>
  <c r="BA296" i="14" s="1"/>
  <c r="AK95" i="14" s="1"/>
  <c r="AR309" i="14"/>
  <c r="AS309" i="14" s="1"/>
  <c r="AI102" i="14" s="1"/>
  <c r="X296" i="14"/>
  <c r="Y296" i="14" s="1"/>
  <c r="AD95" i="14" s="1"/>
  <c r="AF322" i="14"/>
  <c r="AG322" i="14" s="1"/>
  <c r="AF109" i="14" s="1"/>
  <c r="AF296" i="14"/>
  <c r="AG296" i="14" s="1"/>
  <c r="AF95" i="14" s="1"/>
  <c r="AF283" i="14"/>
  <c r="AG283" i="14" s="1"/>
  <c r="AF88" i="14" s="1"/>
  <c r="AZ283" i="14"/>
  <c r="BA283" i="14" s="1"/>
  <c r="AK88" i="14" s="1"/>
  <c r="X270" i="14"/>
  <c r="AR270" i="14"/>
  <c r="AS270" i="14" s="1"/>
  <c r="AI81" i="14" s="1"/>
  <c r="AF270" i="14"/>
  <c r="AG270" i="14" s="1"/>
  <c r="AF81" i="14" s="1"/>
  <c r="AR361" i="14"/>
  <c r="AS361" i="14" s="1"/>
  <c r="AI130" i="14" s="1"/>
  <c r="AV361" i="14"/>
  <c r="AW361" i="14" s="1"/>
  <c r="AJ130" i="14" s="1"/>
  <c r="AZ361" i="14"/>
  <c r="BA361" i="14" s="1"/>
  <c r="AK130" i="14" s="1"/>
  <c r="BD361" i="14"/>
  <c r="AN348" i="14"/>
  <c r="AO348" i="14" s="1"/>
  <c r="AH123" i="14" s="1"/>
  <c r="BD335" i="14"/>
  <c r="BE335" i="14" s="1"/>
  <c r="AL116" i="14" s="1"/>
  <c r="AB335" i="14"/>
  <c r="AC335" i="14" s="1"/>
  <c r="AE116" i="14" s="1"/>
  <c r="AN322" i="14"/>
  <c r="AO322" i="14" s="1"/>
  <c r="AH109" i="14" s="1"/>
  <c r="BD309" i="14"/>
  <c r="BE309" i="14" s="1"/>
  <c r="AL102" i="14" s="1"/>
  <c r="AJ296" i="14"/>
  <c r="AK296" i="14" s="1"/>
  <c r="AG95" i="14" s="1"/>
  <c r="AB309" i="14"/>
  <c r="AC309" i="14" s="1"/>
  <c r="AE102" i="14" s="1"/>
  <c r="AV322" i="14"/>
  <c r="AW322" i="14" s="1"/>
  <c r="AJ109" i="14" s="1"/>
  <c r="AZ309" i="14"/>
  <c r="BA309" i="14" s="1"/>
  <c r="AK102" i="14" s="1"/>
  <c r="BD283" i="14"/>
  <c r="BE283" i="14" s="1"/>
  <c r="AL88" i="14" s="1"/>
  <c r="AZ270" i="14"/>
  <c r="BA270" i="14" s="1"/>
  <c r="AK81" i="14" s="1"/>
  <c r="AR283" i="14"/>
  <c r="AS283" i="14" s="1"/>
  <c r="AI88" i="14" s="1"/>
  <c r="AR296" i="14"/>
  <c r="AS296" i="14" s="1"/>
  <c r="AI95" i="14" s="1"/>
  <c r="AB270" i="14"/>
  <c r="AC270" i="14" s="1"/>
  <c r="AE81" i="14" s="1"/>
  <c r="AC275" i="14"/>
  <c r="AE85" i="14" s="1"/>
  <c r="Z278" i="14"/>
  <c r="AC277" i="14" s="1"/>
  <c r="AE84" i="14" s="1"/>
  <c r="BB361" i="14"/>
  <c r="AT359" i="14"/>
  <c r="Z130" i="14" s="1"/>
  <c r="L134" i="14"/>
  <c r="BB350" i="14"/>
  <c r="BB352" i="14" s="1"/>
  <c r="AT356" i="14"/>
  <c r="AW355" i="14" s="1"/>
  <c r="AW353" i="14"/>
  <c r="AJ127" i="14" s="1"/>
  <c r="BB341" i="14"/>
  <c r="BE338" i="14"/>
  <c r="AL118" i="14" s="1"/>
  <c r="BA340" i="14"/>
  <c r="AK120" i="14" s="1"/>
  <c r="AX343" i="14"/>
  <c r="BA342" i="14" s="1"/>
  <c r="AW364" i="14"/>
  <c r="AJ132" i="14" s="1"/>
  <c r="AT367" i="14"/>
  <c r="BE327" i="14"/>
  <c r="AL113" i="14" s="1"/>
  <c r="BB330" i="14"/>
  <c r="BE329" i="14" s="1"/>
  <c r="AX363" i="14"/>
  <c r="AX365" i="14" s="1"/>
  <c r="AP369" i="14"/>
  <c r="AS368" i="14" s="1"/>
  <c r="AS366" i="14"/>
  <c r="AI134" i="14" s="1"/>
  <c r="AX354" i="14"/>
  <c r="BA351" i="14"/>
  <c r="AK125" i="14" s="1"/>
  <c r="U54" i="13"/>
  <c r="V370" i="4"/>
  <c r="Y369" i="4" s="1"/>
  <c r="Y367" i="4"/>
  <c r="AD135" i="4" s="1"/>
  <c r="AL279" i="4"/>
  <c r="AO278" i="4" s="1"/>
  <c r="AH85" i="4" s="1"/>
  <c r="AO276" i="4"/>
  <c r="AH86" i="4" s="1"/>
  <c r="AH279" i="4"/>
  <c r="AK278" i="4" s="1"/>
  <c r="AG85" i="4" s="1"/>
  <c r="AK276" i="4"/>
  <c r="AG86" i="4" s="1"/>
  <c r="N42" i="4"/>
  <c r="E53" i="4"/>
  <c r="S53" i="4" s="1"/>
  <c r="E51" i="4"/>
  <c r="S51" i="4" s="1"/>
  <c r="E49" i="4"/>
  <c r="S49" i="4" s="1"/>
  <c r="U53" i="4"/>
  <c r="U51" i="4"/>
  <c r="F54" i="4"/>
  <c r="Y270" i="15" l="1"/>
  <c r="AD81" i="15" s="1"/>
  <c r="F54" i="16"/>
  <c r="G47" i="16"/>
  <c r="U47" i="16" s="1"/>
  <c r="U54" i="16" s="1"/>
  <c r="G47" i="4"/>
  <c r="U47" i="4" s="1"/>
  <c r="U54" i="4" s="1"/>
  <c r="G47" i="15"/>
  <c r="U47" i="15" s="1"/>
  <c r="U54" i="15" s="1"/>
  <c r="F54" i="15"/>
  <c r="N42" i="13"/>
  <c r="E47" i="16"/>
  <c r="S47" i="16" s="1"/>
  <c r="S54" i="16" s="1"/>
  <c r="D54" i="13"/>
  <c r="E47" i="13"/>
  <c r="S47" i="13" s="1"/>
  <c r="S54" i="13" s="1"/>
  <c r="Z113" i="13" s="1"/>
  <c r="Z114" i="13" s="1"/>
  <c r="D54" i="14"/>
  <c r="E47" i="14"/>
  <c r="S47" i="14" s="1"/>
  <c r="S54" i="14" s="1"/>
  <c r="W99" i="14" s="1"/>
  <c r="D54" i="15"/>
  <c r="E47" i="15"/>
  <c r="S47" i="15" s="1"/>
  <c r="S54" i="15" s="1"/>
  <c r="Y270" i="16"/>
  <c r="AD81" i="16" s="1"/>
  <c r="N42" i="16"/>
  <c r="BA366" i="16"/>
  <c r="AK134" i="16" s="1"/>
  <c r="AX369" i="16"/>
  <c r="BA368" i="16" s="1"/>
  <c r="BE364" i="16"/>
  <c r="AL132" i="16" s="1"/>
  <c r="BB367" i="16"/>
  <c r="BB356" i="16"/>
  <c r="BE355" i="16" s="1"/>
  <c r="BE353" i="16"/>
  <c r="AL127" i="16" s="1"/>
  <c r="BE340" i="15"/>
  <c r="AL120" i="15" s="1"/>
  <c r="BB343" i="15"/>
  <c r="BE342" i="15" s="1"/>
  <c r="AX367" i="15"/>
  <c r="BA364" i="15"/>
  <c r="AK132" i="15" s="1"/>
  <c r="AX356" i="15"/>
  <c r="BA355" i="15" s="1"/>
  <c r="BA353" i="15"/>
  <c r="AK127" i="15" s="1"/>
  <c r="BE361" i="15"/>
  <c r="AL130" i="15" s="1"/>
  <c r="BB363" i="15"/>
  <c r="BB365" i="15" s="1"/>
  <c r="BE351" i="15"/>
  <c r="AL125" i="15" s="1"/>
  <c r="BB354" i="15"/>
  <c r="AT369" i="15"/>
  <c r="AW368" i="15" s="1"/>
  <c r="AW366" i="15"/>
  <c r="AJ134" i="15" s="1"/>
  <c r="D47" i="4"/>
  <c r="E47" i="4" s="1"/>
  <c r="S47" i="4" s="1"/>
  <c r="S54" i="4" s="1"/>
  <c r="R127" i="14"/>
  <c r="R128" i="14" s="1"/>
  <c r="Y270" i="14"/>
  <c r="AD81" i="14" s="1"/>
  <c r="N42" i="14"/>
  <c r="BA353" i="14"/>
  <c r="AK127" i="14" s="1"/>
  <c r="AX356" i="14"/>
  <c r="BA355" i="14" s="1"/>
  <c r="AX367" i="14"/>
  <c r="BA364" i="14"/>
  <c r="AK132" i="14" s="1"/>
  <c r="BB363" i="14"/>
  <c r="BB365" i="14" s="1"/>
  <c r="BE361" i="14"/>
  <c r="AL130" i="14" s="1"/>
  <c r="AT369" i="14"/>
  <c r="AW368" i="14" s="1"/>
  <c r="AW366" i="14"/>
  <c r="AJ134" i="14" s="1"/>
  <c r="BE351" i="14"/>
  <c r="AL125" i="14" s="1"/>
  <c r="BB354" i="14"/>
  <c r="BB343" i="14"/>
  <c r="BE342" i="14" s="1"/>
  <c r="BE340" i="14"/>
  <c r="AL120" i="14" s="1"/>
  <c r="W92" i="13"/>
  <c r="W93" i="13" s="1"/>
  <c r="V127" i="13"/>
  <c r="T113" i="13"/>
  <c r="T114" i="13" s="1"/>
  <c r="X99" i="13"/>
  <c r="X100" i="13" s="1"/>
  <c r="W134" i="13"/>
  <c r="W135" i="13" s="1"/>
  <c r="V85" i="13"/>
  <c r="V86" i="13" s="1"/>
  <c r="T99" i="13"/>
  <c r="T100" i="13" s="1"/>
  <c r="S92" i="13"/>
  <c r="S93" i="13" s="1"/>
  <c r="Y113" i="13"/>
  <c r="Y114" i="13" s="1"/>
  <c r="X113" i="13"/>
  <c r="X114" i="13" s="1"/>
  <c r="U127" i="13"/>
  <c r="U128" i="13" s="1"/>
  <c r="U113" i="13"/>
  <c r="U114" i="13" s="1"/>
  <c r="Z120" i="13"/>
  <c r="Z121" i="13" s="1"/>
  <c r="W85" i="13"/>
  <c r="W86" i="13" s="1"/>
  <c r="Z92" i="13"/>
  <c r="Z93" i="13" s="1"/>
  <c r="T134" i="13"/>
  <c r="T135" i="13" s="1"/>
  <c r="Z99" i="13"/>
  <c r="Z100" i="13" s="1"/>
  <c r="U106" i="13"/>
  <c r="U107" i="13" s="1"/>
  <c r="Y106" i="13"/>
  <c r="Y107" i="13" s="1"/>
  <c r="R99" i="13"/>
  <c r="R100" i="13" s="1"/>
  <c r="Y85" i="13"/>
  <c r="Y86" i="13" s="1"/>
  <c r="X134" i="13"/>
  <c r="X135" i="13" s="1"/>
  <c r="V106" i="13"/>
  <c r="V107" i="13" s="1"/>
  <c r="S85" i="13"/>
  <c r="S86" i="13" s="1"/>
  <c r="W127" i="13"/>
  <c r="W128" i="13" s="1"/>
  <c r="X106" i="13"/>
  <c r="X107" i="13" s="1"/>
  <c r="Z120" i="14" l="1"/>
  <c r="S134" i="14"/>
  <c r="S135" i="14" s="1"/>
  <c r="R106" i="16"/>
  <c r="R107" i="16" s="1"/>
  <c r="Z120" i="15"/>
  <c r="V99" i="14"/>
  <c r="V100" i="14" s="1"/>
  <c r="Y127" i="14"/>
  <c r="S85" i="14"/>
  <c r="S86" i="14" s="1"/>
  <c r="R113" i="14"/>
  <c r="R114" i="14" s="1"/>
  <c r="W127" i="14"/>
  <c r="W129" i="14" s="1"/>
  <c r="X134" i="14"/>
  <c r="U134" i="14"/>
  <c r="U136" i="14" s="1"/>
  <c r="V120" i="14"/>
  <c r="V122" i="14" s="1"/>
  <c r="T134" i="14"/>
  <c r="T136" i="14" s="1"/>
  <c r="S106" i="15"/>
  <c r="S107" i="15" s="1"/>
  <c r="R106" i="15"/>
  <c r="R107" i="15" s="1"/>
  <c r="Z127" i="13"/>
  <c r="Z128" i="13" s="1"/>
  <c r="R134" i="13"/>
  <c r="R135" i="13" s="1"/>
  <c r="Z85" i="13"/>
  <c r="Z86" i="13" s="1"/>
  <c r="V92" i="13"/>
  <c r="V93" i="13" s="1"/>
  <c r="S113" i="13"/>
  <c r="S114" i="13" s="1"/>
  <c r="Y92" i="13"/>
  <c r="Y93" i="13" s="1"/>
  <c r="W120" i="13"/>
  <c r="W121" i="13" s="1"/>
  <c r="U99" i="13"/>
  <c r="U100" i="13" s="1"/>
  <c r="X85" i="13"/>
  <c r="X86" i="13" s="1"/>
  <c r="V134" i="15"/>
  <c r="V135" i="15" s="1"/>
  <c r="U85" i="15"/>
  <c r="S134" i="15"/>
  <c r="S135" i="15" s="1"/>
  <c r="Y85" i="15"/>
  <c r="Y86" i="15" s="1"/>
  <c r="W106" i="15"/>
  <c r="W108" i="15" s="1"/>
  <c r="V99" i="15"/>
  <c r="V100" i="15" s="1"/>
  <c r="V120" i="15"/>
  <c r="V122" i="15" s="1"/>
  <c r="T113" i="15"/>
  <c r="T114" i="15" s="1"/>
  <c r="W128" i="14"/>
  <c r="U113" i="14"/>
  <c r="X92" i="13"/>
  <c r="X93" i="13" s="1"/>
  <c r="V113" i="13"/>
  <c r="V114" i="13" s="1"/>
  <c r="T85" i="13"/>
  <c r="T86" i="13" s="1"/>
  <c r="W99" i="13"/>
  <c r="W100" i="13" s="1"/>
  <c r="T120" i="13"/>
  <c r="T121" i="13" s="1"/>
  <c r="U92" i="13"/>
  <c r="U93" i="13" s="1"/>
  <c r="V134" i="13"/>
  <c r="V135" i="13" s="1"/>
  <c r="S99" i="13"/>
  <c r="S100" i="13" s="1"/>
  <c r="U134" i="13"/>
  <c r="U135" i="13" s="1"/>
  <c r="Z106" i="13"/>
  <c r="Z107" i="13" s="1"/>
  <c r="T127" i="13"/>
  <c r="T128" i="13" s="1"/>
  <c r="R120" i="13"/>
  <c r="R121" i="13" s="1"/>
  <c r="R85" i="13"/>
  <c r="R86" i="13" s="1"/>
  <c r="V99" i="13"/>
  <c r="V101" i="13" s="1"/>
  <c r="S127" i="13"/>
  <c r="S128" i="13" s="1"/>
  <c r="U85" i="13"/>
  <c r="V120" i="13"/>
  <c r="V122" i="13" s="1"/>
  <c r="X134" i="15"/>
  <c r="X135" i="15" s="1"/>
  <c r="Z99" i="15"/>
  <c r="Z100" i="15" s="1"/>
  <c r="R92" i="15"/>
  <c r="R93" i="15" s="1"/>
  <c r="W120" i="15"/>
  <c r="W121" i="15" s="1"/>
  <c r="T134" i="15"/>
  <c r="T135" i="15" s="1"/>
  <c r="U134" i="15"/>
  <c r="U135" i="15" s="1"/>
  <c r="U127" i="15"/>
  <c r="Y113" i="15"/>
  <c r="Y114" i="15" s="1"/>
  <c r="T99" i="15"/>
  <c r="T100" i="15" s="1"/>
  <c r="W113" i="15"/>
  <c r="W114" i="15" s="1"/>
  <c r="V92" i="15"/>
  <c r="V94" i="15" s="1"/>
  <c r="Y120" i="13"/>
  <c r="Y121" i="13" s="1"/>
  <c r="R113" i="13"/>
  <c r="R114" i="13" s="1"/>
  <c r="R106" i="13"/>
  <c r="R107" i="13" s="1"/>
  <c r="R127" i="13"/>
  <c r="R128" i="13" s="1"/>
  <c r="S134" i="13"/>
  <c r="S135" i="13" s="1"/>
  <c r="X127" i="13"/>
  <c r="X128" i="13" s="1"/>
  <c r="S120" i="13"/>
  <c r="S121" i="13" s="1"/>
  <c r="R92" i="13"/>
  <c r="R93" i="13" s="1"/>
  <c r="Y127" i="13"/>
  <c r="Y128" i="13" s="1"/>
  <c r="U120" i="13"/>
  <c r="U121" i="13" s="1"/>
  <c r="V127" i="15"/>
  <c r="V129" i="15" s="1"/>
  <c r="R134" i="15"/>
  <c r="R135" i="15" s="1"/>
  <c r="R113" i="15"/>
  <c r="R114" i="15" s="1"/>
  <c r="Y106" i="15"/>
  <c r="Y107" i="15" s="1"/>
  <c r="X85" i="15"/>
  <c r="X87" i="15" s="1"/>
  <c r="W127" i="15"/>
  <c r="T120" i="15"/>
  <c r="T121" i="15" s="1"/>
  <c r="Y134" i="13"/>
  <c r="Y135" i="13" s="1"/>
  <c r="X120" i="13"/>
  <c r="X121" i="13" s="1"/>
  <c r="Y99" i="13"/>
  <c r="Y100" i="13" s="1"/>
  <c r="W106" i="13"/>
  <c r="W107" i="13" s="1"/>
  <c r="W113" i="13"/>
  <c r="W115" i="13" s="1"/>
  <c r="T106" i="13"/>
  <c r="T107" i="13" s="1"/>
  <c r="S106" i="13"/>
  <c r="S107" i="13" s="1"/>
  <c r="Z134" i="13"/>
  <c r="Z135" i="13" s="1"/>
  <c r="T92" i="13"/>
  <c r="T94" i="13" s="1"/>
  <c r="Y127" i="15"/>
  <c r="Y129" i="15" s="1"/>
  <c r="U106" i="15"/>
  <c r="U113" i="15"/>
  <c r="U115" i="15" s="1"/>
  <c r="Z106" i="15"/>
  <c r="Z107" i="15" s="1"/>
  <c r="V113" i="15"/>
  <c r="V115" i="15" s="1"/>
  <c r="X113" i="15"/>
  <c r="W99" i="15"/>
  <c r="W101" i="15" s="1"/>
  <c r="Z85" i="15"/>
  <c r="Z86" i="15" s="1"/>
  <c r="Z92" i="15"/>
  <c r="Z94" i="15" s="1"/>
  <c r="S120" i="15"/>
  <c r="S121" i="15" s="1"/>
  <c r="X120" i="15"/>
  <c r="X122" i="15" s="1"/>
  <c r="V106" i="14"/>
  <c r="V108" i="14" s="1"/>
  <c r="T120" i="14"/>
  <c r="T121" i="14" s="1"/>
  <c r="U106" i="14"/>
  <c r="Z127" i="16"/>
  <c r="Z129" i="16" s="1"/>
  <c r="Y134" i="16"/>
  <c r="Y136" i="16" s="1"/>
  <c r="Y99" i="15"/>
  <c r="Y100" i="15" s="1"/>
  <c r="X92" i="15"/>
  <c r="U92" i="14"/>
  <c r="U93" i="14" s="1"/>
  <c r="S92" i="15"/>
  <c r="S93" i="15" s="1"/>
  <c r="T85" i="15"/>
  <c r="T87" i="15" s="1"/>
  <c r="Z99" i="14"/>
  <c r="Z101" i="14" s="1"/>
  <c r="R120" i="15"/>
  <c r="R121" i="15" s="1"/>
  <c r="R106" i="14"/>
  <c r="R107" i="14" s="1"/>
  <c r="X106" i="16"/>
  <c r="X107" i="16" s="1"/>
  <c r="V101" i="14"/>
  <c r="U85" i="14"/>
  <c r="T127" i="15"/>
  <c r="T128" i="15" s="1"/>
  <c r="T92" i="15"/>
  <c r="T93" i="15" s="1"/>
  <c r="U120" i="15"/>
  <c r="U122" i="15" s="1"/>
  <c r="U99" i="15"/>
  <c r="U101" i="15" s="1"/>
  <c r="W92" i="15"/>
  <c r="W94" i="15" s="1"/>
  <c r="U92" i="15"/>
  <c r="U93" i="15" s="1"/>
  <c r="V85" i="15"/>
  <c r="V86" i="15" s="1"/>
  <c r="R99" i="15"/>
  <c r="R100" i="15" s="1"/>
  <c r="X106" i="15"/>
  <c r="X108" i="15" s="1"/>
  <c r="S99" i="15"/>
  <c r="S100" i="15" s="1"/>
  <c r="V106" i="15"/>
  <c r="V107" i="15" s="1"/>
  <c r="R85" i="15"/>
  <c r="R86" i="15" s="1"/>
  <c r="Y92" i="15"/>
  <c r="Y93" i="15" s="1"/>
  <c r="T106" i="15"/>
  <c r="T108" i="15" s="1"/>
  <c r="S113" i="15"/>
  <c r="S114" i="15" s="1"/>
  <c r="V120" i="16"/>
  <c r="V121" i="16" s="1"/>
  <c r="S127" i="15"/>
  <c r="S128" i="15" s="1"/>
  <c r="R127" i="15"/>
  <c r="R128" i="15" s="1"/>
  <c r="S85" i="15"/>
  <c r="S86" i="15" s="1"/>
  <c r="R85" i="16"/>
  <c r="R86" i="16" s="1"/>
  <c r="R113" i="16"/>
  <c r="R114" i="16" s="1"/>
  <c r="S120" i="16"/>
  <c r="S121" i="16" s="1"/>
  <c r="T127" i="16"/>
  <c r="T128" i="16" s="1"/>
  <c r="T99" i="16"/>
  <c r="T100" i="16" s="1"/>
  <c r="U113" i="16"/>
  <c r="U115" i="16" s="1"/>
  <c r="U92" i="16"/>
  <c r="U93" i="16" s="1"/>
  <c r="X127" i="15"/>
  <c r="W120" i="16"/>
  <c r="W121" i="16" s="1"/>
  <c r="S113" i="16"/>
  <c r="S114" i="16" s="1"/>
  <c r="W99" i="16"/>
  <c r="T106" i="16"/>
  <c r="T107" i="16" s="1"/>
  <c r="R127" i="16"/>
  <c r="R128" i="16" s="1"/>
  <c r="X120" i="16"/>
  <c r="X122" i="16" s="1"/>
  <c r="S127" i="16"/>
  <c r="S128" i="16" s="1"/>
  <c r="S92" i="16"/>
  <c r="S93" i="16" s="1"/>
  <c r="S134" i="16"/>
  <c r="S135" i="16" s="1"/>
  <c r="U85" i="16"/>
  <c r="Y127" i="16"/>
  <c r="Y106" i="16"/>
  <c r="X85" i="16"/>
  <c r="W134" i="16"/>
  <c r="Y113" i="16"/>
  <c r="W92" i="16"/>
  <c r="V134" i="16"/>
  <c r="T113" i="16"/>
  <c r="T134" i="16"/>
  <c r="R134" i="16"/>
  <c r="R135" i="16" s="1"/>
  <c r="V127" i="16"/>
  <c r="V99" i="16"/>
  <c r="R120" i="16"/>
  <c r="R121" i="16" s="1"/>
  <c r="Z113" i="16"/>
  <c r="U99" i="16"/>
  <c r="U120" i="16"/>
  <c r="Y92" i="16"/>
  <c r="T85" i="16"/>
  <c r="X113" i="16"/>
  <c r="V113" i="16"/>
  <c r="Z92" i="16"/>
  <c r="W127" i="16"/>
  <c r="Z106" i="16"/>
  <c r="W85" i="16"/>
  <c r="V85" i="16"/>
  <c r="U127" i="16"/>
  <c r="U129" i="16" s="1"/>
  <c r="Z120" i="16"/>
  <c r="Z121" i="16" s="1"/>
  <c r="U106" i="16"/>
  <c r="U108" i="16" s="1"/>
  <c r="Y85" i="16"/>
  <c r="Y87" i="16" s="1"/>
  <c r="X92" i="16"/>
  <c r="Z99" i="16"/>
  <c r="V92" i="16"/>
  <c r="R99" i="16"/>
  <c r="R100" i="16" s="1"/>
  <c r="T120" i="16"/>
  <c r="V106" i="16"/>
  <c r="S85" i="16"/>
  <c r="S86" i="16" s="1"/>
  <c r="U134" i="16"/>
  <c r="W113" i="16"/>
  <c r="Z85" i="16"/>
  <c r="X127" i="16"/>
  <c r="X134" i="16"/>
  <c r="T92" i="16"/>
  <c r="Y99" i="16"/>
  <c r="X99" i="16"/>
  <c r="Y120" i="16"/>
  <c r="S99" i="16"/>
  <c r="S100" i="16" s="1"/>
  <c r="R92" i="16"/>
  <c r="R93" i="16" s="1"/>
  <c r="S106" i="16"/>
  <c r="S107" i="16" s="1"/>
  <c r="W106" i="16"/>
  <c r="W101" i="14"/>
  <c r="W100" i="14"/>
  <c r="X99" i="15"/>
  <c r="Y120" i="15"/>
  <c r="R120" i="14"/>
  <c r="R121" i="14" s="1"/>
  <c r="W113" i="14"/>
  <c r="Y120" i="14"/>
  <c r="U120" i="14"/>
  <c r="S120" i="14"/>
  <c r="S121" i="14" s="1"/>
  <c r="X92" i="14"/>
  <c r="V85" i="14"/>
  <c r="T92" i="14"/>
  <c r="W92" i="14"/>
  <c r="U127" i="14"/>
  <c r="Z106" i="14"/>
  <c r="W85" i="15"/>
  <c r="S113" i="14"/>
  <c r="S114" i="14" s="1"/>
  <c r="T113" i="14"/>
  <c r="W134" i="15"/>
  <c r="Y99" i="14"/>
  <c r="S106" i="14"/>
  <c r="S107" i="14" s="1"/>
  <c r="R134" i="14"/>
  <c r="R135" i="14" s="1"/>
  <c r="T127" i="14"/>
  <c r="T85" i="14"/>
  <c r="W134" i="14"/>
  <c r="R99" i="14"/>
  <c r="R100" i="14" s="1"/>
  <c r="Y106" i="14"/>
  <c r="X106" i="14"/>
  <c r="R92" i="14"/>
  <c r="R93" i="14" s="1"/>
  <c r="U99" i="14"/>
  <c r="S99" i="14"/>
  <c r="S100" i="14" s="1"/>
  <c r="T99" i="14"/>
  <c r="Y85" i="14"/>
  <c r="Z113" i="15"/>
  <c r="Y113" i="14"/>
  <c r="W120" i="14"/>
  <c r="V113" i="14"/>
  <c r="X99" i="14"/>
  <c r="Y92" i="14"/>
  <c r="V134" i="14"/>
  <c r="X120" i="14"/>
  <c r="Z85" i="14"/>
  <c r="X85" i="14"/>
  <c r="Z92" i="14"/>
  <c r="S127" i="14"/>
  <c r="S128" i="14" s="1"/>
  <c r="W85" i="14"/>
  <c r="Z113" i="14"/>
  <c r="V92" i="14"/>
  <c r="T106" i="14"/>
  <c r="W106" i="14"/>
  <c r="X113" i="14"/>
  <c r="S92" i="14"/>
  <c r="S93" i="14" s="1"/>
  <c r="V127" i="14"/>
  <c r="X127" i="14"/>
  <c r="X121" i="16"/>
  <c r="Z115" i="13"/>
  <c r="X108" i="16"/>
  <c r="V122" i="16"/>
  <c r="Y135" i="16"/>
  <c r="BB369" i="16"/>
  <c r="BE368" i="16" s="1"/>
  <c r="BE366" i="16"/>
  <c r="AL134" i="16" s="1"/>
  <c r="Z134" i="16" s="1"/>
  <c r="V93" i="15"/>
  <c r="T86" i="15"/>
  <c r="V101" i="15"/>
  <c r="Z101" i="15"/>
  <c r="U114" i="15"/>
  <c r="X114" i="15"/>
  <c r="X115" i="15"/>
  <c r="U128" i="15"/>
  <c r="U129" i="15"/>
  <c r="W107" i="15"/>
  <c r="Z87" i="15"/>
  <c r="Y87" i="15"/>
  <c r="Y108" i="15"/>
  <c r="U87" i="15"/>
  <c r="U86" i="15"/>
  <c r="X107" i="15"/>
  <c r="U107" i="15"/>
  <c r="U108" i="15"/>
  <c r="X86" i="15"/>
  <c r="W129" i="15"/>
  <c r="W128" i="15"/>
  <c r="T94" i="15"/>
  <c r="U121" i="15"/>
  <c r="U94" i="15"/>
  <c r="V87" i="15"/>
  <c r="X94" i="15"/>
  <c r="X93" i="15"/>
  <c r="BB356" i="15"/>
  <c r="BE355" i="15" s="1"/>
  <c r="BE353" i="15"/>
  <c r="AL127" i="15" s="1"/>
  <c r="Z127" i="15" s="1"/>
  <c r="BE364" i="15"/>
  <c r="AL132" i="15" s="1"/>
  <c r="BB367" i="15"/>
  <c r="X136" i="15"/>
  <c r="BA366" i="15"/>
  <c r="AK134" i="15" s="1"/>
  <c r="Y134" i="15" s="1"/>
  <c r="AX369" i="15"/>
  <c r="BA368" i="15" s="1"/>
  <c r="Z121" i="15"/>
  <c r="Z122" i="15"/>
  <c r="D54" i="4"/>
  <c r="R85" i="14"/>
  <c r="W114" i="13"/>
  <c r="N109" i="13" s="1"/>
  <c r="V129" i="13"/>
  <c r="V128" i="13"/>
  <c r="Y129" i="14"/>
  <c r="Y128" i="14"/>
  <c r="X135" i="14"/>
  <c r="X136" i="14"/>
  <c r="BA366" i="14"/>
  <c r="AK134" i="14" s="1"/>
  <c r="Y134" i="14" s="1"/>
  <c r="AX369" i="14"/>
  <c r="BA368" i="14" s="1"/>
  <c r="BB356" i="14"/>
  <c r="BE355" i="14" s="1"/>
  <c r="BE353" i="14"/>
  <c r="AL127" i="14" s="1"/>
  <c r="Z127" i="14" s="1"/>
  <c r="BE364" i="14"/>
  <c r="AL132" i="14" s="1"/>
  <c r="BB367" i="14"/>
  <c r="Z121" i="14"/>
  <c r="Z122" i="14"/>
  <c r="W94" i="13"/>
  <c r="T115" i="13"/>
  <c r="X87" i="13"/>
  <c r="X101" i="13"/>
  <c r="X136" i="13"/>
  <c r="Y87" i="13"/>
  <c r="V115" i="13"/>
  <c r="U108" i="13"/>
  <c r="T136" i="13"/>
  <c r="U129" i="13"/>
  <c r="W122" i="13"/>
  <c r="T101" i="13"/>
  <c r="W136" i="13"/>
  <c r="W129" i="13"/>
  <c r="Z87" i="13"/>
  <c r="Z101" i="13"/>
  <c r="Z94" i="13"/>
  <c r="Z122" i="13"/>
  <c r="W87" i="13"/>
  <c r="U115" i="13"/>
  <c r="X115" i="13"/>
  <c r="X108" i="13"/>
  <c r="Y108" i="13"/>
  <c r="V108" i="13"/>
  <c r="W101" i="13"/>
  <c r="Y101" i="13"/>
  <c r="Z129" i="13"/>
  <c r="U94" i="13"/>
  <c r="Y115" i="13"/>
  <c r="V87" i="13"/>
  <c r="U93" i="4"/>
  <c r="V121" i="4"/>
  <c r="R121" i="4"/>
  <c r="R122" i="4" s="1"/>
  <c r="Z107" i="4"/>
  <c r="Y121" i="4"/>
  <c r="R93" i="4"/>
  <c r="R94" i="4" s="1"/>
  <c r="U128" i="4"/>
  <c r="T128" i="4"/>
  <c r="V93" i="4"/>
  <c r="T135" i="4"/>
  <c r="W135" i="4"/>
  <c r="Y86" i="4"/>
  <c r="Y87" i="4" s="1"/>
  <c r="S121" i="4"/>
  <c r="S122" i="4" s="1"/>
  <c r="T93" i="4"/>
  <c r="Y135" i="4"/>
  <c r="V86" i="4"/>
  <c r="V87" i="4" s="1"/>
  <c r="T107" i="4"/>
  <c r="W128" i="4"/>
  <c r="W107" i="4"/>
  <c r="X107" i="4"/>
  <c r="R107" i="4"/>
  <c r="R108" i="4" s="1"/>
  <c r="Z93" i="4"/>
  <c r="X128" i="4"/>
  <c r="R128" i="4"/>
  <c r="R129" i="4" s="1"/>
  <c r="S128" i="4"/>
  <c r="S129" i="4" s="1"/>
  <c r="Y100" i="4"/>
  <c r="T100" i="4"/>
  <c r="W86" i="4"/>
  <c r="R100" i="4"/>
  <c r="R101" i="4" s="1"/>
  <c r="U114" i="4"/>
  <c r="X135" i="4"/>
  <c r="R114" i="4"/>
  <c r="R115" i="4" s="1"/>
  <c r="Z100" i="4"/>
  <c r="Z86" i="4"/>
  <c r="Z87" i="4" s="1"/>
  <c r="T121" i="4"/>
  <c r="X86" i="4"/>
  <c r="X87" i="4" s="1"/>
  <c r="Z135" i="4"/>
  <c r="R86" i="4"/>
  <c r="R87" i="4" s="1"/>
  <c r="Y128" i="4"/>
  <c r="Z121" i="4"/>
  <c r="X114" i="4"/>
  <c r="S107" i="4"/>
  <c r="S108" i="4" s="1"/>
  <c r="S93" i="4"/>
  <c r="S94" i="4" s="1"/>
  <c r="Z128" i="4"/>
  <c r="W114" i="4"/>
  <c r="R135" i="4"/>
  <c r="R136" i="4" s="1"/>
  <c r="S86" i="4"/>
  <c r="S87" i="4" s="1"/>
  <c r="Z114" i="4"/>
  <c r="W93" i="4"/>
  <c r="T86" i="4"/>
  <c r="T87" i="4" s="1"/>
  <c r="X100" i="4"/>
  <c r="X93" i="4"/>
  <c r="X121" i="4"/>
  <c r="U135" i="4"/>
  <c r="U107" i="4"/>
  <c r="V100" i="4"/>
  <c r="Y114" i="4"/>
  <c r="Y93" i="4"/>
  <c r="V135" i="4"/>
  <c r="U100" i="4"/>
  <c r="S114" i="4"/>
  <c r="S115" i="4" s="1"/>
  <c r="S100" i="4"/>
  <c r="S101" i="4" s="1"/>
  <c r="W100" i="4"/>
  <c r="T114" i="4"/>
  <c r="V128" i="4"/>
  <c r="W121" i="4"/>
  <c r="V114" i="4"/>
  <c r="U121" i="4"/>
  <c r="V107" i="4"/>
  <c r="S135" i="4"/>
  <c r="S136" i="4" s="1"/>
  <c r="Y107" i="4"/>
  <c r="U86" i="4"/>
  <c r="U87" i="4" s="1"/>
  <c r="U135" i="14" l="1"/>
  <c r="U101" i="13"/>
  <c r="T122" i="15"/>
  <c r="V121" i="13"/>
  <c r="Y129" i="13"/>
  <c r="Y115" i="15"/>
  <c r="V121" i="15"/>
  <c r="Y136" i="13"/>
  <c r="Z108" i="13"/>
  <c r="N116" i="13"/>
  <c r="U122" i="13"/>
  <c r="Z108" i="15"/>
  <c r="T101" i="15"/>
  <c r="V121" i="14"/>
  <c r="V100" i="13"/>
  <c r="T93" i="13"/>
  <c r="N88" i="13" s="1"/>
  <c r="W93" i="15"/>
  <c r="T115" i="15"/>
  <c r="T136" i="15"/>
  <c r="V107" i="14"/>
  <c r="T129" i="15"/>
  <c r="X129" i="13"/>
  <c r="N102" i="13"/>
  <c r="V136" i="13"/>
  <c r="T129" i="13"/>
  <c r="Y128" i="15"/>
  <c r="V114" i="15"/>
  <c r="V136" i="15"/>
  <c r="Y101" i="15"/>
  <c r="T107" i="15"/>
  <c r="N102" i="15" s="1"/>
  <c r="U136" i="15"/>
  <c r="V128" i="15"/>
  <c r="Z93" i="15"/>
  <c r="T135" i="14"/>
  <c r="T122" i="14"/>
  <c r="T87" i="13"/>
  <c r="N83" i="13" s="1"/>
  <c r="X122" i="13"/>
  <c r="Y94" i="13"/>
  <c r="T108" i="13"/>
  <c r="N104" i="13" s="1"/>
  <c r="W115" i="15"/>
  <c r="U107" i="16"/>
  <c r="Y94" i="15"/>
  <c r="N130" i="13"/>
  <c r="X94" i="13"/>
  <c r="W108" i="13"/>
  <c r="U136" i="13"/>
  <c r="U100" i="15"/>
  <c r="U94" i="14"/>
  <c r="Y122" i="13"/>
  <c r="V94" i="13"/>
  <c r="Z136" i="13"/>
  <c r="N95" i="13"/>
  <c r="W100" i="15"/>
  <c r="W122" i="15"/>
  <c r="X121" i="15"/>
  <c r="Z128" i="16"/>
  <c r="T101" i="16"/>
  <c r="T122" i="13"/>
  <c r="W122" i="16"/>
  <c r="U128" i="16"/>
  <c r="U114" i="14"/>
  <c r="U115" i="14"/>
  <c r="U86" i="13"/>
  <c r="N81" i="13" s="1"/>
  <c r="U87" i="13"/>
  <c r="V108" i="15"/>
  <c r="N104" i="15" s="1"/>
  <c r="T129" i="16"/>
  <c r="Z100" i="14"/>
  <c r="T108" i="16"/>
  <c r="U108" i="14"/>
  <c r="U107" i="14"/>
  <c r="U94" i="16"/>
  <c r="U87" i="14"/>
  <c r="U86" i="14"/>
  <c r="U114" i="16"/>
  <c r="Z122" i="16"/>
  <c r="X128" i="15"/>
  <c r="X129" i="15"/>
  <c r="W100" i="16"/>
  <c r="W101" i="16"/>
  <c r="Y86" i="16"/>
  <c r="W115" i="16"/>
  <c r="W114" i="16"/>
  <c r="T121" i="16"/>
  <c r="T122" i="16"/>
  <c r="X93" i="16"/>
  <c r="X94" i="16"/>
  <c r="W128" i="16"/>
  <c r="W129" i="16"/>
  <c r="T87" i="16"/>
  <c r="T86" i="16"/>
  <c r="Z115" i="16"/>
  <c r="Z114" i="16"/>
  <c r="W93" i="16"/>
  <c r="W94" i="16"/>
  <c r="Y108" i="16"/>
  <c r="Y107" i="16"/>
  <c r="X136" i="16"/>
  <c r="X135" i="16"/>
  <c r="U135" i="16"/>
  <c r="U136" i="16"/>
  <c r="V86" i="16"/>
  <c r="V87" i="16"/>
  <c r="Z94" i="16"/>
  <c r="Z93" i="16"/>
  <c r="Y94" i="16"/>
  <c r="Y93" i="16"/>
  <c r="T135" i="16"/>
  <c r="T136" i="16"/>
  <c r="Y114" i="16"/>
  <c r="Y115" i="16"/>
  <c r="Y128" i="16"/>
  <c r="Y129" i="16"/>
  <c r="X129" i="16"/>
  <c r="X128" i="16"/>
  <c r="V93" i="16"/>
  <c r="V94" i="16"/>
  <c r="W87" i="16"/>
  <c r="W86" i="16"/>
  <c r="V114" i="16"/>
  <c r="V115" i="16"/>
  <c r="U122" i="16"/>
  <c r="U121" i="16"/>
  <c r="V100" i="16"/>
  <c r="V101" i="16"/>
  <c r="T115" i="16"/>
  <c r="T114" i="16"/>
  <c r="W136" i="16"/>
  <c r="W135" i="16"/>
  <c r="U86" i="16"/>
  <c r="U87" i="16"/>
  <c r="Z87" i="16"/>
  <c r="Z86" i="16"/>
  <c r="V107" i="16"/>
  <c r="V108" i="16"/>
  <c r="Z101" i="16"/>
  <c r="Z100" i="16"/>
  <c r="Z107" i="16"/>
  <c r="Z108" i="16"/>
  <c r="X114" i="16"/>
  <c r="X115" i="16"/>
  <c r="U101" i="16"/>
  <c r="U100" i="16"/>
  <c r="V129" i="16"/>
  <c r="V128" i="16"/>
  <c r="V135" i="16"/>
  <c r="V136" i="16"/>
  <c r="X86" i="16"/>
  <c r="X87" i="16"/>
  <c r="W107" i="16"/>
  <c r="W108" i="16"/>
  <c r="Y121" i="16"/>
  <c r="Y122" i="16"/>
  <c r="X100" i="16"/>
  <c r="X101" i="16"/>
  <c r="Y100" i="16"/>
  <c r="Y101" i="16"/>
  <c r="T94" i="16"/>
  <c r="T93" i="16"/>
  <c r="V94" i="14"/>
  <c r="V93" i="14"/>
  <c r="Z93" i="14"/>
  <c r="Z94" i="14"/>
  <c r="V135" i="14"/>
  <c r="V136" i="14"/>
  <c r="W121" i="14"/>
  <c r="W122" i="14"/>
  <c r="T101" i="14"/>
  <c r="T100" i="14"/>
  <c r="X107" i="14"/>
  <c r="X108" i="14"/>
  <c r="T86" i="14"/>
  <c r="T87" i="14"/>
  <c r="Y100" i="14"/>
  <c r="Y101" i="14"/>
  <c r="W87" i="15"/>
  <c r="N83" i="15" s="1"/>
  <c r="W86" i="15"/>
  <c r="N81" i="15" s="1"/>
  <c r="T93" i="14"/>
  <c r="T94" i="14"/>
  <c r="U121" i="14"/>
  <c r="U122" i="14"/>
  <c r="Y122" i="15"/>
  <c r="Y121" i="15"/>
  <c r="N116" i="15" s="1"/>
  <c r="X115" i="14"/>
  <c r="X114" i="14"/>
  <c r="Z115" i="14"/>
  <c r="Z114" i="14"/>
  <c r="X87" i="14"/>
  <c r="X86" i="14"/>
  <c r="Y94" i="14"/>
  <c r="Y93" i="14"/>
  <c r="Y115" i="14"/>
  <c r="Y114" i="14"/>
  <c r="Y108" i="14"/>
  <c r="Y107" i="14"/>
  <c r="T128" i="14"/>
  <c r="T129" i="14"/>
  <c r="W136" i="15"/>
  <c r="W135" i="15"/>
  <c r="Z108" i="14"/>
  <c r="Z107" i="14"/>
  <c r="V86" i="14"/>
  <c r="V87" i="14"/>
  <c r="Y122" i="14"/>
  <c r="Y121" i="14"/>
  <c r="X101" i="15"/>
  <c r="N97" i="15" s="1"/>
  <c r="X100" i="15"/>
  <c r="X128" i="14"/>
  <c r="X129" i="14"/>
  <c r="W107" i="14"/>
  <c r="W108" i="14"/>
  <c r="W87" i="14"/>
  <c r="W86" i="14"/>
  <c r="Z86" i="14"/>
  <c r="Z87" i="14"/>
  <c r="X100" i="14"/>
  <c r="X101" i="14"/>
  <c r="Z115" i="15"/>
  <c r="Z114" i="15"/>
  <c r="N109" i="15" s="1"/>
  <c r="U101" i="14"/>
  <c r="U100" i="14"/>
  <c r="T115" i="14"/>
  <c r="T114" i="14"/>
  <c r="U128" i="14"/>
  <c r="U129" i="14"/>
  <c r="X93" i="14"/>
  <c r="X94" i="14"/>
  <c r="W115" i="14"/>
  <c r="W114" i="14"/>
  <c r="V129" i="14"/>
  <c r="V128" i="14"/>
  <c r="T107" i="14"/>
  <c r="T108" i="14"/>
  <c r="X122" i="14"/>
  <c r="X121" i="14"/>
  <c r="V115" i="14"/>
  <c r="V114" i="14"/>
  <c r="Y87" i="14"/>
  <c r="Y86" i="14"/>
  <c r="W135" i="14"/>
  <c r="W136" i="14"/>
  <c r="W94" i="14"/>
  <c r="W93" i="14"/>
  <c r="Z136" i="16"/>
  <c r="Z135" i="16"/>
  <c r="N90" i="15"/>
  <c r="N88" i="15"/>
  <c r="BB369" i="15"/>
  <c r="BE368" i="15" s="1"/>
  <c r="BE366" i="15"/>
  <c r="AL134" i="15" s="1"/>
  <c r="Z134" i="15" s="1"/>
  <c r="Z129" i="15"/>
  <c r="Z128" i="15"/>
  <c r="Y135" i="15"/>
  <c r="Y136" i="15"/>
  <c r="R86" i="14"/>
  <c r="N123" i="13"/>
  <c r="N125" i="13"/>
  <c r="N111" i="13"/>
  <c r="N97" i="13"/>
  <c r="Z128" i="14"/>
  <c r="Z129" i="14"/>
  <c r="Y135" i="14"/>
  <c r="Y136" i="14"/>
  <c r="BB369" i="14"/>
  <c r="BE368" i="14" s="1"/>
  <c r="BE366" i="14"/>
  <c r="AL134" i="14" s="1"/>
  <c r="Z134" i="14" s="1"/>
  <c r="W88" i="4"/>
  <c r="W87" i="4"/>
  <c r="U88" i="4"/>
  <c r="T115" i="4"/>
  <c r="T116" i="4"/>
  <c r="V101" i="4"/>
  <c r="V102" i="4"/>
  <c r="Z115" i="4"/>
  <c r="Z116" i="4"/>
  <c r="Z122" i="4"/>
  <c r="Z123" i="4"/>
  <c r="X88" i="4"/>
  <c r="V88" i="4"/>
  <c r="Y88" i="4"/>
  <c r="Z108" i="4"/>
  <c r="Z109" i="4"/>
  <c r="V115" i="4"/>
  <c r="V116" i="4"/>
  <c r="V136" i="4"/>
  <c r="V137" i="4"/>
  <c r="X101" i="4"/>
  <c r="X102" i="4"/>
  <c r="Y129" i="4"/>
  <c r="Y130" i="4"/>
  <c r="X136" i="4"/>
  <c r="X137" i="4"/>
  <c r="X129" i="4"/>
  <c r="X130" i="4"/>
  <c r="Y136" i="4"/>
  <c r="Y137" i="4"/>
  <c r="U129" i="4"/>
  <c r="U130" i="4"/>
  <c r="Y94" i="4"/>
  <c r="Y95" i="4"/>
  <c r="U136" i="4"/>
  <c r="U137" i="4"/>
  <c r="T88" i="4"/>
  <c r="Z88" i="4"/>
  <c r="U115" i="4"/>
  <c r="U116" i="4"/>
  <c r="Y101" i="4"/>
  <c r="Y102" i="4"/>
  <c r="Z94" i="4"/>
  <c r="Z95" i="4"/>
  <c r="W129" i="4"/>
  <c r="W130" i="4"/>
  <c r="T94" i="4"/>
  <c r="T95" i="4"/>
  <c r="T136" i="4"/>
  <c r="T137" i="4"/>
  <c r="V122" i="4"/>
  <c r="V123" i="4"/>
  <c r="U122" i="4"/>
  <c r="U123" i="4"/>
  <c r="U101" i="4"/>
  <c r="U102" i="4"/>
  <c r="X94" i="4"/>
  <c r="X95" i="4"/>
  <c r="Z129" i="4"/>
  <c r="Z130" i="4"/>
  <c r="X108" i="4"/>
  <c r="X109" i="4"/>
  <c r="T129" i="4"/>
  <c r="T130" i="4"/>
  <c r="Y108" i="4"/>
  <c r="Y109" i="4"/>
  <c r="W101" i="4"/>
  <c r="W102" i="4"/>
  <c r="U108" i="4"/>
  <c r="U109" i="4"/>
  <c r="T122" i="4"/>
  <c r="T123" i="4"/>
  <c r="T101" i="4"/>
  <c r="T102" i="4"/>
  <c r="W108" i="4"/>
  <c r="W109" i="4"/>
  <c r="W136" i="4"/>
  <c r="W137" i="4"/>
  <c r="W122" i="4"/>
  <c r="W123" i="4"/>
  <c r="V108" i="4"/>
  <c r="V109" i="4"/>
  <c r="V129" i="4"/>
  <c r="V130" i="4"/>
  <c r="Y115" i="4"/>
  <c r="Y116" i="4"/>
  <c r="X122" i="4"/>
  <c r="X123" i="4"/>
  <c r="W94" i="4"/>
  <c r="W95" i="4"/>
  <c r="W115" i="4"/>
  <c r="W116" i="4"/>
  <c r="X115" i="4"/>
  <c r="X116" i="4"/>
  <c r="Z136" i="4"/>
  <c r="Z137" i="4"/>
  <c r="Z101" i="4"/>
  <c r="Z102" i="4"/>
  <c r="T108" i="4"/>
  <c r="T109" i="4"/>
  <c r="V94" i="4"/>
  <c r="V95" i="4"/>
  <c r="Y122" i="4"/>
  <c r="Y123" i="4"/>
  <c r="U94" i="4"/>
  <c r="U95" i="4"/>
  <c r="N118" i="15" l="1"/>
  <c r="N111" i="15"/>
  <c r="N95" i="15"/>
  <c r="N118" i="13"/>
  <c r="N90" i="13"/>
  <c r="N132" i="13"/>
  <c r="N123" i="15"/>
  <c r="N125" i="15"/>
  <c r="N123" i="16"/>
  <c r="N125" i="16"/>
  <c r="N123" i="14"/>
  <c r="N102" i="16"/>
  <c r="N130" i="16"/>
  <c r="N104" i="16"/>
  <c r="N90" i="16"/>
  <c r="N132" i="16"/>
  <c r="N109" i="16"/>
  <c r="N95" i="16"/>
  <c r="N97" i="16"/>
  <c r="N118" i="16"/>
  <c r="N88" i="16"/>
  <c r="N116" i="16"/>
  <c r="N111" i="16"/>
  <c r="N83" i="16"/>
  <c r="N81" i="16"/>
  <c r="N90" i="14"/>
  <c r="N81" i="14"/>
  <c r="N116" i="14"/>
  <c r="N111" i="14"/>
  <c r="N102" i="14"/>
  <c r="N118" i="14"/>
  <c r="N125" i="14"/>
  <c r="N109" i="14"/>
  <c r="N88" i="14"/>
  <c r="N83" i="14"/>
  <c r="N95" i="14"/>
  <c r="N104" i="14"/>
  <c r="N97" i="14"/>
  <c r="Z136" i="15"/>
  <c r="N132" i="15" s="1"/>
  <c r="Z135" i="15"/>
  <c r="N130" i="15" s="1"/>
  <c r="Z135" i="14"/>
  <c r="N130" i="14" s="1"/>
  <c r="Z136" i="14"/>
  <c r="N132" i="14" s="1"/>
  <c r="N91" i="4"/>
  <c r="N84" i="4"/>
  <c r="N89" i="4"/>
  <c r="N131" i="4"/>
  <c r="N124" i="4"/>
  <c r="N117" i="4"/>
  <c r="N82" i="4"/>
  <c r="N96" i="4"/>
  <c r="N103" i="4"/>
  <c r="N110" i="4"/>
  <c r="N105" i="4"/>
  <c r="N98" i="4"/>
  <c r="N112" i="4"/>
  <c r="N119" i="4"/>
  <c r="N126" i="4"/>
  <c r="N133" i="4"/>
  <c r="N7" i="13" l="1"/>
  <c r="N7" i="4" s="1"/>
  <c r="N5" i="13"/>
  <c r="N11" i="16"/>
  <c r="N5" i="16"/>
  <c r="N13" i="16"/>
  <c r="N13" i="4" s="1"/>
  <c r="N8" i="16"/>
  <c r="N9" i="16"/>
  <c r="N11" i="15"/>
  <c r="N11" i="4" s="1"/>
  <c r="N9" i="15"/>
  <c r="N8" i="14"/>
  <c r="N9" i="4" s="1"/>
  <c r="N5" i="15"/>
  <c r="N8" i="15"/>
  <c r="N9" i="14"/>
  <c r="N5" i="14"/>
  <c r="N5" i="4"/>
  <c r="N37" i="13" l="1"/>
  <c r="P37" i="13" s="1"/>
  <c r="N37" i="16"/>
  <c r="P37" i="16" s="1"/>
  <c r="N37" i="4"/>
  <c r="P37" i="4" s="1"/>
  <c r="N37" i="15"/>
  <c r="P37" i="15" s="1"/>
  <c r="N37" i="14"/>
  <c r="P37" i="14" s="1"/>
</calcChain>
</file>

<file path=xl/comments1.xml><?xml version="1.0" encoding="utf-8"?>
<comments xmlns="http://schemas.openxmlformats.org/spreadsheetml/2006/main">
  <authors>
    <author>Günther Kuneth</author>
    <author>G_Kuneth</author>
    <author>privat</author>
    <author>Kuneth Guenther</author>
  </authors>
  <commentList>
    <comment ref="AX3" authorId="0">
      <text>
        <r>
          <rPr>
            <sz val="12"/>
            <color indexed="81"/>
            <rFont val="Tahoma"/>
            <family val="2"/>
          </rPr>
          <t>Wald entstanden aus Kernwüchsen (Samen)  durch Saat, Naturverjüngung oder Pflanzung</t>
        </r>
      </text>
    </comment>
    <comment ref="AX4" authorId="0">
      <text>
        <r>
          <rPr>
            <sz val="12"/>
            <color indexed="81"/>
            <rFont val="Tahoma"/>
            <family val="2"/>
          </rPr>
          <t>Wald, der aus Stockausschlägen oder aus Stockausschläge im Unterwuchs und Kernwüchsen in der Oberschicht (Mittelwald) hervorgegangen ist</t>
        </r>
      </text>
    </comment>
    <comment ref="A8" authorId="0">
      <text>
        <r>
          <rPr>
            <b/>
            <sz val="12"/>
            <color indexed="81"/>
            <rFont val="Tahoma"/>
            <family val="2"/>
          </rPr>
          <t xml:space="preserve">Freie Eingabemöglichkeit
z. B. für:
</t>
        </r>
        <r>
          <rPr>
            <sz val="12"/>
            <color indexed="81"/>
            <rFont val="Tahoma"/>
            <family val="2"/>
          </rPr>
          <t>Grundstücksnummer,
Abteilungsnummer oder
Bezeichnung eines Waldteils
Es muss nicht jede Zeile ausgefüllt werden, wird aber empfohlen.</t>
        </r>
      </text>
    </comment>
    <comment ref="B8" authorId="1">
      <text>
        <r>
          <rPr>
            <b/>
            <sz val="12"/>
            <color indexed="81"/>
            <rFont val="Tahoma"/>
            <family val="2"/>
          </rPr>
          <t xml:space="preserve">Unterabteilungen (Bestände):
</t>
        </r>
        <r>
          <rPr>
            <sz val="12"/>
            <color indexed="81"/>
            <rFont val="Tahoma"/>
            <family val="2"/>
          </rPr>
          <t xml:space="preserve">Diese sind mit Nummern oder Buchstaben zu bezeichnen.
Wichtig: </t>
        </r>
        <r>
          <rPr>
            <u/>
            <sz val="12"/>
            <color indexed="81"/>
            <rFont val="Tahoma"/>
            <family val="2"/>
          </rPr>
          <t>gleiche Zahl oder gleicher Buchstabe dürfen nicht ein zweitesmal verwendet werden</t>
        </r>
        <r>
          <rPr>
            <sz val="12"/>
            <color indexed="81"/>
            <rFont val="Tahoma"/>
            <family val="2"/>
          </rPr>
          <t xml:space="preserve">.
Empfohlen wird eine 3-stellige Codierung:
Hunderter Stelle = Abteilung 1 bis 9, 
Einer- und Zehnerstelle 09 bis 99 = Unterabteilung
</t>
        </r>
        <r>
          <rPr>
            <u/>
            <sz val="12"/>
            <color indexed="81"/>
            <rFont val="Tahoma"/>
            <family val="2"/>
          </rPr>
          <t>Beispiel:</t>
        </r>
        <r>
          <rPr>
            <sz val="12"/>
            <color indexed="81"/>
            <rFont val="Tahoma"/>
            <family val="2"/>
          </rPr>
          <t xml:space="preserve"> 101 = Abteilung 1, Bestand 01</t>
        </r>
      </text>
    </comment>
    <comment ref="C8" authorId="0">
      <text>
        <r>
          <rPr>
            <b/>
            <sz val="12"/>
            <color indexed="81"/>
            <rFont val="Tahoma"/>
            <family val="2"/>
          </rPr>
          <t xml:space="preserve">Angabe der gesamten Fläche
der Unterabteilung in ha
Achtung bei roten Zahlen:
</t>
        </r>
        <r>
          <rPr>
            <sz val="12"/>
            <color indexed="81"/>
            <rFont val="Tahoma"/>
            <family val="2"/>
          </rPr>
          <t xml:space="preserve">für diesen Bestand sind die Angaben für die </t>
        </r>
        <r>
          <rPr>
            <u/>
            <sz val="12"/>
            <color indexed="81"/>
            <rFont val="Tahoma"/>
            <family val="2"/>
          </rPr>
          <t>AKL-Anteile</t>
        </r>
        <r>
          <rPr>
            <sz val="12"/>
            <color indexed="81"/>
            <rFont val="Tahoma"/>
            <family val="2"/>
          </rPr>
          <t xml:space="preserve"> und/oder die </t>
        </r>
        <r>
          <rPr>
            <u/>
            <sz val="12"/>
            <color indexed="81"/>
            <rFont val="Tahoma"/>
            <family val="2"/>
          </rPr>
          <t xml:space="preserve">Baumartenanteile unvollständig oder falsch </t>
        </r>
        <r>
          <rPr>
            <sz val="12"/>
            <color indexed="81"/>
            <rFont val="Tahoma"/>
            <family val="2"/>
          </rPr>
          <t>(ihre Summe muss jeweils den Wert 10 ergeben)</t>
        </r>
      </text>
    </comment>
    <comment ref="E8" authorId="1">
      <text>
        <r>
          <rPr>
            <b/>
            <sz val="12"/>
            <color indexed="81"/>
            <rFont val="Tahoma"/>
            <family val="2"/>
          </rPr>
          <t>Altersklassenanteil:</t>
        </r>
        <r>
          <rPr>
            <sz val="12"/>
            <color indexed="81"/>
            <rFont val="Tahoma"/>
            <family val="2"/>
          </rPr>
          <t xml:space="preserve">
Angabe der Zehntelanteile (z. B. 4 für 4/10)</t>
        </r>
      </text>
    </comment>
    <comment ref="G8" authorId="1">
      <text>
        <r>
          <rPr>
            <b/>
            <sz val="12"/>
            <color indexed="81"/>
            <rFont val="Tahoma"/>
            <family val="2"/>
          </rPr>
          <t>Baumartenanteil:</t>
        </r>
        <r>
          <rPr>
            <sz val="12"/>
            <color indexed="81"/>
            <rFont val="Tahoma"/>
            <family val="2"/>
          </rPr>
          <t xml:space="preserve">
Angabe der Zehntelanteile (z. B.: 5 für 5/10)</t>
        </r>
      </text>
    </comment>
    <comment ref="H8" authorId="1">
      <text>
        <r>
          <rPr>
            <b/>
            <sz val="12"/>
            <color indexed="81"/>
            <rFont val="Tahoma"/>
            <family val="2"/>
          </rPr>
          <t>Baumart:</t>
        </r>
        <r>
          <rPr>
            <sz val="12"/>
            <color indexed="81"/>
            <rFont val="Tahoma"/>
            <family val="2"/>
          </rPr>
          <t xml:space="preserve">
Angabe durch Zahl  lt. nebenstehender Codierung nur erforderlich für:
a) Wirtschaftswald-Hochwald (Codierung mit grüner Farbe) 
b) Schutzwald in Ertrag</t>
        </r>
      </text>
    </comment>
    <comment ref="I8" authorId="0">
      <text>
        <r>
          <rPr>
            <b/>
            <sz val="12"/>
            <color indexed="81"/>
            <rFont val="Tahoma"/>
            <family val="2"/>
          </rPr>
          <t>Alter</t>
        </r>
        <r>
          <rPr>
            <sz val="12"/>
            <color indexed="81"/>
            <rFont val="Tahoma"/>
            <family val="2"/>
          </rPr>
          <t xml:space="preserve"> des Bestandes in Jahren
</t>
        </r>
        <r>
          <rPr>
            <b/>
            <sz val="12"/>
            <color indexed="81"/>
            <rFont val="Tahoma"/>
            <family val="2"/>
          </rPr>
          <t>ungesicherter Kultur</t>
        </r>
        <r>
          <rPr>
            <sz val="12"/>
            <color indexed="81"/>
            <rFont val="Tahoma"/>
            <family val="2"/>
          </rPr>
          <t xml:space="preserve"> immer mit </t>
        </r>
        <r>
          <rPr>
            <b/>
            <sz val="12"/>
            <color indexed="81"/>
            <rFont val="Tahoma"/>
            <family val="2"/>
          </rPr>
          <t xml:space="preserve">3 Jahren </t>
        </r>
        <r>
          <rPr>
            <sz val="12"/>
            <color indexed="81"/>
            <rFont val="Tahoma"/>
            <family val="2"/>
          </rPr>
          <t xml:space="preserve">angeben
</t>
        </r>
      </text>
    </comment>
    <comment ref="J8" authorId="0">
      <text>
        <r>
          <rPr>
            <b/>
            <sz val="12"/>
            <color indexed="81"/>
            <rFont val="Tahoma"/>
            <family val="2"/>
          </rPr>
          <t xml:space="preserve">Bonität: </t>
        </r>
        <r>
          <rPr>
            <sz val="12"/>
            <color indexed="81"/>
            <rFont val="Tahoma"/>
            <family val="2"/>
          </rPr>
          <t xml:space="preserve">
a) Für Baumarten mit Code-Nr. 11 bis 22: absolute Ertragsklasse:
Laubholz: </t>
        </r>
        <r>
          <rPr>
            <b/>
            <sz val="12"/>
            <color indexed="81"/>
            <rFont val="Tahoma"/>
            <family val="2"/>
          </rPr>
          <t>max. 9.</t>
        </r>
        <r>
          <rPr>
            <sz val="12"/>
            <color indexed="81"/>
            <rFont val="Tahoma"/>
            <family val="2"/>
          </rPr>
          <t xml:space="preserve"> Abs.-Bonität
Nadelholz: </t>
        </r>
        <r>
          <rPr>
            <b/>
            <sz val="12"/>
            <color indexed="81"/>
            <rFont val="Tahoma"/>
            <family val="2"/>
          </rPr>
          <t>max. 14.</t>
        </r>
        <r>
          <rPr>
            <sz val="12"/>
            <color indexed="81"/>
            <rFont val="Tahoma"/>
            <family val="2"/>
          </rPr>
          <t xml:space="preserve"> Abs.-Bonität
b) für Ausschlagswald:
1 = gut
2 = mittel
3 = schlecht</t>
        </r>
      </text>
    </comment>
    <comment ref="K8" authorId="0">
      <text>
        <r>
          <rPr>
            <b/>
            <sz val="12"/>
            <color indexed="81"/>
            <rFont val="Tahoma"/>
            <family val="2"/>
          </rPr>
          <t xml:space="preserve">Bestockungsgrad
</t>
        </r>
        <r>
          <rPr>
            <sz val="12"/>
            <color indexed="81"/>
            <rFont val="Tahoma"/>
            <family val="2"/>
          </rPr>
          <t xml:space="preserve">Blöße und ungesicherte Kultur: </t>
        </r>
        <r>
          <rPr>
            <b/>
            <sz val="12"/>
            <color indexed="81"/>
            <rFont val="Tahoma"/>
            <family val="2"/>
          </rPr>
          <t>keine Angabe!</t>
        </r>
        <r>
          <rPr>
            <sz val="12"/>
            <color indexed="81"/>
            <rFont val="Tahoma"/>
            <family val="2"/>
          </rPr>
          <t xml:space="preserve">
für alle anderen Bestände: </t>
        </r>
        <r>
          <rPr>
            <b/>
            <sz val="12"/>
            <color indexed="81"/>
            <rFont val="Tahoma"/>
            <family val="2"/>
          </rPr>
          <t>0,1</t>
        </r>
        <r>
          <rPr>
            <sz val="12"/>
            <color indexed="81"/>
            <rFont val="Tahoma"/>
            <family val="2"/>
          </rPr>
          <t xml:space="preserve"> </t>
        </r>
        <r>
          <rPr>
            <b/>
            <sz val="12"/>
            <color indexed="81"/>
            <rFont val="Tahoma"/>
            <family val="2"/>
          </rPr>
          <t>bis  max. 1</t>
        </r>
        <r>
          <rPr>
            <sz val="12"/>
            <color indexed="81"/>
            <rFont val="Tahoma"/>
            <family val="2"/>
          </rPr>
          <t xml:space="preserve"> (bei Vollbestockung)
Beispiel: Wert 0,8 eingeben, wenn der Bestand zu 80 % bestockt ist.</t>
        </r>
      </text>
    </comment>
    <comment ref="L8" authorId="2">
      <text>
        <r>
          <rPr>
            <sz val="12"/>
            <color indexed="81"/>
            <rFont val="Tahoma"/>
            <family val="2"/>
          </rPr>
          <t xml:space="preserve">Beim </t>
        </r>
        <r>
          <rPr>
            <b/>
            <sz val="12"/>
            <color indexed="81"/>
            <rFont val="Tahoma"/>
            <family val="2"/>
          </rPr>
          <t>Wirtschaftswald-Hochwald</t>
        </r>
        <r>
          <rPr>
            <sz val="12"/>
            <color indexed="81"/>
            <rFont val="Tahoma"/>
            <family val="2"/>
          </rPr>
          <t xml:space="preserve"> ist eine Codierung nur dann erforderlich, wenn es sich um Objektschutzwald, Bannwald, Erholungswald sowie Quellschutzanlagen und Umwandlungsfächen bis 40 Jahre handelt.
Waldkategorien, die </t>
        </r>
        <r>
          <rPr>
            <b/>
            <sz val="12"/>
            <color indexed="81"/>
            <rFont val="Tahoma"/>
            <family val="2"/>
          </rPr>
          <t>nicht  Wirtschaftswald-Hochwald</t>
        </r>
        <r>
          <rPr>
            <sz val="12"/>
            <color indexed="81"/>
            <rFont val="Tahoma"/>
            <family val="2"/>
          </rPr>
          <t xml:space="preserve">  sind (Code-Nummer 41, 42, 43, 51, 52, 55, 61 bis 74), sind mit nebenstehender Codierung einzutragen (</t>
        </r>
        <r>
          <rPr>
            <b/>
            <sz val="12"/>
            <color indexed="81"/>
            <rFont val="Tahoma"/>
            <family val="2"/>
          </rPr>
          <t>z. B.:</t>
        </r>
        <r>
          <rPr>
            <sz val="12"/>
            <color indexed="81"/>
            <rFont val="Tahoma"/>
            <family val="2"/>
          </rPr>
          <t xml:space="preserve"> 51 für Schutzwald in Ertrag).</t>
        </r>
      </text>
    </comment>
    <comment ref="M8" authorId="1">
      <text>
        <r>
          <rPr>
            <b/>
            <sz val="12"/>
            <color indexed="81"/>
            <rFont val="Tahoma"/>
            <family val="2"/>
          </rPr>
          <t>Waldart:</t>
        </r>
        <r>
          <rPr>
            <sz val="12"/>
            <color indexed="81"/>
            <rFont val="Tahoma"/>
            <family val="2"/>
          </rPr>
          <t xml:space="preserve">
Wenn es sich nicht um Wirtschaftswald handelt, ist die jeweilige Codierung (z. B. für Schutzwald, Niederwald usw.) einzugeben.</t>
        </r>
      </text>
    </comment>
    <comment ref="N8" authorId="3">
      <text>
        <r>
          <rPr>
            <b/>
            <sz val="12"/>
            <color indexed="81"/>
            <rFont val="Tahoma"/>
            <family val="2"/>
          </rPr>
          <t>Geländeneigung:</t>
        </r>
        <r>
          <rPr>
            <sz val="12"/>
            <color indexed="81"/>
            <rFont val="Tahoma"/>
            <family val="2"/>
          </rPr>
          <t xml:space="preserve">
Die Eingabe kann erfolgen für:
a)  den</t>
        </r>
        <r>
          <rPr>
            <u/>
            <sz val="12"/>
            <color indexed="81"/>
            <rFont val="Tahoma"/>
            <family val="2"/>
          </rPr>
          <t xml:space="preserve"> Hochwald</t>
        </r>
        <r>
          <rPr>
            <sz val="12"/>
            <color indexed="81"/>
            <rFont val="Tahoma"/>
            <family val="2"/>
          </rPr>
          <t xml:space="preserve"> zur Ermittlung der durchschnittlichen Geländeneigung (siehe Tabelle "Flächenübersicht  &gt; 100 ha" Zeile 60)
b) </t>
        </r>
        <r>
          <rPr>
            <u/>
            <sz val="12"/>
            <color indexed="81"/>
            <rFont val="Tahoma"/>
            <family val="2"/>
          </rPr>
          <t xml:space="preserve">Forstwege </t>
        </r>
        <r>
          <rPr>
            <sz val="12"/>
            <color indexed="81"/>
            <rFont val="Tahoma"/>
            <family val="2"/>
          </rPr>
          <t>(Code 71) zur Ermittlung des Anteils der Querneigung über 60 % und unter 20 %</t>
        </r>
        <r>
          <rPr>
            <sz val="9"/>
            <color indexed="81"/>
            <rFont val="Tahoma"/>
            <family val="2"/>
          </rPr>
          <t xml:space="preserve">
</t>
        </r>
      </text>
    </comment>
    <comment ref="O8" authorId="0">
      <text>
        <r>
          <rPr>
            <b/>
            <sz val="12"/>
            <color indexed="81"/>
            <rFont val="Tahoma"/>
            <family val="2"/>
          </rPr>
          <t xml:space="preserve">Qualitätsminderung durch Stammschäden:
</t>
        </r>
        <r>
          <rPr>
            <sz val="12"/>
            <color indexed="81"/>
            <rFont val="Tahoma"/>
            <family val="2"/>
          </rPr>
          <t>z. B. durch Pilzbefall
Anteil der Bestandesfläche in % eingeben.</t>
        </r>
      </text>
    </comment>
    <comment ref="P8" authorId="0">
      <text>
        <r>
          <rPr>
            <b/>
            <sz val="12"/>
            <color indexed="81"/>
            <rFont val="Tahoma"/>
            <family val="2"/>
          </rPr>
          <t xml:space="preserve">Geländeverhältnis:
</t>
        </r>
        <r>
          <rPr>
            <sz val="12"/>
            <color indexed="81"/>
            <rFont val="Tahoma"/>
            <family val="2"/>
          </rPr>
          <t xml:space="preserve">Geben sie den Anteil der </t>
        </r>
        <r>
          <rPr>
            <u/>
            <sz val="12"/>
            <color indexed="81"/>
            <rFont val="Tahoma"/>
            <family val="2"/>
          </rPr>
          <t>Bestandesfläche in %</t>
        </r>
        <r>
          <rPr>
            <sz val="12"/>
            <color indexed="81"/>
            <rFont val="Tahoma"/>
            <family val="2"/>
          </rPr>
          <t xml:space="preserve"> an, auf der folgende Geländeverhältnisse c) oder d) zutreffen:
</t>
        </r>
        <r>
          <rPr>
            <b/>
            <sz val="12"/>
            <color indexed="81"/>
            <rFont val="Tahoma"/>
            <family val="2"/>
          </rPr>
          <t>c)</t>
        </r>
        <r>
          <rPr>
            <sz val="12"/>
            <color indexed="81"/>
            <rFont val="Tahoma"/>
            <family val="2"/>
          </rPr>
          <t xml:space="preserve">: ungleichförmiges Gelände mit Runsen und Quergräben; Gelände mit zahlreichen Steinblöcken oder Nassstellen oder mit starkem Unterwuchs
</t>
        </r>
        <r>
          <rPr>
            <b/>
            <sz val="12"/>
            <color indexed="81"/>
            <rFont val="Tahoma"/>
            <family val="2"/>
          </rPr>
          <t>d)</t>
        </r>
        <r>
          <rPr>
            <sz val="12"/>
            <color indexed="81"/>
            <rFont val="Tahoma"/>
            <family val="2"/>
          </rPr>
          <t>: stark ungleichförmiges Gelände mit überwiegend großen Bodenuneebenheiten oder mt Fels und Geröll</t>
        </r>
      </text>
    </comment>
    <comment ref="Q8" authorId="0">
      <text>
        <r>
          <rPr>
            <b/>
            <sz val="12"/>
            <color indexed="81"/>
            <rFont val="Tahoma"/>
            <family val="2"/>
          </rPr>
          <t xml:space="preserve">Seilgelände bergauf bis 500 m:
</t>
        </r>
        <r>
          <rPr>
            <sz val="12"/>
            <color indexed="81"/>
            <rFont val="Tahoma"/>
            <family val="2"/>
          </rPr>
          <t>Anteil der Bestandesfläche in % eingeben</t>
        </r>
      </text>
    </comment>
    <comment ref="R8" authorId="0">
      <text>
        <r>
          <rPr>
            <b/>
            <sz val="12"/>
            <color indexed="81"/>
            <rFont val="Tahoma"/>
            <family val="2"/>
          </rPr>
          <t xml:space="preserve">Seilgelände bergab bis 500 m:
</t>
        </r>
        <r>
          <rPr>
            <sz val="12"/>
            <color indexed="81"/>
            <rFont val="Tahoma"/>
            <family val="2"/>
          </rPr>
          <t>Anteil der Bestandesfläche in % eingeben.</t>
        </r>
      </text>
    </comment>
    <comment ref="S8" authorId="0">
      <text>
        <r>
          <rPr>
            <b/>
            <sz val="12"/>
            <color indexed="81"/>
            <rFont val="Tahoma"/>
            <family val="2"/>
          </rPr>
          <t xml:space="preserve">Langstreckenseilgelände über 500 m:
</t>
        </r>
        <r>
          <rPr>
            <sz val="12"/>
            <color indexed="81"/>
            <rFont val="Tahoma"/>
            <family val="2"/>
          </rPr>
          <t>Anteil der Bestandesfläche in % eingeben.</t>
        </r>
      </text>
    </comment>
    <comment ref="L9" authorId="2">
      <text>
        <r>
          <rPr>
            <sz val="12"/>
            <color indexed="81"/>
            <rFont val="Tahoma"/>
            <family val="2"/>
          </rPr>
          <t xml:space="preserve">Wenn die Fläche der Unterabteilung </t>
        </r>
        <r>
          <rPr>
            <b/>
            <sz val="12"/>
            <color indexed="81"/>
            <rFont val="Tahoma"/>
            <family val="2"/>
          </rPr>
          <t>nicht Wirtschaftswald-Hochwald</t>
        </r>
        <r>
          <rPr>
            <sz val="12"/>
            <color indexed="81"/>
            <rFont val="Tahoma"/>
            <family val="2"/>
          </rPr>
          <t xml:space="preserve"> ist, dann kann in dieser Spalte die  Codierung für eine andere Kategorie lt. nebenstehender Codierung erfolgen (z. B. 51 für Schutzwald in Ertrag).
In diesem Fall muss der Anteil der Schlepperrückung nicht angegeben werden</t>
        </r>
      </text>
    </comment>
    <comment ref="O9" authorId="0">
      <text>
        <r>
          <rPr>
            <b/>
            <sz val="12"/>
            <color indexed="81"/>
            <rFont val="Tahoma"/>
            <family val="2"/>
          </rPr>
          <t xml:space="preserve">Qualitätsminderung durch Stammschäden:
</t>
        </r>
        <r>
          <rPr>
            <sz val="12"/>
            <color indexed="81"/>
            <rFont val="Tahoma"/>
            <family val="2"/>
          </rPr>
          <t>z. B. durch Pilzbefall
Anteil der Bestandesfläche in % eingeben.</t>
        </r>
      </text>
    </comment>
    <comment ref="Q9" authorId="0">
      <text>
        <r>
          <rPr>
            <b/>
            <sz val="12"/>
            <color indexed="81"/>
            <rFont val="Tahoma"/>
            <family val="2"/>
          </rPr>
          <t xml:space="preserve">Seilgelände bergauf bis 500 m:
</t>
        </r>
        <r>
          <rPr>
            <sz val="12"/>
            <color indexed="81"/>
            <rFont val="Tahoma"/>
            <family val="2"/>
          </rPr>
          <t>Anteil der Bestandesfläche in % eingeben</t>
        </r>
      </text>
    </comment>
    <comment ref="R9" authorId="0">
      <text>
        <r>
          <rPr>
            <b/>
            <sz val="12"/>
            <color indexed="81"/>
            <rFont val="Tahoma"/>
            <family val="2"/>
          </rPr>
          <t xml:space="preserve">Seilgelände bergab bis 500 m:
</t>
        </r>
        <r>
          <rPr>
            <sz val="12"/>
            <color indexed="81"/>
            <rFont val="Tahoma"/>
            <family val="2"/>
          </rPr>
          <t>Anteil der Bestandesfläche in % eingeben.</t>
        </r>
      </text>
    </comment>
    <comment ref="S9" authorId="0">
      <text>
        <r>
          <rPr>
            <b/>
            <sz val="12"/>
            <color indexed="81"/>
            <rFont val="Tahoma"/>
            <family val="2"/>
          </rPr>
          <t xml:space="preserve">Langstreckenseilgelände über 500 m:
</t>
        </r>
        <r>
          <rPr>
            <sz val="12"/>
            <color indexed="81"/>
            <rFont val="Tahoma"/>
            <family val="2"/>
          </rPr>
          <t>Anteil der Bestandesfläche in % eingeben.</t>
        </r>
      </text>
    </comment>
    <comment ref="AV10" authorId="0">
      <text>
        <r>
          <rPr>
            <sz val="12"/>
            <color indexed="81"/>
            <rFont val="Tahoma"/>
            <family val="2"/>
          </rPr>
          <t xml:space="preserve">Fichte/Tanne
</t>
        </r>
      </text>
    </comment>
    <comment ref="AV12" authorId="0">
      <text>
        <r>
          <rPr>
            <sz val="12"/>
            <color indexed="81"/>
            <rFont val="Tahoma"/>
            <family val="2"/>
          </rPr>
          <t xml:space="preserve">Weißkiefer
</t>
        </r>
      </text>
    </comment>
    <comment ref="AV14" authorId="0">
      <text>
        <r>
          <rPr>
            <sz val="12"/>
            <color indexed="81"/>
            <rFont val="Tahoma"/>
            <family val="2"/>
          </rPr>
          <t xml:space="preserve">Lärche
</t>
        </r>
      </text>
    </comment>
    <comment ref="AV16" authorId="0">
      <text>
        <r>
          <rPr>
            <sz val="12"/>
            <color indexed="81"/>
            <rFont val="Tahoma"/>
            <family val="2"/>
          </rPr>
          <t xml:space="preserve">Schwarzkiefer
</t>
        </r>
      </text>
    </comment>
    <comment ref="AV18" authorId="0">
      <text>
        <r>
          <rPr>
            <sz val="12"/>
            <color indexed="81"/>
            <rFont val="Tahoma"/>
            <family val="2"/>
          </rPr>
          <t xml:space="preserve">Zirbe
</t>
        </r>
      </text>
    </comment>
    <comment ref="AV22" authorId="0">
      <text>
        <r>
          <rPr>
            <sz val="12"/>
            <color indexed="81"/>
            <rFont val="Tahoma"/>
            <family val="2"/>
          </rPr>
          <t xml:space="preserve">Laubholz ohne Eiche
</t>
        </r>
      </text>
    </comment>
    <comment ref="AV24" authorId="0">
      <text>
        <r>
          <rPr>
            <sz val="12"/>
            <color indexed="81"/>
            <rFont val="Tahoma"/>
            <family val="2"/>
          </rPr>
          <t xml:space="preserve">Eiche
</t>
        </r>
      </text>
    </comment>
    <comment ref="AV26" authorId="0">
      <text>
        <r>
          <rPr>
            <sz val="12"/>
            <color indexed="81"/>
            <rFont val="Tahoma"/>
            <family val="2"/>
          </rPr>
          <t xml:space="preserve">Reiner Ausschlagswald
</t>
        </r>
      </text>
    </comment>
    <comment ref="AV28" authorId="0">
      <text>
        <r>
          <rPr>
            <sz val="12"/>
            <color indexed="81"/>
            <rFont val="Tahoma"/>
            <family val="2"/>
          </rPr>
          <t>Ausschlagswald im Unterwuchs,
Kernwüchse in der Oberschicht</t>
        </r>
      </text>
    </comment>
    <comment ref="AV30" authorId="0">
      <text>
        <r>
          <rPr>
            <sz val="12"/>
            <color indexed="81"/>
            <rFont val="Tahoma"/>
            <family val="2"/>
          </rPr>
          <t xml:space="preserve">Ahorn, Esche, Eiche, Ulme, Hainbuche, Rotbuche, Robinie, Schwarznuß
</t>
        </r>
      </text>
    </comment>
    <comment ref="AV32" authorId="0">
      <text>
        <r>
          <rPr>
            <sz val="12"/>
            <color indexed="81"/>
            <rFont val="Tahoma"/>
            <family val="2"/>
          </rPr>
          <t xml:space="preserve">Alle sonstigen nicht zur Hartholzau zählenden Laubhölzer (siehe Anmerkung zu Code 43)
</t>
        </r>
      </text>
    </comment>
  </commentList>
</comments>
</file>

<file path=xl/comments2.xml><?xml version="1.0" encoding="utf-8"?>
<comments xmlns="http://schemas.openxmlformats.org/spreadsheetml/2006/main">
  <authors>
    <author>Günther Kuneth</author>
  </authors>
  <commentList>
    <comment ref="I2" authorId="0">
      <text>
        <r>
          <rPr>
            <b/>
            <sz val="9"/>
            <color indexed="81"/>
            <rFont val="Tahoma"/>
            <family val="2"/>
          </rPr>
          <t>Seehöhe</t>
        </r>
      </text>
    </comment>
    <comment ref="J2" authorId="0">
      <text>
        <r>
          <rPr>
            <b/>
            <sz val="9"/>
            <color indexed="81"/>
            <rFont val="Tahoma"/>
            <family val="2"/>
          </rPr>
          <t>Bringungsentfernung</t>
        </r>
      </text>
    </comment>
    <comment ref="K2" authorId="0">
      <text>
        <r>
          <rPr>
            <b/>
            <sz val="9"/>
            <color indexed="81"/>
            <rFont val="Tahoma"/>
            <family val="2"/>
          </rPr>
          <t>Holzernte-bedingungen</t>
        </r>
      </text>
    </comment>
    <comment ref="L2" authorId="0">
      <text>
        <r>
          <rPr>
            <b/>
            <sz val="9"/>
            <color indexed="81"/>
            <rFont val="Tahoma"/>
            <family val="2"/>
          </rPr>
          <t>Wegebau, Wegerhaltung</t>
        </r>
      </text>
    </comment>
    <comment ref="M2" authorId="0">
      <text>
        <r>
          <rPr>
            <b/>
            <sz val="9"/>
            <color indexed="81"/>
            <rFont val="Tahoma"/>
            <family val="2"/>
          </rPr>
          <t>Wirtschafts-erschwernisse</t>
        </r>
      </text>
    </comment>
  </commentList>
</comments>
</file>

<file path=xl/comments3.xml><?xml version="1.0" encoding="utf-8"?>
<comments xmlns="http://schemas.openxmlformats.org/spreadsheetml/2006/main">
  <authors>
    <author>Kuneth Guenther</author>
  </authors>
  <commentList>
    <comment ref="L59" authorId="0">
      <text>
        <r>
          <rPr>
            <sz val="12"/>
            <color indexed="81"/>
            <rFont val="Tahoma"/>
            <family val="2"/>
          </rPr>
          <t>Berechneter Anteil, wenn für die erfassten Forstwege die Querneigung  in der Spalte N (Neig.%) im Tabellenblatt "Bestandesdaten &gt; 100 ha" eingegeben wurde</t>
        </r>
      </text>
    </comment>
    <comment ref="L60" authorId="0">
      <text>
        <r>
          <rPr>
            <sz val="12"/>
            <color indexed="81"/>
            <rFont val="Tahoma"/>
            <family val="2"/>
          </rPr>
          <t xml:space="preserve">Berechnete mittlere Geländequerneigung, wenn bei den Beständen die Eingabe  in der Spalte N (Neig.%) im Tabellenblatt "Bestandesdaten&gt;100 ha") erfolgt ist.
</t>
        </r>
      </text>
    </comment>
  </commentList>
</comments>
</file>

<file path=xl/comments4.xml><?xml version="1.0" encoding="utf-8"?>
<comments xmlns="http://schemas.openxmlformats.org/spreadsheetml/2006/main">
  <authors>
    <author>Kuneth Guenther</author>
  </authors>
  <commentList>
    <comment ref="L59" authorId="0">
      <text>
        <r>
          <rPr>
            <b/>
            <sz val="11"/>
            <color indexed="81"/>
            <rFont val="Tahoma"/>
            <family val="2"/>
          </rPr>
          <t>Berechnete Geländequerneigung, entsprechend der Eingabe (Spalte N im Tabellenblatt "Bestandesdaten&gt;100 ha")</t>
        </r>
        <r>
          <rPr>
            <sz val="11"/>
            <color indexed="81"/>
            <rFont val="Tahoma"/>
            <family val="2"/>
          </rPr>
          <t xml:space="preserve">
</t>
        </r>
      </text>
    </comment>
  </commentList>
</comments>
</file>

<file path=xl/comments5.xml><?xml version="1.0" encoding="utf-8"?>
<comments xmlns="http://schemas.openxmlformats.org/spreadsheetml/2006/main">
  <authors>
    <author>Kuneth Guenther</author>
  </authors>
  <commentList>
    <comment ref="L59" authorId="0">
      <text>
        <r>
          <rPr>
            <b/>
            <sz val="11"/>
            <color indexed="81"/>
            <rFont val="Tahoma"/>
            <family val="2"/>
          </rPr>
          <t>Berechnete Geländequerneigung, entsprechend der Eingabe (Spalte N im Tabellenblatt "Bestandesdaten&gt;100 ha")</t>
        </r>
        <r>
          <rPr>
            <sz val="11"/>
            <color indexed="81"/>
            <rFont val="Tahoma"/>
            <family val="2"/>
          </rPr>
          <t xml:space="preserve">
</t>
        </r>
      </text>
    </comment>
  </commentList>
</comments>
</file>

<file path=xl/comments6.xml><?xml version="1.0" encoding="utf-8"?>
<comments xmlns="http://schemas.openxmlformats.org/spreadsheetml/2006/main">
  <authors>
    <author>Kuneth Guenther</author>
  </authors>
  <commentList>
    <comment ref="L59" authorId="0">
      <text>
        <r>
          <rPr>
            <b/>
            <sz val="11"/>
            <color indexed="81"/>
            <rFont val="Tahoma"/>
            <family val="2"/>
          </rPr>
          <t>Berechnete Geländequerneigung, entsprechend der Eingabe (Spalte N im Tabellenblatt "Bestandesdaten&gt;100 ha")</t>
        </r>
        <r>
          <rPr>
            <sz val="11"/>
            <color indexed="81"/>
            <rFont val="Tahoma"/>
            <family val="2"/>
          </rPr>
          <t xml:space="preserve">
</t>
        </r>
      </text>
    </comment>
  </commentList>
</comments>
</file>

<file path=xl/comments7.xml><?xml version="1.0" encoding="utf-8"?>
<comments xmlns="http://schemas.openxmlformats.org/spreadsheetml/2006/main">
  <authors>
    <author>Kuneth Guenther</author>
  </authors>
  <commentList>
    <comment ref="L59" authorId="0">
      <text>
        <r>
          <rPr>
            <b/>
            <sz val="11"/>
            <color indexed="81"/>
            <rFont val="Tahoma"/>
            <family val="2"/>
          </rPr>
          <t>Berechnete Geländequerneigung, entsprechend der Eingabe (Spalte N im Tabellenblatt "Bestandesdaten&gt;100 ha")</t>
        </r>
        <r>
          <rPr>
            <sz val="11"/>
            <color indexed="81"/>
            <rFont val="Tahoma"/>
            <family val="2"/>
          </rPr>
          <t xml:space="preserve">
</t>
        </r>
      </text>
    </comment>
  </commentList>
</comments>
</file>

<file path=xl/sharedStrings.xml><?xml version="1.0" encoding="utf-8"?>
<sst xmlns="http://schemas.openxmlformats.org/spreadsheetml/2006/main" count="18389" uniqueCount="369">
  <si>
    <t>BA</t>
  </si>
  <si>
    <t>BON</t>
  </si>
  <si>
    <t>HS</t>
  </si>
  <si>
    <t>FI</t>
  </si>
  <si>
    <t>S</t>
  </si>
  <si>
    <t>M</t>
  </si>
  <si>
    <t>G</t>
  </si>
  <si>
    <t>NW</t>
  </si>
  <si>
    <t>MW</t>
  </si>
  <si>
    <t>AW</t>
  </si>
  <si>
    <t>KH</t>
  </si>
  <si>
    <t>NHB</t>
  </si>
  <si>
    <t>KU&lt;0,5</t>
  </si>
  <si>
    <t>CB&lt;0,5</t>
  </si>
  <si>
    <t>CB&gt;0,5</t>
  </si>
  <si>
    <t>SWAE</t>
  </si>
  <si>
    <t>von</t>
  </si>
  <si>
    <t>bis</t>
  </si>
  <si>
    <t>LÄ</t>
  </si>
  <si>
    <t>ZI</t>
  </si>
  <si>
    <t>WK</t>
  </si>
  <si>
    <t>SK</t>
  </si>
  <si>
    <t>LB</t>
  </si>
  <si>
    <t>EI</t>
  </si>
  <si>
    <t>EKL</t>
  </si>
  <si>
    <t>Region</t>
  </si>
  <si>
    <t>A</t>
  </si>
  <si>
    <t>B</t>
  </si>
  <si>
    <t>HA</t>
  </si>
  <si>
    <t>Stufe</t>
  </si>
  <si>
    <t>BR</t>
  </si>
  <si>
    <t>SH</t>
  </si>
  <si>
    <t>BrA</t>
  </si>
  <si>
    <t>Gva</t>
  </si>
  <si>
    <t>GVb</t>
  </si>
  <si>
    <t>GVc</t>
  </si>
  <si>
    <t>Gvd</t>
  </si>
  <si>
    <t>Schlepper</t>
  </si>
  <si>
    <t>Seil_aufwärts</t>
  </si>
  <si>
    <t>Seil_abwärts</t>
  </si>
  <si>
    <t>Seil_Langstrecke</t>
  </si>
  <si>
    <t>Minderungszahl lt. Anlage A2</t>
  </si>
  <si>
    <t>Anteil an MZ-Wege Maximum lt. Anlage A2 zu Sp. 10</t>
  </si>
  <si>
    <t>Anteil MZ-Ernte Maximum lt. Anlage A2 zu Sp. 9</t>
  </si>
  <si>
    <t>Felsanteil oder Zufuhr Schottertragschicht</t>
  </si>
  <si>
    <t>Kunsteinbau pro 10 km</t>
  </si>
  <si>
    <t>Querneigung</t>
  </si>
  <si>
    <t>Kriterium</t>
  </si>
  <si>
    <t>MZ-Anteil</t>
  </si>
  <si>
    <t>ja</t>
  </si>
  <si>
    <t>nein</t>
  </si>
  <si>
    <t>Hundersätze lt. Anlage A3 und A4</t>
  </si>
  <si>
    <t>ALT</t>
  </si>
  <si>
    <t>KULTung</t>
  </si>
  <si>
    <t>Hektarsätze lt. Anlage A1, A4 und A5</t>
  </si>
  <si>
    <t>Niederwald</t>
  </si>
  <si>
    <t>Mittelwald</t>
  </si>
  <si>
    <t>Auwald</t>
  </si>
  <si>
    <t>Krummholzflächen</t>
  </si>
  <si>
    <t>Christbaumkulturen auf Waldboden unter 5 ha</t>
  </si>
  <si>
    <t>Ertragsregionen</t>
  </si>
  <si>
    <t>BEZ</t>
  </si>
  <si>
    <t>REG</t>
  </si>
  <si>
    <t>Feldkirchen</t>
  </si>
  <si>
    <t>Hermagor</t>
  </si>
  <si>
    <t>Klagenfurt</t>
  </si>
  <si>
    <t>St. Veit/Glan</t>
  </si>
  <si>
    <t>Spittal</t>
  </si>
  <si>
    <t>Villach</t>
  </si>
  <si>
    <t>Völkermarkt</t>
  </si>
  <si>
    <t>Wolfsberg</t>
  </si>
  <si>
    <t>Name</t>
  </si>
  <si>
    <t>Anschrift</t>
  </si>
  <si>
    <t>gut</t>
  </si>
  <si>
    <t>mittel</t>
  </si>
  <si>
    <t>schlecht</t>
  </si>
  <si>
    <t>b</t>
  </si>
  <si>
    <t>Fläche in ha</t>
  </si>
  <si>
    <t>Bestandesdaten</t>
  </si>
  <si>
    <t>Flächengewichtung</t>
  </si>
  <si>
    <t>Gst.-Nr. od. Abt.</t>
  </si>
  <si>
    <t>U-Abt.</t>
  </si>
  <si>
    <t>AKL-Ant. BA</t>
  </si>
  <si>
    <t>BA-Ant.</t>
  </si>
  <si>
    <t>Alter</t>
  </si>
  <si>
    <t>WA</t>
  </si>
  <si>
    <t>Neig %</t>
  </si>
  <si>
    <t>Seehöhe in m</t>
  </si>
  <si>
    <t>Flächen-kontrolle</t>
  </si>
  <si>
    <t>ABT</t>
  </si>
  <si>
    <r>
      <t>F</t>
    </r>
    <r>
      <rPr>
        <vertAlign val="subscript"/>
        <sz val="10"/>
        <rFont val="Arial"/>
        <family val="2"/>
      </rPr>
      <t>Uabt</t>
    </r>
  </si>
  <si>
    <r>
      <t>F</t>
    </r>
    <r>
      <rPr>
        <vertAlign val="subscript"/>
        <sz val="10"/>
        <rFont val="Arial"/>
        <family val="2"/>
      </rPr>
      <t>Anteil</t>
    </r>
  </si>
  <si>
    <r>
      <t>Anteil</t>
    </r>
    <r>
      <rPr>
        <vertAlign val="subscript"/>
        <sz val="10"/>
        <rFont val="Arial"/>
        <family val="2"/>
      </rPr>
      <t>AKL</t>
    </r>
  </si>
  <si>
    <r>
      <t>Anteil</t>
    </r>
    <r>
      <rPr>
        <vertAlign val="subscript"/>
        <sz val="10"/>
        <rFont val="Arial"/>
        <family val="2"/>
      </rPr>
      <t>AKL_BA</t>
    </r>
  </si>
  <si>
    <r>
      <t>Anteil</t>
    </r>
    <r>
      <rPr>
        <vertAlign val="subscript"/>
        <sz val="10"/>
        <rFont val="Arial"/>
        <family val="2"/>
      </rPr>
      <t>BA</t>
    </r>
  </si>
  <si>
    <t>BST</t>
  </si>
  <si>
    <t>NEIG</t>
  </si>
  <si>
    <t>FxALT</t>
  </si>
  <si>
    <t>FxBON</t>
  </si>
  <si>
    <t>FxBST</t>
  </si>
  <si>
    <t>FxWA</t>
  </si>
  <si>
    <t>FxNEIG</t>
  </si>
  <si>
    <t>FxSH</t>
  </si>
  <si>
    <t>Fi/Ta</t>
  </si>
  <si>
    <t>W-Ki</t>
  </si>
  <si>
    <t>Lä</t>
  </si>
  <si>
    <t>S-Ki</t>
  </si>
  <si>
    <t>Zi</t>
  </si>
  <si>
    <t>Ei</t>
  </si>
  <si>
    <t>Forststraßen</t>
  </si>
  <si>
    <t>Code</t>
  </si>
  <si>
    <t>Neig</t>
  </si>
  <si>
    <t>Seehöhe</t>
  </si>
  <si>
    <t>Douglasie</t>
  </si>
  <si>
    <t>Schutzwald in Ertrag</t>
  </si>
  <si>
    <t>FxSCHL-G</t>
  </si>
  <si>
    <t>&gt;40</t>
  </si>
  <si>
    <t>&lt;81</t>
  </si>
  <si>
    <t>&gt;80</t>
  </si>
  <si>
    <t>&gt;10</t>
  </si>
  <si>
    <t>&lt;30</t>
  </si>
  <si>
    <t>Schleppergelände</t>
  </si>
  <si>
    <t>ha</t>
  </si>
  <si>
    <t>&lt;45</t>
  </si>
  <si>
    <t>Teilfläche              in ha</t>
  </si>
  <si>
    <t>AKL-Ant.</t>
  </si>
  <si>
    <t>N Bestand</t>
  </si>
  <si>
    <t>Kontrolle SCHL-R</t>
  </si>
  <si>
    <t>Kontrolle F</t>
  </si>
  <si>
    <t>Windschutzanlagen (§ 2 FG)</t>
  </si>
  <si>
    <t>sonst. Nichtholzboden</t>
  </si>
  <si>
    <t>KG:</t>
  </si>
  <si>
    <t>EZ:</t>
  </si>
  <si>
    <t>Nr. und Bezeichnung eingeben</t>
  </si>
  <si>
    <t>Nr. eingeben</t>
  </si>
  <si>
    <t>Lb ohne Ei</t>
  </si>
  <si>
    <t>GV (Krit. c, d)</t>
  </si>
  <si>
    <t>LStr &gt; 500 m</t>
  </si>
  <si>
    <t>SGe aufw</t>
  </si>
  <si>
    <t>SGe abw</t>
  </si>
  <si>
    <t>Qu-Min in %</t>
  </si>
  <si>
    <t>Schl-Ge</t>
  </si>
  <si>
    <t>m</t>
  </si>
  <si>
    <t>a, b</t>
  </si>
  <si>
    <t>c,d</t>
  </si>
  <si>
    <t>WA abfr</t>
  </si>
  <si>
    <t>Datenbankabfragen</t>
  </si>
  <si>
    <t>sonst. NHBoden</t>
  </si>
  <si>
    <t>Summe:</t>
  </si>
  <si>
    <t>Seilgelände bergauf</t>
  </si>
  <si>
    <t>Seilgelände bergab</t>
  </si>
  <si>
    <t>Langstreckenseil &gt; 500 m</t>
  </si>
  <si>
    <t>F Sge abw</t>
  </si>
  <si>
    <t>F_Sge abw</t>
  </si>
  <si>
    <t>F LStr</t>
  </si>
  <si>
    <t>F Qumin</t>
  </si>
  <si>
    <t>F GV krit c,d</t>
  </si>
  <si>
    <t>Summen</t>
  </si>
  <si>
    <t>GV_S</t>
  </si>
  <si>
    <t>GV_Sauf</t>
  </si>
  <si>
    <t>GV_Sab</t>
  </si>
  <si>
    <t>GV_LStr</t>
  </si>
  <si>
    <t>Baumart</t>
  </si>
  <si>
    <t>11 bis 20</t>
  </si>
  <si>
    <t>21 bis 40</t>
  </si>
  <si>
    <t>41 bis 60</t>
  </si>
  <si>
    <t>61 bis 80</t>
  </si>
  <si>
    <t>81 bis  100</t>
  </si>
  <si>
    <t>101 bis 120</t>
  </si>
  <si>
    <t>über 120</t>
  </si>
  <si>
    <t>Fläche</t>
  </si>
  <si>
    <t>Bonität</t>
  </si>
  <si>
    <t>Bestockung</t>
  </si>
  <si>
    <t>&lt;21</t>
  </si>
  <si>
    <t>&gt;20</t>
  </si>
  <si>
    <t>&lt;41</t>
  </si>
  <si>
    <t>&lt;61</t>
  </si>
  <si>
    <t>&gt;60</t>
  </si>
  <si>
    <t>&lt;101</t>
  </si>
  <si>
    <t>&gt;100</t>
  </si>
  <si>
    <t>&lt;121</t>
  </si>
  <si>
    <t>&gt;120</t>
  </si>
  <si>
    <t>&gt;0</t>
  </si>
  <si>
    <t>KU</t>
  </si>
  <si>
    <t>Kurzumtriebsflächen auf Waldb.</t>
  </si>
  <si>
    <t>Schutzwald außer Ertrag</t>
  </si>
  <si>
    <t>-</t>
  </si>
  <si>
    <t>Wirtschaftswald</t>
  </si>
  <si>
    <t>2. Ausschlagwald</t>
  </si>
  <si>
    <t>Auwald/Hartlaub</t>
  </si>
  <si>
    <t>Auwald/Weichlaub</t>
  </si>
  <si>
    <t>&gt;42</t>
  </si>
  <si>
    <t>Auwald Weichlb</t>
  </si>
  <si>
    <t xml:space="preserve">davon Weichlaubholzanteil: </t>
  </si>
  <si>
    <t>A: Wirtschaftswald</t>
  </si>
  <si>
    <t>B: Bannwald und Objektschutzwald sofern nicht Standortschutzwald</t>
  </si>
  <si>
    <t>E: Erholungswald</t>
  </si>
  <si>
    <t>1.1 Hochwald</t>
  </si>
  <si>
    <t>1.2. Ausschlagwald</t>
  </si>
  <si>
    <t>1.3 Kurzumtriebsflächen</t>
  </si>
  <si>
    <t>1.4 Christbaumkulturen</t>
  </si>
  <si>
    <t>1.5 Standortschutzwald mit Holznutzung</t>
  </si>
  <si>
    <t>1.5.2 Bestockt mit anderen Baumarten als bei 1.5.1</t>
  </si>
  <si>
    <t>1.6. Standortschutzwald ohne Holznutzung</t>
  </si>
  <si>
    <t>1.7 Krummholzflächen</t>
  </si>
  <si>
    <t>1.8 Windschutzanlagen</t>
  </si>
  <si>
    <t>1.9 Nebenflächen</t>
  </si>
  <si>
    <t>1.9.1 Nichtholzboden auf Waldboden</t>
  </si>
  <si>
    <t>1.5.2 Forstbetriebsflächen auf Nichtwaldboden</t>
  </si>
  <si>
    <t>Gesamt</t>
  </si>
  <si>
    <t>Erholungswald (§ 36 FG)</t>
  </si>
  <si>
    <t>Bann-/OSW</t>
  </si>
  <si>
    <t>Erholungswald</t>
  </si>
  <si>
    <t>1.5.1 Bestockt mit Fichte, Tanne, Lärche, Zirbe Douglasie</t>
  </si>
  <si>
    <t>SW i E gut</t>
  </si>
  <si>
    <t>SW i E gesamt</t>
  </si>
  <si>
    <t>SW außer Ertrag</t>
  </si>
  <si>
    <t>Do</t>
  </si>
  <si>
    <t>Krummholzfl.</t>
  </si>
  <si>
    <t>Windschutzanlagen</t>
  </si>
  <si>
    <t>&gt;70</t>
  </si>
  <si>
    <t>&lt;73</t>
  </si>
  <si>
    <t>Nichtholzb. Auf Wald</t>
  </si>
  <si>
    <t>Quellschutzanlagen</t>
  </si>
  <si>
    <t>Umwandlungsflächen</t>
  </si>
  <si>
    <t>Q: Quellschutzanlagen (nicht älter als 40 Jahre)</t>
  </si>
  <si>
    <t>U: Umwandlungsflächen (nicht älter als 40 Jahre)</t>
  </si>
  <si>
    <t>Christbaumkulturen</t>
  </si>
  <si>
    <t>&gt;61</t>
  </si>
  <si>
    <t>&lt;64</t>
  </si>
  <si>
    <t>Forstbetriebsflächen auf Nichtwaldboden</t>
  </si>
  <si>
    <t>Forstbetriebsfl. Nichtwald</t>
  </si>
  <si>
    <t>A Wirtschaftswald</t>
  </si>
  <si>
    <t>Holzbodenfläche Hochwald</t>
  </si>
  <si>
    <t>GV ha(c,d)</t>
  </si>
  <si>
    <t>GV ha (ges)</t>
  </si>
  <si>
    <t>Seil bergauf</t>
  </si>
  <si>
    <t>Seil bergab</t>
  </si>
  <si>
    <t>Langstr</t>
  </si>
  <si>
    <t>2. Merkmale des Hochwaldes</t>
  </si>
  <si>
    <t>1. Flächenausmaß</t>
  </si>
  <si>
    <t>2. 1 Lagemerkmale des Hochwaldes</t>
  </si>
  <si>
    <t>a) Mittlere Seehöhe der Holzbodenfläche</t>
  </si>
  <si>
    <t>b) Entfernung Anschlusspunkt öffentliches Verkehrsnetz vom Flächenmittel der Holzbodenfläche</t>
  </si>
  <si>
    <t>km</t>
  </si>
  <si>
    <t>2. 2 Bringungsbedingungen und Geländeverhältnisse im Hochwald</t>
  </si>
  <si>
    <t>Bringungsverhältnisse</t>
  </si>
  <si>
    <t>Geländeverhältnisse in ha bzw. %</t>
  </si>
  <si>
    <t>2. 3 Bedingungen zu Wegebau und Wegerhaltung</t>
  </si>
  <si>
    <t>a)</t>
  </si>
  <si>
    <t>%</t>
  </si>
  <si>
    <t>b)</t>
  </si>
  <si>
    <t>Kunsteinbauten (Brücken, Rohrdurchlässe über 1 m Durchmesser, Krainerwände mit mehr als 50 m³ Schotterkörper) sind pro 10 km Weglänger erforderlich (bzw. vorhanden)</t>
  </si>
  <si>
    <t>c)</t>
  </si>
  <si>
    <t>bei den Forstwegen ist die Geländequerneigung überwiegend größer  als 60 % oder überwiegend kleiner als 20 %</t>
  </si>
  <si>
    <t>Abfrage</t>
  </si>
  <si>
    <t>d)</t>
  </si>
  <si>
    <t>Die Gesamtlänge der LKW-befahrbaren Forstwege auf Eigengrund beträgt</t>
  </si>
  <si>
    <t>2.4 Streulage im Hochwald</t>
  </si>
  <si>
    <t>Wie groß ist die Fläche gemäß 1.1 in Streulage</t>
  </si>
  <si>
    <t>Wie viele Teilflächen liegen in Streulage</t>
  </si>
  <si>
    <t>Stück</t>
  </si>
  <si>
    <t>Felsanteil oder erforderliche Zufuhr und Aufbringung einer Schottertragschicht für den Unterbau betragen in % des interbetrieblichen Forstwegenetzes</t>
  </si>
  <si>
    <t>Codierung für Baumarten und Waldkategorien</t>
  </si>
  <si>
    <t>Ausschlagswald</t>
  </si>
  <si>
    <t>Sonstige Waldflächen</t>
  </si>
  <si>
    <t>&lt;4</t>
  </si>
  <si>
    <t>&gt;3</t>
  </si>
  <si>
    <t>unges. Kult.</t>
  </si>
  <si>
    <t>unbestockt</t>
  </si>
  <si>
    <t>2. 5 Schäden im Hochwald</t>
  </si>
  <si>
    <t>Fichte</t>
  </si>
  <si>
    <t>Rotfäule</t>
  </si>
  <si>
    <t>Schadensart</t>
  </si>
  <si>
    <t>Altersklasse</t>
  </si>
  <si>
    <t>Eschentriebsterben</t>
  </si>
  <si>
    <t>starker Mistelbefall</t>
  </si>
  <si>
    <t>Esche</t>
  </si>
  <si>
    <t>Altersklassenübersicht Index B: Bannwald und Objektschutzwald (LUF 1-FO HF 2014)</t>
  </si>
  <si>
    <t>Altersklassenübersicht Index A: Hochwald (LUF 1-FO HF 2014)</t>
  </si>
  <si>
    <t xml:space="preserve"> bis 20</t>
  </si>
  <si>
    <t>Index A:Fläche Fichte Rotfäule</t>
  </si>
  <si>
    <t>Altersklassenübersicht Index E: ERHOLUNGSWALD (LUF 1-FO HF 2014)</t>
  </si>
  <si>
    <t>Altersklassenübersicht Index Q: QUELLSCHUTZANLAGEN (LUF 1-FO HF 2014)</t>
  </si>
  <si>
    <t>Altersklassenübersicht Index U: UMWANDLUNGSFLÄCHEN (LUF 1-FO HF 2014)</t>
  </si>
  <si>
    <t>Index B + E +Q +U</t>
  </si>
  <si>
    <t>Fläche Fichte gesamt</t>
  </si>
  <si>
    <t>Christbaumkultur</t>
  </si>
  <si>
    <t>Quellschutzanlagen bis 40 Jahre</t>
  </si>
  <si>
    <t>Umwandlungsflächenbiss 40 Jahre</t>
  </si>
  <si>
    <t>Objektschutz-/Bannwald (§21, 27 FG)</t>
  </si>
  <si>
    <t>See-höhe in m</t>
  </si>
  <si>
    <t>Zur nebenstehenden Dateneingabe siehe Kommentar bzw. gilt:</t>
  </si>
  <si>
    <t>Nur für Teilflächen des Wirtchaftswald-Hochwaldes auszufüllen</t>
  </si>
  <si>
    <t>Wirtschaftswald Hochwald</t>
  </si>
  <si>
    <t>Für jede Teilfläche auszufüllen</t>
  </si>
  <si>
    <t>Betrieb:</t>
  </si>
  <si>
    <r>
      <t xml:space="preserve">Einheitswerthauptfeststellung 2014                                                                                                                                                                      Flächenübersicht Betriebe mit </t>
    </r>
    <r>
      <rPr>
        <b/>
        <sz val="14"/>
        <color rgb="FFFF0000"/>
        <rFont val="Arial"/>
        <family val="2"/>
      </rPr>
      <t>mehr als 100 ha</t>
    </r>
    <r>
      <rPr>
        <b/>
        <sz val="14"/>
        <rFont val="Arial"/>
        <family val="2"/>
      </rPr>
      <t xml:space="preserve"> Waldfläche</t>
    </r>
  </si>
  <si>
    <t>F x Neig</t>
  </si>
  <si>
    <t>SWIE gut</t>
  </si>
  <si>
    <t>SWIEschlecht</t>
  </si>
  <si>
    <t>Kurzumtrieb auf Waldboden</t>
  </si>
  <si>
    <t>Seehöhenstufen</t>
  </si>
  <si>
    <t>SH1</t>
  </si>
  <si>
    <t>SH2</t>
  </si>
  <si>
    <t>HE max</t>
  </si>
  <si>
    <t>WB max</t>
  </si>
  <si>
    <t>DO</t>
  </si>
  <si>
    <t>Abfrage HS</t>
  </si>
  <si>
    <t>Preisregion</t>
  </si>
  <si>
    <t>F x b</t>
  </si>
  <si>
    <t>HuS</t>
  </si>
  <si>
    <t>Minderungszahl</t>
  </si>
  <si>
    <t xml:space="preserve"> = Laubholz</t>
  </si>
  <si>
    <t xml:space="preserve"> = Nadelholz</t>
  </si>
  <si>
    <t>Min-Z.</t>
  </si>
  <si>
    <t>Seeh.</t>
  </si>
  <si>
    <t>&lt;20</t>
  </si>
  <si>
    <t>Nd.Holz</t>
  </si>
  <si>
    <t>Laubh.</t>
  </si>
  <si>
    <t>Fi</t>
  </si>
  <si>
    <t>Min SH</t>
  </si>
  <si>
    <t>Min Bring</t>
  </si>
  <si>
    <t>Min HE</t>
  </si>
  <si>
    <t>I</t>
  </si>
  <si>
    <t>Blö</t>
  </si>
  <si>
    <t>ung</t>
  </si>
  <si>
    <t>II</t>
  </si>
  <si>
    <t>IV</t>
  </si>
  <si>
    <t>V</t>
  </si>
  <si>
    <t>VI</t>
  </si>
  <si>
    <t>VII+</t>
  </si>
  <si>
    <t>Br-Dist</t>
  </si>
  <si>
    <t>Bringungsentfernung</t>
  </si>
  <si>
    <t>LB o.Ei</t>
  </si>
  <si>
    <t>+</t>
  </si>
  <si>
    <t>HE</t>
  </si>
  <si>
    <t>Weg</t>
  </si>
  <si>
    <t>Min.Weg</t>
  </si>
  <si>
    <t>Min. Bew.</t>
  </si>
  <si>
    <t>WE1_2</t>
  </si>
  <si>
    <t>Ergebnis Streulage</t>
  </si>
  <si>
    <t>Streul</t>
  </si>
  <si>
    <t>Summe</t>
  </si>
  <si>
    <t>Min.-Z.</t>
  </si>
  <si>
    <t>EHW</t>
  </si>
  <si>
    <t>Verriegelungssatz</t>
  </si>
  <si>
    <t>Fi, Ta, Lä Do Zi</t>
  </si>
  <si>
    <t>Ki, Lb</t>
  </si>
  <si>
    <t>EHW unbest</t>
  </si>
  <si>
    <t>Code BON</t>
  </si>
  <si>
    <t>Ausschl</t>
  </si>
  <si>
    <t>Chr</t>
  </si>
  <si>
    <t>SW i.E gut</t>
  </si>
  <si>
    <t>SW a.E.</t>
  </si>
  <si>
    <t>KRU</t>
  </si>
  <si>
    <t>Windsch</t>
  </si>
  <si>
    <t>Wschutz</t>
  </si>
  <si>
    <t>ges. /</t>
  </si>
  <si>
    <t>€/ha</t>
  </si>
  <si>
    <t>Abschlag für  Bannwald</t>
  </si>
  <si>
    <t>davon Holzbodenfläche Hochwald</t>
  </si>
  <si>
    <t>&gt;=20</t>
  </si>
  <si>
    <t>&lt;=60</t>
  </si>
  <si>
    <t>20bis 60%</t>
  </si>
  <si>
    <t>F x Neig Forststraßen</t>
  </si>
  <si>
    <t>gesamt</t>
  </si>
  <si>
    <t>Zusatzinformation: durchschnittiche Geländeneigung im Hochwald:</t>
  </si>
  <si>
    <r>
      <t xml:space="preserve">Flächenerfassung EHF 2014 
Betriebe mit </t>
    </r>
    <r>
      <rPr>
        <b/>
        <sz val="13"/>
        <color rgb="FFFF0000"/>
        <rFont val="Arial"/>
        <family val="2"/>
      </rPr>
      <t>mehr als 100 ha</t>
    </r>
    <r>
      <rPr>
        <b/>
        <sz val="13"/>
        <rFont val="Arial"/>
        <family val="2"/>
      </rPr>
      <t xml:space="preserve"> Waldfläche</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</si>
</sst>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_-* #,##0_-;\-* #,##0_-;_-* &quot;-&quot;??_-;_-@_-"/>
    <numFmt numFmtId="165" formatCode="0.0000"/>
    <numFmt numFmtId="166" formatCode="0.0"/>
    <numFmt numFmtId="167" formatCode="0.00_ ;\-0.00\ "/>
    <numFmt numFmtId="168" formatCode="0.0%"/>
  </numFmts>
  <fonts count="31" x14ac:knownFonts="1">
    <font>
      <sz val="11"/>
      <color theme="1"/>
      <name val="Calibri"/>
      <family val="2"/>
      <scheme val="minor"/>
    </font>
    <font>
      <b/>
      <sz val="11"/>
      <color theme="1"/>
      <name val="Calibri"/>
      <family val="2"/>
      <scheme val="minor"/>
    </font>
    <font>
      <sz val="11"/>
      <color theme="1"/>
      <name val="Calibri"/>
      <family val="2"/>
      <scheme val="minor"/>
    </font>
    <font>
      <b/>
      <sz val="9"/>
      <color indexed="81"/>
      <name val="Tahoma"/>
      <family val="2"/>
    </font>
    <font>
      <sz val="10"/>
      <name val="Arial"/>
      <family val="2"/>
    </font>
    <font>
      <b/>
      <sz val="14"/>
      <name val="Arial"/>
      <family val="2"/>
    </font>
    <font>
      <b/>
      <sz val="12"/>
      <name val="Arial"/>
      <family val="2"/>
    </font>
    <font>
      <b/>
      <sz val="10"/>
      <name val="Arial"/>
      <family val="2"/>
    </font>
    <font>
      <sz val="10"/>
      <name val="Arial"/>
      <family val="2"/>
    </font>
    <font>
      <vertAlign val="subscript"/>
      <sz val="10"/>
      <name val="Arial"/>
      <family val="2"/>
    </font>
    <font>
      <sz val="8"/>
      <name val="Arial"/>
      <family val="2"/>
    </font>
    <font>
      <sz val="9"/>
      <name val="Arial"/>
      <family val="2"/>
    </font>
    <font>
      <sz val="11"/>
      <name val="Arial"/>
      <family val="2"/>
    </font>
    <font>
      <b/>
      <sz val="11"/>
      <name val="Arial"/>
      <family val="2"/>
    </font>
    <font>
      <sz val="10"/>
      <color indexed="43"/>
      <name val="Arial"/>
      <family val="2"/>
    </font>
    <font>
      <sz val="12"/>
      <color indexed="81"/>
      <name val="Tahoma"/>
      <family val="2"/>
    </font>
    <font>
      <b/>
      <sz val="12"/>
      <color indexed="81"/>
      <name val="Tahoma"/>
      <family val="2"/>
    </font>
    <font>
      <sz val="11"/>
      <color theme="1"/>
      <name val="Arial"/>
      <family val="2"/>
    </font>
    <font>
      <b/>
      <sz val="11"/>
      <color theme="1"/>
      <name val="Arial"/>
      <family val="2"/>
    </font>
    <font>
      <b/>
      <sz val="12"/>
      <color theme="1"/>
      <name val="Arial"/>
      <family val="2"/>
    </font>
    <font>
      <u/>
      <sz val="12"/>
      <color indexed="81"/>
      <name val="Tahoma"/>
      <family val="2"/>
    </font>
    <font>
      <sz val="11"/>
      <color rgb="FFFF0000"/>
      <name val="Arial"/>
      <family val="2"/>
    </font>
    <font>
      <sz val="11"/>
      <color theme="0"/>
      <name val="Arial"/>
      <family val="2"/>
    </font>
    <font>
      <sz val="10"/>
      <color theme="1"/>
      <name val="Arial"/>
      <family val="2"/>
    </font>
    <font>
      <b/>
      <sz val="13"/>
      <name val="Arial"/>
      <family val="2"/>
    </font>
    <font>
      <sz val="12"/>
      <name val="Arial"/>
      <family val="2"/>
    </font>
    <font>
      <sz val="9"/>
      <color indexed="81"/>
      <name val="Tahoma"/>
      <family val="2"/>
    </font>
    <font>
      <b/>
      <sz val="14"/>
      <color rgb="FFFF0000"/>
      <name val="Arial"/>
      <family val="2"/>
    </font>
    <font>
      <b/>
      <sz val="13"/>
      <color rgb="FFFF0000"/>
      <name val="Arial"/>
      <family val="2"/>
    </font>
    <font>
      <b/>
      <sz val="11"/>
      <color indexed="81"/>
      <name val="Tahoma"/>
      <family val="2"/>
    </font>
    <font>
      <sz val="11"/>
      <color indexed="81"/>
      <name val="Tahoma"/>
      <family val="2"/>
    </font>
  </fonts>
  <fills count="20">
    <fill>
      <patternFill patternType="none"/>
    </fill>
    <fill>
      <patternFill patternType="gray125"/>
    </fill>
    <fill>
      <patternFill patternType="solid">
        <fgColor theme="9" tint="0.39997558519241921"/>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3"/>
        <bgColor indexed="64"/>
      </patternFill>
    </fill>
    <fill>
      <patternFill patternType="solid">
        <fgColor indexed="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CFF9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9" tint="0.59999389629810485"/>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0" fontId="4" fillId="0" borderId="0"/>
  </cellStyleXfs>
  <cellXfs count="404">
    <xf numFmtId="0" fontId="0" fillId="0" borderId="0" xfId="0"/>
    <xf numFmtId="0" fontId="1" fillId="4" borderId="0" xfId="0" applyFont="1" applyFill="1"/>
    <xf numFmtId="0" fontId="0" fillId="4" borderId="0" xfId="0" applyFill="1"/>
    <xf numFmtId="0" fontId="1" fillId="0" borderId="0" xfId="0" applyFont="1"/>
    <xf numFmtId="9" fontId="0" fillId="0" borderId="0" xfId="0" applyNumberFormat="1"/>
    <xf numFmtId="164" fontId="0" fillId="0" borderId="0" xfId="1" applyNumberFormat="1" applyFont="1"/>
    <xf numFmtId="0" fontId="4" fillId="0" borderId="0" xfId="3"/>
    <xf numFmtId="0" fontId="4" fillId="0" borderId="0" xfId="3" applyAlignment="1">
      <alignment horizontal="center"/>
    </xf>
    <xf numFmtId="0" fontId="4" fillId="0" borderId="0" xfId="3" applyFill="1" applyBorder="1" applyAlignment="1" applyProtection="1">
      <alignment horizontal="left"/>
    </xf>
    <xf numFmtId="0" fontId="8" fillId="0" borderId="0" xfId="3" applyFont="1" applyFill="1" applyBorder="1" applyAlignment="1" applyProtection="1">
      <alignment horizontal="left"/>
    </xf>
    <xf numFmtId="0" fontId="4" fillId="0" borderId="0" xfId="3" applyBorder="1"/>
    <xf numFmtId="0" fontId="4" fillId="7" borderId="5" xfId="3" applyFill="1" applyBorder="1" applyAlignment="1">
      <alignment horizontal="left"/>
    </xf>
    <xf numFmtId="0" fontId="4" fillId="7" borderId="4" xfId="3" applyFill="1" applyBorder="1" applyAlignment="1">
      <alignment horizontal="center"/>
    </xf>
    <xf numFmtId="49" fontId="8" fillId="0" borderId="3" xfId="3" applyNumberFormat="1" applyFont="1" applyBorder="1" applyAlignment="1" applyProtection="1">
      <alignment horizontal="center" vertical="center" wrapText="1"/>
    </xf>
    <xf numFmtId="0" fontId="4" fillId="0" borderId="3" xfId="3" applyBorder="1" applyAlignment="1" applyProtection="1">
      <alignment horizontal="center" vertical="center" wrapText="1"/>
    </xf>
    <xf numFmtId="0" fontId="4" fillId="0" borderId="9" xfId="3" applyBorder="1" applyAlignment="1" applyProtection="1">
      <alignment horizontal="center" vertical="center" wrapText="1"/>
    </xf>
    <xf numFmtId="166" fontId="4" fillId="0" borderId="9" xfId="3" applyNumberFormat="1" applyBorder="1" applyAlignment="1" applyProtection="1">
      <alignment horizontal="center" vertical="center" wrapText="1"/>
    </xf>
    <xf numFmtId="166" fontId="4" fillId="0" borderId="10" xfId="3" applyNumberFormat="1" applyBorder="1" applyAlignment="1" applyProtection="1">
      <alignment horizontal="center" vertical="center" wrapText="1"/>
    </xf>
    <xf numFmtId="0" fontId="4" fillId="0" borderId="0" xfId="3" applyAlignment="1">
      <alignment vertical="center" wrapText="1"/>
    </xf>
    <xf numFmtId="0" fontId="4" fillId="0" borderId="0" xfId="3" applyBorder="1" applyAlignment="1">
      <alignment textRotation="90" wrapText="1"/>
    </xf>
    <xf numFmtId="49" fontId="6" fillId="0" borderId="0" xfId="3" applyNumberFormat="1" applyFont="1" applyAlignment="1">
      <alignment horizontal="left"/>
    </xf>
    <xf numFmtId="49" fontId="8" fillId="0" borderId="7" xfId="3" applyNumberFormat="1" applyFont="1" applyBorder="1" applyAlignment="1" applyProtection="1">
      <alignment horizontal="center" vertical="center" wrapText="1"/>
    </xf>
    <xf numFmtId="0" fontId="4" fillId="0" borderId="10" xfId="3" applyBorder="1" applyAlignment="1" applyProtection="1">
      <alignment horizontal="center" vertical="center" wrapText="1"/>
    </xf>
    <xf numFmtId="2" fontId="4" fillId="0" borderId="9" xfId="3" applyNumberFormat="1" applyBorder="1" applyAlignment="1" applyProtection="1">
      <alignment horizontal="center" vertical="center" wrapText="1"/>
    </xf>
    <xf numFmtId="165" fontId="4" fillId="0" borderId="9" xfId="3" applyNumberFormat="1" applyBorder="1" applyAlignment="1" applyProtection="1">
      <alignment horizontal="center" textRotation="90"/>
    </xf>
    <xf numFmtId="166" fontId="4" fillId="0" borderId="0" xfId="3" applyNumberFormat="1" applyBorder="1" applyAlignment="1" applyProtection="1">
      <alignment horizontal="center" vertical="center" wrapText="1"/>
    </xf>
    <xf numFmtId="49" fontId="10" fillId="6" borderId="12" xfId="3" applyNumberFormat="1" applyFont="1" applyFill="1" applyBorder="1" applyAlignment="1" applyProtection="1">
      <alignment horizontal="right" vertical="center" wrapText="1"/>
      <protection locked="0"/>
    </xf>
    <xf numFmtId="0" fontId="11" fillId="6" borderId="12" xfId="3" applyFont="1" applyFill="1" applyBorder="1" applyAlignment="1" applyProtection="1">
      <alignment vertical="center"/>
      <protection locked="0"/>
    </xf>
    <xf numFmtId="2" fontId="4" fillId="6" borderId="12" xfId="3" applyNumberFormat="1" applyFill="1" applyBorder="1" applyAlignment="1" applyProtection="1">
      <alignment vertical="center"/>
      <protection locked="0"/>
    </xf>
    <xf numFmtId="2" fontId="4" fillId="0" borderId="12" xfId="3" applyNumberFormat="1" applyFill="1" applyBorder="1" applyAlignment="1">
      <alignment vertical="center"/>
    </xf>
    <xf numFmtId="0" fontId="4" fillId="6" borderId="12" xfId="3" applyFill="1" applyBorder="1" applyAlignment="1" applyProtection="1">
      <alignment vertical="center"/>
      <protection locked="0"/>
    </xf>
    <xf numFmtId="1" fontId="4" fillId="0" borderId="12" xfId="3" applyNumberFormat="1" applyFill="1" applyBorder="1" applyAlignment="1" applyProtection="1">
      <alignment vertical="center"/>
    </xf>
    <xf numFmtId="0" fontId="4" fillId="0" borderId="12" xfId="3" applyFill="1" applyBorder="1" applyAlignment="1" applyProtection="1">
      <alignment vertical="center"/>
    </xf>
    <xf numFmtId="1" fontId="4" fillId="6" borderId="2" xfId="3" applyNumberFormat="1" applyFill="1" applyBorder="1" applyAlignment="1" applyProtection="1">
      <alignment vertical="center"/>
      <protection locked="0"/>
    </xf>
    <xf numFmtId="0" fontId="4" fillId="0" borderId="2" xfId="3" applyBorder="1" applyAlignment="1">
      <alignment vertical="center"/>
    </xf>
    <xf numFmtId="0" fontId="4" fillId="0" borderId="0" xfId="3" applyBorder="1" applyAlignment="1">
      <alignment vertical="center"/>
    </xf>
    <xf numFmtId="1" fontId="4" fillId="0" borderId="0" xfId="3" applyNumberFormat="1"/>
    <xf numFmtId="49" fontId="10" fillId="6" borderId="15" xfId="3" applyNumberFormat="1" applyFont="1" applyFill="1" applyBorder="1" applyAlignment="1" applyProtection="1">
      <alignment horizontal="right" vertical="center" wrapText="1"/>
    </xf>
    <xf numFmtId="0" fontId="11" fillId="6" borderId="15" xfId="3" applyFont="1" applyFill="1" applyBorder="1" applyAlignment="1" applyProtection="1">
      <alignment vertical="center"/>
    </xf>
    <xf numFmtId="2" fontId="4" fillId="6" borderId="15" xfId="3" applyNumberFormat="1" applyFill="1" applyBorder="1" applyAlignment="1" applyProtection="1">
      <alignment vertical="center"/>
    </xf>
    <xf numFmtId="2" fontId="4" fillId="0" borderId="15" xfId="3" applyNumberFormat="1" applyFill="1" applyBorder="1" applyAlignment="1" applyProtection="1">
      <alignment vertical="center"/>
    </xf>
    <xf numFmtId="0" fontId="4" fillId="6" borderId="15" xfId="3" applyFill="1" applyBorder="1" applyAlignment="1" applyProtection="1">
      <alignment vertical="center"/>
    </xf>
    <xf numFmtId="1" fontId="4" fillId="0" borderId="15" xfId="3" applyNumberFormat="1" applyFill="1" applyBorder="1" applyAlignment="1" applyProtection="1">
      <alignment vertical="center"/>
    </xf>
    <xf numFmtId="0" fontId="14" fillId="6" borderId="15" xfId="3" applyFont="1" applyFill="1" applyBorder="1" applyAlignment="1" applyProtection="1">
      <alignment vertical="center"/>
    </xf>
    <xf numFmtId="166" fontId="4" fillId="6" borderId="15" xfId="3" applyNumberFormat="1" applyFill="1" applyBorder="1" applyAlignment="1" applyProtection="1">
      <alignment vertical="center"/>
    </xf>
    <xf numFmtId="0" fontId="4" fillId="0" borderId="15" xfId="3" applyFill="1" applyBorder="1" applyAlignment="1" applyProtection="1">
      <alignment vertical="center"/>
    </xf>
    <xf numFmtId="166" fontId="4" fillId="6" borderId="9" xfId="3" applyNumberFormat="1" applyFill="1" applyBorder="1" applyAlignment="1" applyProtection="1">
      <alignment vertical="center"/>
    </xf>
    <xf numFmtId="1" fontId="4" fillId="6" borderId="10" xfId="3" applyNumberFormat="1" applyFill="1" applyBorder="1" applyAlignment="1" applyProtection="1">
      <alignment vertical="center"/>
    </xf>
    <xf numFmtId="0" fontId="4" fillId="0" borderId="0" xfId="3" applyBorder="1" applyAlignment="1" applyProtection="1">
      <alignment vertical="center"/>
    </xf>
    <xf numFmtId="2" fontId="12" fillId="0" borderId="7" xfId="3" applyNumberFormat="1" applyFont="1" applyBorder="1"/>
    <xf numFmtId="165" fontId="4" fillId="0" borderId="0" xfId="3" applyNumberFormat="1" applyBorder="1"/>
    <xf numFmtId="165" fontId="4" fillId="0" borderId="0" xfId="3" applyNumberFormat="1"/>
    <xf numFmtId="49" fontId="8" fillId="0" borderId="0" xfId="3" applyNumberFormat="1" applyFont="1" applyBorder="1" applyAlignment="1">
      <alignment horizontal="right"/>
    </xf>
    <xf numFmtId="2" fontId="4" fillId="0" borderId="0" xfId="3" applyNumberFormat="1" applyBorder="1"/>
    <xf numFmtId="0" fontId="4" fillId="0" borderId="0" xfId="3" applyBorder="1" applyProtection="1"/>
    <xf numFmtId="49" fontId="8" fillId="0" borderId="0" xfId="3" applyNumberFormat="1" applyFont="1" applyAlignment="1">
      <alignment horizontal="right"/>
    </xf>
    <xf numFmtId="2" fontId="4" fillId="0" borderId="0" xfId="3" applyNumberFormat="1"/>
    <xf numFmtId="0" fontId="4" fillId="0" borderId="0" xfId="3" applyProtection="1"/>
    <xf numFmtId="0" fontId="8" fillId="0" borderId="0" xfId="3" applyFont="1" applyAlignment="1">
      <alignment vertical="center" wrapText="1"/>
    </xf>
    <xf numFmtId="0" fontId="13" fillId="0" borderId="0" xfId="3" applyFont="1" applyBorder="1" applyAlignment="1">
      <alignment horizontal="left"/>
    </xf>
    <xf numFmtId="2" fontId="12" fillId="0" borderId="0" xfId="3" applyNumberFormat="1" applyFont="1" applyBorder="1"/>
    <xf numFmtId="0" fontId="4" fillId="0" borderId="0" xfId="3" applyBorder="1" applyAlignment="1">
      <alignment wrapText="1"/>
    </xf>
    <xf numFmtId="0" fontId="4" fillId="0" borderId="0" xfId="3" applyFill="1" applyBorder="1"/>
    <xf numFmtId="9" fontId="4" fillId="6" borderId="10" xfId="2" applyFont="1" applyFill="1" applyBorder="1" applyAlignment="1" applyProtection="1">
      <alignment vertical="center"/>
    </xf>
    <xf numFmtId="9" fontId="4" fillId="6" borderId="2" xfId="2" applyFont="1" applyFill="1" applyBorder="1" applyAlignment="1" applyProtection="1">
      <alignment vertical="center"/>
      <protection locked="0"/>
    </xf>
    <xf numFmtId="0" fontId="17" fillId="0" borderId="0" xfId="0" applyFont="1"/>
    <xf numFmtId="0" fontId="17" fillId="4" borderId="0" xfId="0" applyFont="1" applyFill="1"/>
    <xf numFmtId="0" fontId="17" fillId="0" borderId="10" xfId="0" applyFont="1" applyBorder="1"/>
    <xf numFmtId="1" fontId="4" fillId="6" borderId="12" xfId="3" applyNumberFormat="1" applyFill="1" applyBorder="1" applyAlignment="1" applyProtection="1">
      <alignment vertical="center"/>
      <protection locked="0"/>
    </xf>
    <xf numFmtId="1" fontId="4" fillId="6" borderId="15" xfId="3" applyNumberFormat="1" applyFill="1" applyBorder="1" applyAlignment="1" applyProtection="1">
      <alignment vertical="center"/>
    </xf>
    <xf numFmtId="0" fontId="17" fillId="0" borderId="0" xfId="0" applyFont="1" applyAlignment="1">
      <alignment horizontal="right"/>
    </xf>
    <xf numFmtId="0" fontId="17" fillId="0" borderId="10" xfId="0" applyFont="1" applyBorder="1" applyAlignment="1">
      <alignment horizontal="right"/>
    </xf>
    <xf numFmtId="0" fontId="17" fillId="0" borderId="7" xfId="0" applyFont="1" applyBorder="1"/>
    <xf numFmtId="0" fontId="17" fillId="0" borderId="0" xfId="0" applyFont="1" applyBorder="1" applyAlignment="1">
      <alignment horizontal="center"/>
    </xf>
    <xf numFmtId="0" fontId="17" fillId="0" borderId="0" xfId="0" applyFont="1" applyBorder="1"/>
    <xf numFmtId="0" fontId="17" fillId="0" borderId="8" xfId="0" applyFont="1" applyBorder="1"/>
    <xf numFmtId="0" fontId="17" fillId="0" borderId="11" xfId="0" applyFont="1" applyBorder="1"/>
    <xf numFmtId="0" fontId="17" fillId="0" borderId="2" xfId="0" applyFont="1" applyBorder="1"/>
    <xf numFmtId="0" fontId="17" fillId="0" borderId="6" xfId="0" applyFont="1" applyBorder="1"/>
    <xf numFmtId="0" fontId="17" fillId="0" borderId="1" xfId="0" applyFont="1" applyBorder="1"/>
    <xf numFmtId="0" fontId="17" fillId="0" borderId="9" xfId="0" applyFont="1" applyBorder="1"/>
    <xf numFmtId="166" fontId="4" fillId="0" borderId="14" xfId="3" applyNumberFormat="1" applyFont="1" applyFill="1" applyBorder="1" applyAlignment="1" applyProtection="1">
      <alignment horizontal="center" vertical="center" wrapText="1"/>
    </xf>
    <xf numFmtId="0" fontId="4" fillId="0" borderId="0" xfId="3" applyFont="1" applyFill="1"/>
    <xf numFmtId="0" fontId="4" fillId="0" borderId="0" xfId="3" applyFont="1" applyFill="1" applyBorder="1"/>
    <xf numFmtId="0" fontId="4" fillId="0" borderId="0" xfId="3" applyFont="1" applyFill="1" applyAlignment="1">
      <alignment vertical="center" wrapText="1"/>
    </xf>
    <xf numFmtId="9" fontId="4" fillId="6" borderId="12" xfId="2" applyFont="1" applyFill="1" applyBorder="1" applyAlignment="1" applyProtection="1">
      <alignment vertical="center"/>
      <protection locked="0"/>
    </xf>
    <xf numFmtId="9" fontId="4" fillId="6" borderId="15" xfId="2" applyFont="1" applyFill="1" applyBorder="1" applyAlignment="1" applyProtection="1">
      <alignment vertical="center"/>
    </xf>
    <xf numFmtId="0" fontId="4" fillId="0" borderId="0" xfId="3" applyBorder="1" applyAlignment="1" applyProtection="1">
      <alignment horizontal="center" vertical="center" wrapText="1"/>
    </xf>
    <xf numFmtId="1" fontId="4" fillId="0" borderId="12" xfId="3" applyNumberFormat="1" applyFill="1" applyBorder="1" applyAlignment="1">
      <alignment vertical="center"/>
    </xf>
    <xf numFmtId="0" fontId="4" fillId="9" borderId="0" xfId="3" applyFill="1" applyBorder="1" applyAlignment="1">
      <alignment horizontal="center" textRotation="90" wrapText="1"/>
    </xf>
    <xf numFmtId="0" fontId="4" fillId="9" borderId="0" xfId="3" applyFill="1" applyAlignment="1">
      <alignment vertical="center" wrapText="1"/>
    </xf>
    <xf numFmtId="2" fontId="12" fillId="10" borderId="1" xfId="3" applyNumberFormat="1" applyFont="1" applyFill="1" applyBorder="1"/>
    <xf numFmtId="0" fontId="4" fillId="10" borderId="2" xfId="3" applyFill="1" applyBorder="1"/>
    <xf numFmtId="2" fontId="12" fillId="10" borderId="7" xfId="3" applyNumberFormat="1" applyFont="1" applyFill="1" applyBorder="1"/>
    <xf numFmtId="0" fontId="4" fillId="10" borderId="0" xfId="3" applyFill="1" applyBorder="1"/>
    <xf numFmtId="0" fontId="13" fillId="10" borderId="8" xfId="3" applyFont="1" applyFill="1" applyBorder="1" applyAlignment="1">
      <alignment horizontal="left"/>
    </xf>
    <xf numFmtId="49" fontId="4" fillId="10" borderId="0" xfId="3" applyNumberFormat="1" applyFill="1" applyBorder="1" applyAlignment="1">
      <alignment horizontal="right"/>
    </xf>
    <xf numFmtId="2" fontId="12" fillId="10" borderId="9" xfId="3" applyNumberFormat="1" applyFont="1" applyFill="1" applyBorder="1"/>
    <xf numFmtId="49" fontId="4" fillId="10" borderId="10" xfId="3" applyNumberFormat="1" applyFill="1" applyBorder="1" applyAlignment="1">
      <alignment horizontal="right"/>
    </xf>
    <xf numFmtId="0" fontId="13" fillId="10" borderId="11" xfId="3" applyFont="1" applyFill="1" applyBorder="1" applyAlignment="1">
      <alignment horizontal="left"/>
    </xf>
    <xf numFmtId="49" fontId="7" fillId="0" borderId="0" xfId="3" applyNumberFormat="1" applyFont="1" applyFill="1" applyBorder="1" applyAlignment="1" applyProtection="1">
      <alignment horizontal="right"/>
    </xf>
    <xf numFmtId="166" fontId="8" fillId="0" borderId="10" xfId="3" applyNumberFormat="1" applyFont="1" applyFill="1" applyBorder="1" applyAlignment="1" applyProtection="1">
      <alignment horizontal="center" vertical="center" wrapText="1"/>
    </xf>
    <xf numFmtId="0" fontId="4" fillId="0" borderId="2" xfId="3" applyFill="1" applyBorder="1" applyAlignment="1">
      <alignment vertical="center"/>
    </xf>
    <xf numFmtId="0" fontId="4" fillId="0" borderId="0" xfId="3" applyFill="1" applyBorder="1" applyAlignment="1" applyProtection="1">
      <alignment vertical="center"/>
    </xf>
    <xf numFmtId="166" fontId="4" fillId="0" borderId="10" xfId="3" applyNumberFormat="1" applyFont="1" applyFill="1" applyBorder="1" applyAlignment="1" applyProtection="1">
      <alignment horizontal="center" vertical="center" wrapText="1"/>
    </xf>
    <xf numFmtId="166" fontId="4" fillId="0" borderId="0" xfId="3" applyNumberFormat="1" applyFont="1" applyFill="1" applyAlignment="1">
      <alignment vertical="center" wrapText="1"/>
    </xf>
    <xf numFmtId="2" fontId="4" fillId="0" borderId="2" xfId="3" applyNumberFormat="1" applyFill="1" applyBorder="1" applyAlignment="1">
      <alignment vertical="center"/>
    </xf>
    <xf numFmtId="9" fontId="4" fillId="6" borderId="1" xfId="2" applyFont="1" applyFill="1" applyBorder="1" applyAlignment="1" applyProtection="1">
      <alignment vertical="center"/>
      <protection locked="0"/>
    </xf>
    <xf numFmtId="49" fontId="5" fillId="0" borderId="0" xfId="3" applyNumberFormat="1" applyFont="1" applyFill="1" applyBorder="1" applyAlignment="1" applyProtection="1">
      <alignment vertical="center" wrapText="1"/>
    </xf>
    <xf numFmtId="2" fontId="4" fillId="0" borderId="0" xfId="3" applyNumberFormat="1" applyFill="1" applyBorder="1" applyAlignment="1" applyProtection="1">
      <alignment vertical="center"/>
    </xf>
    <xf numFmtId="166" fontId="4" fillId="0" borderId="0" xfId="3" applyNumberFormat="1" applyFont="1" applyAlignment="1">
      <alignment vertical="center" wrapText="1"/>
    </xf>
    <xf numFmtId="0" fontId="17" fillId="0" borderId="0" xfId="0" applyFont="1" applyFill="1"/>
    <xf numFmtId="1" fontId="4" fillId="0" borderId="12" xfId="3" applyNumberFormat="1" applyFont="1" applyFill="1" applyBorder="1" applyAlignment="1">
      <alignment vertical="center"/>
    </xf>
    <xf numFmtId="49" fontId="12" fillId="2" borderId="2" xfId="3" applyNumberFormat="1" applyFont="1" applyFill="1" applyBorder="1" applyAlignment="1">
      <alignment horizontal="right"/>
    </xf>
    <xf numFmtId="0" fontId="13" fillId="2" borderId="6" xfId="3" applyFont="1" applyFill="1" applyBorder="1" applyAlignment="1">
      <alignment horizontal="left"/>
    </xf>
    <xf numFmtId="2" fontId="12" fillId="2" borderId="7" xfId="3" applyNumberFormat="1" applyFont="1" applyFill="1" applyBorder="1" applyProtection="1"/>
    <xf numFmtId="49" fontId="12" fillId="2" borderId="0" xfId="3" applyNumberFormat="1" applyFont="1" applyFill="1" applyBorder="1" applyAlignment="1">
      <alignment horizontal="right"/>
    </xf>
    <xf numFmtId="0" fontId="13" fillId="2" borderId="8" xfId="3" applyFont="1" applyFill="1" applyBorder="1" applyAlignment="1">
      <alignment horizontal="left"/>
    </xf>
    <xf numFmtId="2" fontId="12" fillId="2" borderId="9" xfId="3" applyNumberFormat="1" applyFont="1" applyFill="1" applyBorder="1"/>
    <xf numFmtId="49" fontId="12" fillId="2" borderId="10" xfId="3" applyNumberFormat="1" applyFont="1" applyFill="1" applyBorder="1" applyAlignment="1">
      <alignment horizontal="right"/>
    </xf>
    <xf numFmtId="0" fontId="13" fillId="2" borderId="11" xfId="3" applyFont="1" applyFill="1" applyBorder="1" applyAlignment="1">
      <alignment horizontal="left"/>
    </xf>
    <xf numFmtId="2" fontId="12" fillId="2" borderId="7" xfId="3" applyNumberFormat="1" applyFont="1" applyFill="1" applyBorder="1"/>
    <xf numFmtId="2" fontId="12" fillId="2" borderId="1" xfId="3" applyNumberFormat="1" applyFont="1" applyFill="1" applyBorder="1"/>
    <xf numFmtId="2" fontId="12" fillId="2" borderId="0" xfId="3" applyNumberFormat="1" applyFont="1" applyFill="1" applyBorder="1"/>
    <xf numFmtId="2" fontId="12" fillId="2" borderId="10" xfId="3" applyNumberFormat="1" applyFont="1" applyFill="1" applyBorder="1"/>
    <xf numFmtId="2" fontId="21" fillId="2" borderId="7" xfId="3" applyNumberFormat="1" applyFont="1" applyFill="1" applyBorder="1"/>
    <xf numFmtId="49" fontId="21" fillId="2" borderId="0" xfId="3" applyNumberFormat="1" applyFont="1" applyFill="1" applyBorder="1" applyAlignment="1">
      <alignment horizontal="right"/>
    </xf>
    <xf numFmtId="49" fontId="21" fillId="2" borderId="10" xfId="3" applyNumberFormat="1" applyFont="1" applyFill="1" applyBorder="1" applyAlignment="1">
      <alignment horizontal="right"/>
    </xf>
    <xf numFmtId="0" fontId="22" fillId="0" borderId="0" xfId="0" applyFont="1"/>
    <xf numFmtId="0" fontId="17" fillId="0" borderId="0" xfId="0" applyFont="1" applyBorder="1" applyAlignment="1"/>
    <xf numFmtId="0" fontId="17" fillId="0" borderId="0" xfId="0" applyFont="1" applyBorder="1" applyAlignment="1">
      <alignment horizontal="right"/>
    </xf>
    <xf numFmtId="0" fontId="18" fillId="0" borderId="0" xfId="0" applyFont="1" applyBorder="1"/>
    <xf numFmtId="0" fontId="18" fillId="0" borderId="0" xfId="0" applyFont="1" applyAlignment="1">
      <alignment horizontal="right"/>
    </xf>
    <xf numFmtId="2" fontId="12" fillId="11" borderId="1" xfId="3" applyNumberFormat="1" applyFont="1" applyFill="1" applyBorder="1"/>
    <xf numFmtId="165" fontId="4" fillId="11" borderId="2" xfId="3" applyNumberFormat="1" applyFill="1" applyBorder="1"/>
    <xf numFmtId="0" fontId="13" fillId="11" borderId="2" xfId="3" applyFont="1" applyFill="1" applyBorder="1" applyAlignment="1">
      <alignment horizontal="left"/>
    </xf>
    <xf numFmtId="0" fontId="4" fillId="11" borderId="7" xfId="3" applyFill="1" applyBorder="1"/>
    <xf numFmtId="0" fontId="4" fillId="11" borderId="0" xfId="3" applyFill="1" applyBorder="1"/>
    <xf numFmtId="2" fontId="12" fillId="11" borderId="7" xfId="3" applyNumberFormat="1" applyFont="1" applyFill="1" applyBorder="1"/>
    <xf numFmtId="165" fontId="4" fillId="11" borderId="0" xfId="3" applyNumberFormat="1" applyFill="1" applyBorder="1"/>
    <xf numFmtId="0" fontId="13" fillId="11" borderId="0" xfId="3" applyFont="1" applyFill="1" applyBorder="1" applyAlignment="1">
      <alignment horizontal="left"/>
    </xf>
    <xf numFmtId="2" fontId="12" fillId="11" borderId="9" xfId="3" applyNumberFormat="1" applyFont="1" applyFill="1" applyBorder="1"/>
    <xf numFmtId="165" fontId="4" fillId="11" borderId="10" xfId="3" applyNumberFormat="1" applyFill="1" applyBorder="1"/>
    <xf numFmtId="0" fontId="13" fillId="11" borderId="10" xfId="3" applyFont="1" applyFill="1" applyBorder="1" applyAlignment="1">
      <alignment horizontal="left"/>
    </xf>
    <xf numFmtId="0" fontId="0" fillId="12" borderId="0" xfId="0" applyFill="1"/>
    <xf numFmtId="0" fontId="13" fillId="10" borderId="2" xfId="3" applyFont="1" applyFill="1" applyBorder="1" applyAlignment="1">
      <alignment horizontal="left"/>
    </xf>
    <xf numFmtId="0" fontId="13" fillId="10" borderId="0" xfId="3" applyFont="1" applyFill="1" applyBorder="1" applyAlignment="1">
      <alignment horizontal="left"/>
    </xf>
    <xf numFmtId="2" fontId="12" fillId="2" borderId="1" xfId="3" applyNumberFormat="1" applyFont="1" applyFill="1" applyBorder="1" applyProtection="1"/>
    <xf numFmtId="0" fontId="13" fillId="10" borderId="10" xfId="3" applyFont="1" applyFill="1" applyBorder="1" applyAlignment="1">
      <alignment horizontal="left"/>
    </xf>
    <xf numFmtId="0" fontId="4" fillId="2" borderId="0" xfId="3" applyFill="1" applyBorder="1"/>
    <xf numFmtId="165" fontId="4" fillId="13" borderId="3" xfId="3" applyNumberFormat="1" applyFill="1" applyBorder="1"/>
    <xf numFmtId="0" fontId="4" fillId="13" borderId="4" xfId="3" applyFill="1" applyBorder="1"/>
    <xf numFmtId="0" fontId="7" fillId="13" borderId="5" xfId="3" applyFont="1" applyFill="1" applyBorder="1" applyAlignment="1">
      <alignment horizontal="left"/>
    </xf>
    <xf numFmtId="2" fontId="12" fillId="10" borderId="7" xfId="3" applyNumberFormat="1" applyFont="1" applyFill="1" applyBorder="1" applyProtection="1"/>
    <xf numFmtId="49" fontId="12" fillId="10" borderId="0" xfId="3" applyNumberFormat="1" applyFont="1" applyFill="1" applyBorder="1" applyAlignment="1">
      <alignment horizontal="right"/>
    </xf>
    <xf numFmtId="49" fontId="12" fillId="10" borderId="10" xfId="3" applyNumberFormat="1" applyFont="1" applyFill="1" applyBorder="1" applyAlignment="1">
      <alignment horizontal="right"/>
    </xf>
    <xf numFmtId="0" fontId="17" fillId="0" borderId="0" xfId="0" applyFont="1" applyAlignment="1">
      <alignment horizontal="left"/>
    </xf>
    <xf numFmtId="0" fontId="18" fillId="0" borderId="0" xfId="0" applyFont="1"/>
    <xf numFmtId="0" fontId="4" fillId="0" borderId="0" xfId="3" applyFont="1" applyBorder="1"/>
    <xf numFmtId="0" fontId="17" fillId="0" borderId="12" xfId="0" applyFont="1" applyBorder="1"/>
    <xf numFmtId="0" fontId="17" fillId="0" borderId="13" xfId="0" applyFont="1" applyBorder="1"/>
    <xf numFmtId="164" fontId="17" fillId="0" borderId="13" xfId="1" applyNumberFormat="1" applyFont="1" applyBorder="1" applyAlignment="1">
      <alignment horizontal="right"/>
    </xf>
    <xf numFmtId="2" fontId="17" fillId="0" borderId="7" xfId="0" applyNumberFormat="1" applyFont="1" applyBorder="1"/>
    <xf numFmtId="2" fontId="17" fillId="0" borderId="0" xfId="0" applyNumberFormat="1" applyFont="1" applyBorder="1"/>
    <xf numFmtId="2" fontId="17" fillId="0" borderId="8" xfId="0" applyNumberFormat="1" applyFont="1" applyBorder="1"/>
    <xf numFmtId="164" fontId="17" fillId="0" borderId="15" xfId="1" applyNumberFormat="1" applyFont="1" applyBorder="1" applyAlignment="1">
      <alignment horizontal="right"/>
    </xf>
    <xf numFmtId="2" fontId="17" fillId="0" borderId="9" xfId="0" applyNumberFormat="1" applyFont="1" applyBorder="1"/>
    <xf numFmtId="2" fontId="17" fillId="0" borderId="10" xfId="0" applyNumberFormat="1" applyFont="1" applyBorder="1"/>
    <xf numFmtId="2" fontId="17" fillId="0" borderId="11" xfId="0" applyNumberFormat="1" applyFont="1" applyBorder="1"/>
    <xf numFmtId="2" fontId="17" fillId="8" borderId="7" xfId="0" applyNumberFormat="1" applyFont="1" applyFill="1" applyBorder="1"/>
    <xf numFmtId="2" fontId="17" fillId="8" borderId="0" xfId="0" applyNumberFormat="1" applyFont="1" applyFill="1" applyBorder="1"/>
    <xf numFmtId="2" fontId="17" fillId="8" borderId="9" xfId="0" applyNumberFormat="1" applyFont="1" applyFill="1" applyBorder="1"/>
    <xf numFmtId="0" fontId="17" fillId="8" borderId="4" xfId="0" applyFont="1" applyFill="1" applyBorder="1"/>
    <xf numFmtId="0" fontId="17" fillId="8" borderId="5" xfId="0" applyFont="1" applyFill="1" applyBorder="1"/>
    <xf numFmtId="164" fontId="18" fillId="0" borderId="0" xfId="0" applyNumberFormat="1" applyFont="1"/>
    <xf numFmtId="0" fontId="17" fillId="14" borderId="0" xfId="0" applyFont="1" applyFill="1" applyProtection="1">
      <protection locked="0"/>
    </xf>
    <xf numFmtId="0" fontId="17" fillId="0" borderId="1" xfId="0" applyFont="1" applyBorder="1" applyAlignment="1">
      <alignment horizontal="right"/>
    </xf>
    <xf numFmtId="0" fontId="17" fillId="0" borderId="3" xfId="0" applyFont="1" applyBorder="1" applyAlignment="1">
      <alignment horizontal="right"/>
    </xf>
    <xf numFmtId="0" fontId="17" fillId="0" borderId="5" xfId="0" applyFont="1" applyBorder="1"/>
    <xf numFmtId="2" fontId="17" fillId="0" borderId="1" xfId="0" applyNumberFormat="1" applyFont="1" applyBorder="1"/>
    <xf numFmtId="9" fontId="17" fillId="0" borderId="6" xfId="2" applyFont="1" applyBorder="1"/>
    <xf numFmtId="2" fontId="17" fillId="0" borderId="0" xfId="0" applyNumberFormat="1" applyFont="1"/>
    <xf numFmtId="9" fontId="17" fillId="0" borderId="8" xfId="2" applyFont="1" applyBorder="1"/>
    <xf numFmtId="9" fontId="17" fillId="0" borderId="11" xfId="2" applyFont="1" applyBorder="1"/>
    <xf numFmtId="0" fontId="17" fillId="0" borderId="3" xfId="0" applyFont="1" applyBorder="1"/>
    <xf numFmtId="0" fontId="18" fillId="0" borderId="5" xfId="0" applyFont="1" applyBorder="1"/>
    <xf numFmtId="2" fontId="17" fillId="0" borderId="5" xfId="0" applyNumberFormat="1" applyFont="1" applyBorder="1"/>
    <xf numFmtId="2" fontId="18" fillId="0" borderId="0" xfId="0" applyNumberFormat="1" applyFont="1" applyBorder="1"/>
    <xf numFmtId="0" fontId="17" fillId="0" borderId="14" xfId="0" applyFont="1" applyBorder="1"/>
    <xf numFmtId="0" fontId="22" fillId="0" borderId="0" xfId="0" applyFont="1" applyFill="1"/>
    <xf numFmtId="2" fontId="17" fillId="0" borderId="1" xfId="0" applyNumberFormat="1" applyFont="1" applyBorder="1" applyAlignment="1">
      <alignment horizontal="right" indent="1"/>
    </xf>
    <xf numFmtId="2" fontId="17" fillId="0" borderId="2" xfId="0" applyNumberFormat="1" applyFont="1" applyBorder="1" applyAlignment="1">
      <alignment horizontal="right" indent="1"/>
    </xf>
    <xf numFmtId="2" fontId="17" fillId="0" borderId="6" xfId="0" applyNumberFormat="1" applyFont="1" applyBorder="1" applyAlignment="1">
      <alignment horizontal="right" indent="1"/>
    </xf>
    <xf numFmtId="166" fontId="17" fillId="0" borderId="7" xfId="0" applyNumberFormat="1" applyFont="1" applyBorder="1" applyAlignment="1">
      <alignment horizontal="center"/>
    </xf>
    <xf numFmtId="166" fontId="17" fillId="0" borderId="0" xfId="0" applyNumberFormat="1" applyFont="1" applyBorder="1" applyAlignment="1">
      <alignment horizontal="center"/>
    </xf>
    <xf numFmtId="166" fontId="17" fillId="0" borderId="8" xfId="0" applyNumberFormat="1" applyFont="1" applyBorder="1" applyAlignment="1">
      <alignment horizontal="center"/>
    </xf>
    <xf numFmtId="0" fontId="17" fillId="0" borderId="7" xfId="0" applyFont="1" applyBorder="1" applyAlignment="1">
      <alignment horizontal="center"/>
    </xf>
    <xf numFmtId="0" fontId="17" fillId="0" borderId="8" xfId="0" applyFont="1" applyBorder="1" applyAlignment="1">
      <alignment horizontal="center"/>
    </xf>
    <xf numFmtId="0" fontId="17" fillId="0" borderId="15" xfId="0" applyFont="1" applyBorder="1"/>
    <xf numFmtId="2" fontId="17" fillId="0" borderId="10" xfId="0" applyNumberFormat="1" applyFont="1" applyBorder="1" applyAlignment="1">
      <alignment horizontal="center"/>
    </xf>
    <xf numFmtId="0" fontId="18" fillId="11" borderId="1" xfId="0" applyFont="1" applyFill="1" applyBorder="1"/>
    <xf numFmtId="0" fontId="17" fillId="11" borderId="2" xfId="0" applyFont="1" applyFill="1" applyBorder="1"/>
    <xf numFmtId="0" fontId="17" fillId="11" borderId="6" xfId="0" applyFont="1" applyFill="1" applyBorder="1"/>
    <xf numFmtId="0" fontId="17" fillId="0" borderId="2" xfId="0" applyFont="1" applyBorder="1" applyAlignment="1">
      <alignment horizontal="right"/>
    </xf>
    <xf numFmtId="9" fontId="17" fillId="0" borderId="2" xfId="2" applyNumberFormat="1" applyFont="1" applyBorder="1"/>
    <xf numFmtId="0" fontId="17" fillId="0" borderId="0" xfId="0" applyFont="1" applyBorder="1" applyAlignment="1">
      <alignment horizontal="right" indent="1"/>
    </xf>
    <xf numFmtId="2" fontId="17" fillId="0" borderId="0" xfId="0" applyNumberFormat="1" applyFont="1" applyBorder="1" applyAlignment="1">
      <alignment horizontal="right" indent="1"/>
    </xf>
    <xf numFmtId="9" fontId="17" fillId="0" borderId="0" xfId="2" applyNumberFormat="1" applyFont="1" applyBorder="1"/>
    <xf numFmtId="2" fontId="17" fillId="0" borderId="10" xfId="0" applyNumberFormat="1" applyFont="1" applyBorder="1" applyAlignment="1">
      <alignment horizontal="right" indent="1"/>
    </xf>
    <xf numFmtId="9" fontId="17" fillId="0" borderId="10" xfId="2" applyNumberFormat="1" applyFont="1" applyBorder="1"/>
    <xf numFmtId="0" fontId="17" fillId="10" borderId="0" xfId="0" applyFont="1" applyFill="1"/>
    <xf numFmtId="0" fontId="4" fillId="0" borderId="9" xfId="3" applyFont="1" applyBorder="1" applyAlignment="1" applyProtection="1">
      <alignment horizontal="center" vertical="center" wrapText="1"/>
    </xf>
    <xf numFmtId="4" fontId="17" fillId="0" borderId="0" xfId="0" applyNumberFormat="1" applyFont="1" applyAlignment="1">
      <alignment horizontal="right" indent="1"/>
    </xf>
    <xf numFmtId="4" fontId="17" fillId="0" borderId="1" xfId="0" applyNumberFormat="1" applyFont="1" applyBorder="1"/>
    <xf numFmtId="4" fontId="17" fillId="0" borderId="7" xfId="0" applyNumberFormat="1" applyFont="1" applyBorder="1"/>
    <xf numFmtId="4" fontId="17" fillId="0" borderId="9" xfId="0" applyNumberFormat="1" applyFont="1" applyBorder="1"/>
    <xf numFmtId="4" fontId="17" fillId="0" borderId="3" xfId="0" applyNumberFormat="1" applyFont="1" applyBorder="1"/>
    <xf numFmtId="4" fontId="17" fillId="0" borderId="0" xfId="0" applyNumberFormat="1" applyFont="1"/>
    <xf numFmtId="4" fontId="17" fillId="0" borderId="12" xfId="0" applyNumberFormat="1" applyFont="1" applyBorder="1"/>
    <xf numFmtId="4" fontId="17" fillId="0" borderId="13" xfId="0" applyNumberFormat="1" applyFont="1" applyBorder="1"/>
    <xf numFmtId="4" fontId="17" fillId="0" borderId="15" xfId="0" applyNumberFormat="1" applyFont="1" applyBorder="1"/>
    <xf numFmtId="4" fontId="18" fillId="0" borderId="15" xfId="0" applyNumberFormat="1" applyFont="1" applyBorder="1"/>
    <xf numFmtId="49" fontId="6" fillId="0" borderId="0" xfId="3" applyNumberFormat="1" applyFont="1" applyBorder="1" applyAlignment="1">
      <alignment wrapText="1"/>
    </xf>
    <xf numFmtId="49" fontId="6" fillId="10" borderId="0" xfId="3" applyNumberFormat="1" applyFont="1" applyFill="1" applyBorder="1" applyAlignment="1">
      <alignment wrapText="1"/>
    </xf>
    <xf numFmtId="49" fontId="12" fillId="0" borderId="0" xfId="3" applyNumberFormat="1" applyFont="1" applyBorder="1" applyAlignment="1">
      <alignment vertical="center" wrapText="1"/>
    </xf>
    <xf numFmtId="0" fontId="23" fillId="15" borderId="3" xfId="0" applyFont="1" applyFill="1" applyBorder="1" applyAlignment="1">
      <alignment horizontal="center"/>
    </xf>
    <xf numFmtId="0" fontId="23" fillId="15" borderId="4" xfId="0" applyFont="1" applyFill="1" applyBorder="1" applyAlignment="1">
      <alignment horizontal="center"/>
    </xf>
    <xf numFmtId="0" fontId="23" fillId="15" borderId="5" xfId="0" applyFont="1" applyFill="1" applyBorder="1" applyAlignment="1">
      <alignment horizontal="center"/>
    </xf>
    <xf numFmtId="166" fontId="17" fillId="16" borderId="9" xfId="0" applyNumberFormat="1" applyFont="1" applyFill="1" applyBorder="1" applyAlignment="1">
      <alignment horizontal="center"/>
    </xf>
    <xf numFmtId="0" fontId="17" fillId="16" borderId="10" xfId="0" applyNumberFormat="1" applyFont="1" applyFill="1" applyBorder="1" applyAlignment="1">
      <alignment horizontal="center"/>
    </xf>
    <xf numFmtId="0" fontId="18" fillId="10" borderId="0" xfId="0" applyFont="1" applyFill="1" applyAlignment="1">
      <alignment horizontal="right"/>
    </xf>
    <xf numFmtId="0" fontId="18" fillId="0" borderId="14" xfId="0" applyFont="1" applyBorder="1"/>
    <xf numFmtId="0" fontId="19" fillId="10" borderId="0" xfId="0" applyFont="1" applyFill="1" applyAlignment="1">
      <alignment horizontal="left"/>
    </xf>
    <xf numFmtId="0" fontId="17" fillId="0" borderId="12" xfId="0" applyFont="1" applyBorder="1" applyAlignment="1">
      <alignment horizontal="left"/>
    </xf>
    <xf numFmtId="0" fontId="17" fillId="0" borderId="13" xfId="0" applyFont="1" applyBorder="1" applyAlignment="1"/>
    <xf numFmtId="0" fontId="17" fillId="0" borderId="15" xfId="0" applyFont="1" applyBorder="1" applyAlignment="1"/>
    <xf numFmtId="9" fontId="17" fillId="14" borderId="7" xfId="2" applyFont="1" applyFill="1" applyBorder="1" applyAlignment="1">
      <alignment horizontal="center"/>
    </xf>
    <xf numFmtId="9" fontId="17" fillId="14" borderId="0" xfId="2" applyFont="1" applyFill="1" applyBorder="1" applyAlignment="1">
      <alignment horizontal="center"/>
    </xf>
    <xf numFmtId="9" fontId="18" fillId="14" borderId="0" xfId="2" applyFont="1" applyFill="1" applyBorder="1" applyAlignment="1">
      <alignment horizontal="center"/>
    </xf>
    <xf numFmtId="9" fontId="17" fillId="14" borderId="8" xfId="2" applyFont="1" applyFill="1" applyBorder="1" applyAlignment="1">
      <alignment horizontal="center"/>
    </xf>
    <xf numFmtId="9" fontId="17" fillId="14" borderId="9" xfId="2" applyFont="1" applyFill="1" applyBorder="1" applyAlignment="1">
      <alignment horizontal="center"/>
    </xf>
    <xf numFmtId="9" fontId="17" fillId="14" borderId="10" xfId="2" applyFont="1" applyFill="1" applyBorder="1" applyAlignment="1">
      <alignment horizontal="center"/>
    </xf>
    <xf numFmtId="9" fontId="18" fillId="14" borderId="10" xfId="2" applyFont="1" applyFill="1" applyBorder="1" applyAlignment="1">
      <alignment horizontal="center"/>
    </xf>
    <xf numFmtId="9" fontId="17" fillId="14" borderId="11" xfId="2" applyFont="1" applyFill="1" applyBorder="1" applyAlignment="1">
      <alignment horizontal="center"/>
    </xf>
    <xf numFmtId="2" fontId="23" fillId="0" borderId="0" xfId="0" applyNumberFormat="1" applyFont="1" applyBorder="1"/>
    <xf numFmtId="2" fontId="23" fillId="0" borderId="0" xfId="0" applyNumberFormat="1" applyFont="1"/>
    <xf numFmtId="0" fontId="19" fillId="2" borderId="0" xfId="0" applyFont="1" applyFill="1" applyAlignment="1">
      <alignment horizontal="left"/>
    </xf>
    <xf numFmtId="0" fontId="18" fillId="2" borderId="0" xfId="0" applyFont="1" applyFill="1" applyAlignment="1">
      <alignment horizontal="right"/>
    </xf>
    <xf numFmtId="0" fontId="17" fillId="2" borderId="0" xfId="0" applyFont="1" applyFill="1"/>
    <xf numFmtId="9" fontId="17" fillId="0" borderId="2" xfId="2" applyFont="1" applyBorder="1" applyAlignment="1">
      <alignment horizontal="center"/>
    </xf>
    <xf numFmtId="9" fontId="17" fillId="0" borderId="6" xfId="2" applyFont="1" applyBorder="1" applyAlignment="1">
      <alignment horizontal="center"/>
    </xf>
    <xf numFmtId="9" fontId="4" fillId="6" borderId="6" xfId="2" applyFont="1" applyFill="1" applyBorder="1" applyAlignment="1" applyProtection="1">
      <alignment vertical="center"/>
      <protection locked="0"/>
    </xf>
    <xf numFmtId="9" fontId="4" fillId="6" borderId="9" xfId="2" applyFont="1" applyFill="1" applyBorder="1" applyAlignment="1" applyProtection="1">
      <alignment vertical="center"/>
    </xf>
    <xf numFmtId="9" fontId="4" fillId="6" borderId="11" xfId="2" applyFont="1" applyFill="1" applyBorder="1" applyAlignment="1" applyProtection="1">
      <alignment vertical="center"/>
    </xf>
    <xf numFmtId="49" fontId="6" fillId="10" borderId="7" xfId="3" applyNumberFormat="1" applyFont="1" applyFill="1" applyBorder="1" applyAlignment="1">
      <alignment wrapText="1"/>
    </xf>
    <xf numFmtId="49" fontId="6" fillId="0" borderId="8" xfId="3" applyNumberFormat="1" applyFont="1" applyBorder="1" applyAlignment="1">
      <alignment wrapText="1"/>
    </xf>
    <xf numFmtId="0" fontId="4" fillId="3" borderId="7" xfId="3" applyFill="1" applyBorder="1"/>
    <xf numFmtId="0" fontId="4" fillId="3" borderId="0" xfId="3" applyFill="1" applyBorder="1"/>
    <xf numFmtId="0" fontId="12" fillId="0" borderId="0" xfId="3" applyFont="1" applyBorder="1" applyAlignment="1">
      <alignment vertical="center"/>
    </xf>
    <xf numFmtId="0" fontId="4" fillId="0" borderId="8" xfId="3" applyBorder="1"/>
    <xf numFmtId="0" fontId="4" fillId="2" borderId="7" xfId="3" applyFill="1" applyBorder="1"/>
    <xf numFmtId="0" fontId="6" fillId="0" borderId="0" xfId="3" applyNumberFormat="1" applyFont="1" applyFill="1" applyBorder="1" applyAlignment="1" applyProtection="1"/>
    <xf numFmtId="0" fontId="4" fillId="0" borderId="0" xfId="3" applyFont="1" applyFill="1" applyProtection="1"/>
    <xf numFmtId="0" fontId="4" fillId="0" borderId="10" xfId="3" applyBorder="1" applyAlignment="1" applyProtection="1"/>
    <xf numFmtId="166" fontId="4" fillId="10" borderId="14" xfId="3" applyNumberFormat="1" applyFill="1" applyBorder="1" applyAlignment="1" applyProtection="1">
      <alignment horizontal="center" vertical="center" wrapText="1"/>
    </xf>
    <xf numFmtId="166" fontId="4" fillId="10" borderId="9" xfId="3" applyNumberFormat="1" applyFill="1" applyBorder="1" applyAlignment="1" applyProtection="1">
      <alignment horizontal="center" vertical="center" wrapText="1"/>
    </xf>
    <xf numFmtId="166" fontId="4" fillId="10" borderId="14" xfId="3" applyNumberFormat="1" applyFont="1" applyFill="1" applyBorder="1" applyAlignment="1" applyProtection="1">
      <alignment horizontal="center" vertical="center" wrapText="1"/>
    </xf>
    <xf numFmtId="166" fontId="4" fillId="10" borderId="3" xfId="3" applyNumberFormat="1" applyFont="1" applyFill="1" applyBorder="1" applyAlignment="1" applyProtection="1">
      <alignment horizontal="center" vertical="center" wrapText="1"/>
    </xf>
    <xf numFmtId="166" fontId="4" fillId="10" borderId="4" xfId="3" applyNumberFormat="1" applyFont="1" applyFill="1" applyBorder="1" applyAlignment="1" applyProtection="1">
      <alignment horizontal="center" vertical="center" wrapText="1"/>
    </xf>
    <xf numFmtId="166" fontId="4" fillId="10" borderId="5" xfId="3" applyNumberFormat="1" applyFont="1" applyFill="1" applyBorder="1" applyAlignment="1" applyProtection="1">
      <alignment horizontal="center" vertical="center" wrapText="1"/>
    </xf>
    <xf numFmtId="0" fontId="4" fillId="10" borderId="9" xfId="3" applyFill="1" applyBorder="1" applyAlignment="1" applyProtection="1">
      <alignment horizontal="center" vertical="center" wrapText="1"/>
    </xf>
    <xf numFmtId="0" fontId="4" fillId="4" borderId="3" xfId="3" applyFill="1" applyBorder="1" applyAlignment="1" applyProtection="1">
      <alignment horizontal="center" vertical="center" wrapText="1"/>
    </xf>
    <xf numFmtId="2" fontId="4" fillId="4" borderId="3" xfId="3" applyNumberFormat="1" applyFill="1" applyBorder="1" applyAlignment="1" applyProtection="1">
      <alignment horizontal="center" vertical="center" wrapText="1"/>
    </xf>
    <xf numFmtId="0" fontId="4" fillId="4" borderId="10" xfId="3" applyFill="1" applyBorder="1" applyAlignment="1" applyProtection="1">
      <alignment horizontal="center" vertical="center" wrapText="1"/>
    </xf>
    <xf numFmtId="0" fontId="4" fillId="4" borderId="9" xfId="3" applyFill="1" applyBorder="1" applyAlignment="1" applyProtection="1">
      <alignment horizontal="center" vertical="center" wrapText="1"/>
    </xf>
    <xf numFmtId="165" fontId="4" fillId="2" borderId="7" xfId="3" applyNumberFormat="1" applyFill="1" applyBorder="1"/>
    <xf numFmtId="0" fontId="4" fillId="2" borderId="8" xfId="3" applyFill="1" applyBorder="1"/>
    <xf numFmtId="2" fontId="17" fillId="0" borderId="11" xfId="0" applyNumberFormat="1" applyFont="1" applyBorder="1" applyAlignment="1">
      <alignment horizontal="center"/>
    </xf>
    <xf numFmtId="0" fontId="18" fillId="0" borderId="0" xfId="0" applyFont="1" applyFill="1"/>
    <xf numFmtId="0" fontId="17" fillId="0" borderId="0" xfId="0" applyFont="1" applyFill="1" applyAlignment="1">
      <alignment horizontal="right" indent="1"/>
    </xf>
    <xf numFmtId="4" fontId="17" fillId="0" borderId="0" xfId="0" applyNumberFormat="1" applyFont="1" applyFill="1" applyAlignment="1">
      <alignment horizontal="right" indent="1"/>
    </xf>
    <xf numFmtId="0" fontId="18" fillId="0" borderId="3" xfId="0" applyFont="1" applyFill="1" applyBorder="1"/>
    <xf numFmtId="0" fontId="17" fillId="0" borderId="4" xfId="0" applyFont="1" applyFill="1" applyBorder="1"/>
    <xf numFmtId="4" fontId="18" fillId="0" borderId="4" xfId="0" applyNumberFormat="1" applyFont="1" applyFill="1" applyBorder="1" applyAlignment="1">
      <alignment horizontal="right" indent="1"/>
    </xf>
    <xf numFmtId="0" fontId="17" fillId="0" borderId="5" xfId="0" applyFont="1" applyFill="1" applyBorder="1"/>
    <xf numFmtId="0" fontId="19" fillId="8" borderId="3" xfId="0" applyFont="1" applyFill="1" applyBorder="1"/>
    <xf numFmtId="0" fontId="19" fillId="17" borderId="0" xfId="0" applyFont="1" applyFill="1"/>
    <xf numFmtId="0" fontId="17" fillId="17" borderId="0" xfId="0" applyFont="1" applyFill="1"/>
    <xf numFmtId="2" fontId="18" fillId="17" borderId="0" xfId="0" applyNumberFormat="1" applyFont="1" applyFill="1"/>
    <xf numFmtId="0" fontId="18" fillId="17" borderId="0" xfId="0" applyFont="1" applyFill="1"/>
    <xf numFmtId="168" fontId="18" fillId="0" borderId="0" xfId="2" applyNumberFormat="1" applyFont="1"/>
    <xf numFmtId="0" fontId="23" fillId="0" borderId="0" xfId="0" applyFont="1" applyAlignment="1">
      <alignment horizontal="right" vertical="top"/>
    </xf>
    <xf numFmtId="0" fontId="17" fillId="14" borderId="0" xfId="0" applyFont="1" applyFill="1" applyAlignment="1" applyProtection="1">
      <alignment vertical="center"/>
      <protection locked="0"/>
    </xf>
    <xf numFmtId="0" fontId="17" fillId="14" borderId="0" xfId="0" applyFont="1" applyFill="1" applyAlignment="1" applyProtection="1">
      <alignment horizontal="center" vertical="center"/>
      <protection locked="0"/>
    </xf>
    <xf numFmtId="9" fontId="0" fillId="0" borderId="0" xfId="2" applyFont="1"/>
    <xf numFmtId="0" fontId="17" fillId="8" borderId="4" xfId="0" applyFont="1" applyFill="1" applyBorder="1" applyAlignment="1">
      <alignment horizontal="center"/>
    </xf>
    <xf numFmtId="0" fontId="4" fillId="0" borderId="0" xfId="3" applyFont="1" applyAlignment="1">
      <alignment vertical="center" wrapText="1"/>
    </xf>
    <xf numFmtId="1" fontId="4" fillId="6" borderId="1" xfId="2" applyNumberFormat="1" applyFont="1" applyFill="1" applyBorder="1" applyAlignment="1" applyProtection="1">
      <alignment vertical="center"/>
      <protection locked="0"/>
    </xf>
    <xf numFmtId="0" fontId="18" fillId="0" borderId="1" xfId="0" applyFont="1" applyBorder="1"/>
    <xf numFmtId="0" fontId="18" fillId="0" borderId="9" xfId="0" applyFont="1" applyBorder="1"/>
    <xf numFmtId="0" fontId="18" fillId="0" borderId="11" xfId="0" applyFont="1" applyBorder="1"/>
    <xf numFmtId="43" fontId="17" fillId="0" borderId="0" xfId="1" applyFont="1"/>
    <xf numFmtId="43" fontId="17" fillId="0" borderId="0" xfId="0" applyNumberFormat="1" applyFont="1"/>
    <xf numFmtId="166" fontId="0" fillId="0" borderId="0" xfId="0" applyNumberFormat="1"/>
    <xf numFmtId="9" fontId="17" fillId="0" borderId="0" xfId="2" applyFont="1"/>
    <xf numFmtId="0" fontId="17" fillId="0" borderId="0" xfId="0" applyFont="1" applyAlignment="1">
      <alignment vertical="center"/>
    </xf>
    <xf numFmtId="0" fontId="17" fillId="13" borderId="0" xfId="0" applyFont="1" applyFill="1"/>
    <xf numFmtId="9" fontId="18" fillId="13" borderId="0" xfId="0" applyNumberFormat="1" applyFont="1" applyFill="1"/>
    <xf numFmtId="0" fontId="17" fillId="18" borderId="0" xfId="0" applyFont="1" applyFill="1"/>
    <xf numFmtId="9" fontId="18" fillId="18" borderId="0" xfId="2" applyFont="1" applyFill="1"/>
    <xf numFmtId="166" fontId="17" fillId="0" borderId="0" xfId="0" applyNumberFormat="1" applyFont="1"/>
    <xf numFmtId="0" fontId="17" fillId="0" borderId="0" xfId="0" applyFont="1" applyBorder="1" applyAlignment="1">
      <alignment horizontal="center"/>
    </xf>
    <xf numFmtId="0" fontId="17" fillId="0" borderId="7" xfId="0" applyFont="1" applyBorder="1" applyAlignment="1">
      <alignment horizontal="center"/>
    </xf>
    <xf numFmtId="0" fontId="17" fillId="0" borderId="8" xfId="0" applyFont="1" applyBorder="1" applyAlignment="1">
      <alignment horizontal="center"/>
    </xf>
    <xf numFmtId="0" fontId="23" fillId="0" borderId="0" xfId="0" applyFont="1" applyBorder="1" applyAlignment="1">
      <alignment horizontal="left" vertical="top" wrapText="1"/>
    </xf>
    <xf numFmtId="0" fontId="17" fillId="19" borderId="0" xfId="0" applyFont="1" applyFill="1"/>
    <xf numFmtId="1" fontId="17" fillId="19" borderId="0" xfId="0" applyNumberFormat="1" applyFont="1" applyFill="1"/>
    <xf numFmtId="164" fontId="17" fillId="0" borderId="0" xfId="1" applyNumberFormat="1" applyFont="1"/>
    <xf numFmtId="0" fontId="12" fillId="0" borderId="0" xfId="0" applyFont="1"/>
    <xf numFmtId="4" fontId="18" fillId="0" borderId="0" xfId="0" applyNumberFormat="1" applyFont="1" applyFill="1" applyAlignment="1">
      <alignment horizontal="right" indent="1"/>
    </xf>
    <xf numFmtId="9" fontId="17" fillId="0" borderId="0" xfId="0" applyNumberFormat="1" applyFont="1"/>
    <xf numFmtId="0" fontId="18" fillId="0" borderId="1" xfId="0" applyFont="1" applyFill="1" applyBorder="1"/>
    <xf numFmtId="0" fontId="17" fillId="0" borderId="2" xfId="0" applyFont="1" applyFill="1" applyBorder="1"/>
    <xf numFmtId="4" fontId="18" fillId="0" borderId="2" xfId="0" applyNumberFormat="1" applyFont="1" applyFill="1" applyBorder="1" applyAlignment="1">
      <alignment horizontal="right" indent="1"/>
    </xf>
    <xf numFmtId="0" fontId="17" fillId="0" borderId="6" xfId="0" applyFont="1" applyFill="1" applyBorder="1"/>
    <xf numFmtId="4" fontId="17" fillId="0" borderId="10" xfId="0" applyNumberFormat="1" applyFont="1" applyBorder="1" applyAlignment="1">
      <alignment horizontal="right" indent="1"/>
    </xf>
    <xf numFmtId="9" fontId="17" fillId="14" borderId="7" xfId="2" applyFont="1" applyFill="1" applyBorder="1" applyAlignment="1" applyProtection="1">
      <alignment horizontal="center"/>
      <protection locked="0"/>
    </xf>
    <xf numFmtId="9" fontId="17" fillId="14" borderId="0" xfId="2" applyFont="1" applyFill="1" applyBorder="1" applyAlignment="1" applyProtection="1">
      <alignment horizontal="center"/>
      <protection locked="0"/>
    </xf>
    <xf numFmtId="9" fontId="18" fillId="14" borderId="0" xfId="2" applyFont="1" applyFill="1" applyBorder="1" applyAlignment="1" applyProtection="1">
      <alignment horizontal="center"/>
      <protection locked="0"/>
    </xf>
    <xf numFmtId="9" fontId="17" fillId="14" borderId="8" xfId="2" applyFont="1" applyFill="1" applyBorder="1" applyAlignment="1" applyProtection="1">
      <alignment horizontal="center"/>
      <protection locked="0"/>
    </xf>
    <xf numFmtId="9" fontId="17" fillId="14" borderId="9" xfId="2" applyFont="1" applyFill="1" applyBorder="1" applyAlignment="1" applyProtection="1">
      <alignment horizontal="center"/>
      <protection locked="0"/>
    </xf>
    <xf numFmtId="9" fontId="17" fillId="14" borderId="10" xfId="2" applyFont="1" applyFill="1" applyBorder="1" applyAlignment="1" applyProtection="1">
      <alignment horizontal="center"/>
      <protection locked="0"/>
    </xf>
    <xf numFmtId="9" fontId="18" fillId="14" borderId="10" xfId="2" applyFont="1" applyFill="1" applyBorder="1" applyAlignment="1" applyProtection="1">
      <alignment horizontal="center"/>
      <protection locked="0"/>
    </xf>
    <xf numFmtId="9" fontId="17" fillId="14" borderId="11" xfId="2" applyFont="1" applyFill="1" applyBorder="1" applyAlignment="1" applyProtection="1">
      <alignment horizontal="center"/>
      <protection locked="0"/>
    </xf>
    <xf numFmtId="164" fontId="17" fillId="0" borderId="7" xfId="1" applyNumberFormat="1" applyFont="1" applyBorder="1" applyAlignment="1">
      <alignment horizontal="right"/>
    </xf>
    <xf numFmtId="164" fontId="17" fillId="0" borderId="8" xfId="1" applyNumberFormat="1" applyFont="1" applyBorder="1" applyAlignment="1">
      <alignment horizontal="right"/>
    </xf>
    <xf numFmtId="164" fontId="17" fillId="0" borderId="11" xfId="1" applyNumberFormat="1" applyFont="1" applyBorder="1" applyAlignment="1">
      <alignment horizontal="right"/>
    </xf>
    <xf numFmtId="0" fontId="23" fillId="0" borderId="0" xfId="0" applyFont="1" applyBorder="1" applyAlignment="1">
      <alignment horizontal="right" vertical="center"/>
    </xf>
    <xf numFmtId="168" fontId="23" fillId="0" borderId="0" xfId="2" applyNumberFormat="1" applyFont="1" applyAlignment="1">
      <alignment horizontal="center" vertical="center"/>
    </xf>
    <xf numFmtId="168" fontId="17" fillId="0" borderId="0" xfId="2" applyNumberFormat="1" applyFont="1" applyAlignment="1">
      <alignment horizontal="center" vertical="center"/>
    </xf>
    <xf numFmtId="49" fontId="6" fillId="0" borderId="3" xfId="3" applyNumberFormat="1" applyFont="1" applyBorder="1" applyAlignment="1">
      <alignment horizontal="center" wrapText="1"/>
    </xf>
    <xf numFmtId="49" fontId="6" fillId="0" borderId="4" xfId="3" applyNumberFormat="1" applyFont="1" applyBorder="1" applyAlignment="1">
      <alignment horizontal="center" wrapText="1"/>
    </xf>
    <xf numFmtId="49" fontId="6" fillId="0" borderId="5" xfId="3" applyNumberFormat="1" applyFont="1" applyBorder="1" applyAlignment="1">
      <alignment horizontal="center" wrapText="1"/>
    </xf>
    <xf numFmtId="0" fontId="4" fillId="4" borderId="3" xfId="3" applyFill="1" applyBorder="1" applyAlignment="1">
      <alignment horizontal="center" vertical="center" wrapText="1"/>
    </xf>
    <xf numFmtId="0" fontId="4" fillId="4" borderId="4" xfId="3" applyFill="1" applyBorder="1" applyAlignment="1">
      <alignment horizontal="center" vertical="center" wrapText="1"/>
    </xf>
    <xf numFmtId="0" fontId="4" fillId="4" borderId="5" xfId="3" applyFill="1" applyBorder="1" applyAlignment="1">
      <alignment horizontal="center" vertical="center" wrapText="1"/>
    </xf>
    <xf numFmtId="0" fontId="4" fillId="10" borderId="9" xfId="3" applyFill="1" applyBorder="1" applyAlignment="1">
      <alignment horizontal="center" vertical="center" wrapText="1"/>
    </xf>
    <xf numFmtId="0" fontId="4" fillId="10" borderId="10" xfId="3" applyFill="1" applyBorder="1" applyAlignment="1">
      <alignment horizontal="center" vertical="center" wrapText="1"/>
    </xf>
    <xf numFmtId="0" fontId="4" fillId="10" borderId="11" xfId="3" applyFill="1" applyBorder="1" applyAlignment="1">
      <alignment horizontal="center" vertical="center" wrapText="1"/>
    </xf>
    <xf numFmtId="0" fontId="7" fillId="5" borderId="1" xfId="3" applyFont="1" applyFill="1" applyBorder="1" applyAlignment="1">
      <alignment horizontal="left"/>
    </xf>
    <xf numFmtId="0" fontId="7" fillId="5" borderId="2" xfId="3" applyFont="1" applyFill="1" applyBorder="1" applyAlignment="1">
      <alignment horizontal="left"/>
    </xf>
    <xf numFmtId="0" fontId="7" fillId="5" borderId="6" xfId="3" applyFont="1" applyFill="1" applyBorder="1" applyAlignment="1">
      <alignment horizontal="left"/>
    </xf>
    <xf numFmtId="0" fontId="7" fillId="5" borderId="7" xfId="3" applyFont="1" applyFill="1" applyBorder="1" applyAlignment="1">
      <alignment horizontal="left"/>
    </xf>
    <xf numFmtId="0" fontId="7" fillId="5" borderId="0" xfId="3" applyFont="1" applyFill="1" applyBorder="1" applyAlignment="1">
      <alignment horizontal="left"/>
    </xf>
    <xf numFmtId="0" fontId="7" fillId="5" borderId="8" xfId="3" applyFont="1" applyFill="1" applyBorder="1" applyAlignment="1">
      <alignment horizontal="left"/>
    </xf>
    <xf numFmtId="0" fontId="4" fillId="0" borderId="10" xfId="3" applyFont="1" applyFill="1" applyBorder="1" applyAlignment="1" applyProtection="1">
      <alignment horizontal="left"/>
      <protection locked="0"/>
    </xf>
    <xf numFmtId="0" fontId="4" fillId="7" borderId="0" xfId="3" applyFill="1" applyBorder="1" applyAlignment="1">
      <alignment horizontal="center"/>
    </xf>
    <xf numFmtId="0" fontId="4" fillId="7" borderId="10" xfId="3" applyFill="1" applyBorder="1" applyAlignment="1">
      <alignment horizontal="center"/>
    </xf>
    <xf numFmtId="0" fontId="4" fillId="9" borderId="0" xfId="3" applyFill="1" applyBorder="1" applyAlignment="1">
      <alignment horizontal="center"/>
    </xf>
    <xf numFmtId="0" fontId="4" fillId="7" borderId="3" xfId="3" applyFill="1" applyBorder="1" applyAlignment="1">
      <alignment horizontal="center" textRotation="90" wrapText="1"/>
    </xf>
    <xf numFmtId="0" fontId="4" fillId="7" borderId="5" xfId="3" applyFill="1" applyBorder="1" applyAlignment="1">
      <alignment horizontal="center" textRotation="90" wrapText="1"/>
    </xf>
    <xf numFmtId="49" fontId="24" fillId="0" borderId="0" xfId="3" applyNumberFormat="1" applyFont="1" applyFill="1" applyBorder="1" applyAlignment="1" applyProtection="1">
      <alignment horizontal="left" vertical="center" wrapText="1"/>
    </xf>
    <xf numFmtId="49" fontId="7" fillId="5" borderId="1" xfId="3" applyNumberFormat="1" applyFont="1" applyFill="1" applyBorder="1" applyAlignment="1" applyProtection="1">
      <alignment horizontal="center" vertical="center" wrapText="1"/>
    </xf>
    <xf numFmtId="49" fontId="7" fillId="5" borderId="2" xfId="3" applyNumberFormat="1" applyFont="1" applyFill="1" applyBorder="1" applyAlignment="1" applyProtection="1">
      <alignment horizontal="center" vertical="center" wrapText="1"/>
    </xf>
    <xf numFmtId="0" fontId="4" fillId="5" borderId="9" xfId="3" applyFill="1" applyBorder="1" applyAlignment="1">
      <alignment vertical="center"/>
    </xf>
    <xf numFmtId="0" fontId="4" fillId="5" borderId="10" xfId="3" applyFill="1" applyBorder="1" applyAlignment="1">
      <alignment vertical="center"/>
    </xf>
    <xf numFmtId="167" fontId="4" fillId="5" borderId="2" xfId="1" applyNumberFormat="1" applyFont="1" applyFill="1" applyBorder="1" applyAlignment="1" applyProtection="1">
      <alignment horizontal="center" vertical="center"/>
    </xf>
    <xf numFmtId="167" fontId="4" fillId="5" borderId="10" xfId="1" applyNumberFormat="1" applyFont="1" applyFill="1" applyBorder="1" applyAlignment="1">
      <alignment horizontal="center" vertical="center"/>
    </xf>
    <xf numFmtId="0" fontId="6" fillId="5" borderId="2" xfId="3" applyFont="1" applyFill="1" applyBorder="1" applyAlignment="1" applyProtection="1">
      <alignment horizontal="center" vertical="center"/>
    </xf>
    <xf numFmtId="0" fontId="6" fillId="5" borderId="6" xfId="3" applyFont="1" applyFill="1" applyBorder="1" applyAlignment="1" applyProtection="1">
      <alignment horizontal="center" vertical="center"/>
    </xf>
    <xf numFmtId="0" fontId="6" fillId="5" borderId="10" xfId="3" applyFont="1" applyFill="1" applyBorder="1" applyAlignment="1" applyProtection="1">
      <alignment horizontal="center" vertical="center"/>
    </xf>
    <xf numFmtId="0" fontId="6" fillId="5" borderId="11" xfId="3" applyFont="1" applyFill="1" applyBorder="1" applyAlignment="1" applyProtection="1">
      <alignment horizontal="center" vertical="center"/>
    </xf>
    <xf numFmtId="0" fontId="25" fillId="0" borderId="0" xfId="3" applyNumberFormat="1" applyFont="1" applyFill="1" applyBorder="1" applyAlignment="1" applyProtection="1">
      <alignment horizontal="left"/>
      <protection locked="0"/>
    </xf>
    <xf numFmtId="0" fontId="4" fillId="0" borderId="10" xfId="3" applyNumberFormat="1" applyFont="1" applyFill="1" applyBorder="1" applyAlignment="1" applyProtection="1">
      <alignment horizontal="left"/>
      <protection locked="0"/>
    </xf>
    <xf numFmtId="0" fontId="4" fillId="0" borderId="2" xfId="3" applyFill="1" applyBorder="1" applyAlignment="1" applyProtection="1">
      <alignment horizontal="left"/>
      <protection locked="0"/>
    </xf>
    <xf numFmtId="165" fontId="4" fillId="0" borderId="12" xfId="3" applyNumberFormat="1" applyBorder="1" applyAlignment="1" applyProtection="1">
      <alignment horizontal="center" textRotation="90" wrapText="1"/>
    </xf>
    <xf numFmtId="165" fontId="4" fillId="0" borderId="13" xfId="3" applyNumberFormat="1" applyBorder="1" applyAlignment="1" applyProtection="1">
      <alignment horizontal="center" textRotation="90" wrapText="1"/>
    </xf>
    <xf numFmtId="165" fontId="4" fillId="0" borderId="15" xfId="3" applyNumberFormat="1" applyBorder="1" applyAlignment="1" applyProtection="1">
      <alignment horizontal="center" textRotation="90" wrapText="1"/>
    </xf>
    <xf numFmtId="0" fontId="7" fillId="0" borderId="10" xfId="3" applyNumberFormat="1" applyFont="1" applyBorder="1" applyAlignment="1">
      <alignment horizontal="left" vertical="center"/>
    </xf>
    <xf numFmtId="49" fontId="6" fillId="0" borderId="10" xfId="3" applyNumberFormat="1" applyFont="1" applyFill="1" applyBorder="1" applyAlignment="1" applyProtection="1">
      <alignment horizontal="right" vertical="center"/>
    </xf>
    <xf numFmtId="49" fontId="5" fillId="0" borderId="0" xfId="3" applyNumberFormat="1" applyFont="1" applyFill="1" applyBorder="1" applyAlignment="1" applyProtection="1">
      <alignment horizontal="left" vertical="center" wrapText="1"/>
    </xf>
    <xf numFmtId="0" fontId="17" fillId="0" borderId="0" xfId="0" applyFont="1" applyBorder="1" applyAlignment="1">
      <alignment horizontal="center"/>
    </xf>
    <xf numFmtId="0" fontId="23" fillId="0" borderId="0" xfId="0" applyFont="1" applyBorder="1" applyAlignment="1">
      <alignment horizontal="left" vertical="top" wrapText="1"/>
    </xf>
    <xf numFmtId="0" fontId="17" fillId="15" borderId="3" xfId="0" applyFont="1" applyFill="1" applyBorder="1" applyAlignment="1">
      <alignment horizontal="center"/>
    </xf>
    <xf numFmtId="0" fontId="17" fillId="15" borderId="4" xfId="0" applyFont="1" applyFill="1" applyBorder="1" applyAlignment="1">
      <alignment horizontal="center"/>
    </xf>
    <xf numFmtId="0" fontId="17" fillId="15" borderId="5" xfId="0" applyFont="1" applyFill="1" applyBorder="1" applyAlignment="1">
      <alignment horizontal="center"/>
    </xf>
    <xf numFmtId="2" fontId="17" fillId="0" borderId="3" xfId="0" applyNumberFormat="1" applyFont="1" applyBorder="1" applyAlignment="1">
      <alignment horizontal="center"/>
    </xf>
    <xf numFmtId="2" fontId="17" fillId="0" borderId="4" xfId="0" applyNumberFormat="1" applyFont="1" applyBorder="1" applyAlignment="1">
      <alignment horizontal="center"/>
    </xf>
    <xf numFmtId="2" fontId="17" fillId="0" borderId="5" xfId="0" applyNumberFormat="1" applyFont="1" applyBorder="1" applyAlignment="1">
      <alignment horizontal="center"/>
    </xf>
    <xf numFmtId="0" fontId="17" fillId="0" borderId="1" xfId="0" applyFont="1" applyBorder="1" applyAlignment="1">
      <alignment horizontal="center"/>
    </xf>
    <xf numFmtId="0" fontId="17" fillId="0" borderId="6" xfId="0" applyFont="1" applyBorder="1" applyAlignment="1">
      <alignment horizontal="center"/>
    </xf>
    <xf numFmtId="0" fontId="17" fillId="0" borderId="7" xfId="0" applyFont="1" applyBorder="1" applyAlignment="1">
      <alignment horizontal="center"/>
    </xf>
    <xf numFmtId="0" fontId="17" fillId="0" borderId="8" xfId="0" applyFont="1" applyBorder="1" applyAlignment="1">
      <alignment horizontal="center"/>
    </xf>
    <xf numFmtId="0" fontId="17" fillId="0" borderId="9" xfId="0" applyFont="1" applyBorder="1" applyAlignment="1">
      <alignment horizontal="center"/>
    </xf>
    <xf numFmtId="0" fontId="17" fillId="0" borderId="11" xfId="0" applyFont="1" applyBorder="1" applyAlignment="1">
      <alignment horizontal="center"/>
    </xf>
    <xf numFmtId="2" fontId="17" fillId="0" borderId="12" xfId="0" applyNumberFormat="1" applyFont="1" applyBorder="1" applyAlignment="1">
      <alignment horizontal="center" vertical="center"/>
    </xf>
    <xf numFmtId="2" fontId="17" fillId="0" borderId="13" xfId="0" applyNumberFormat="1" applyFont="1" applyBorder="1" applyAlignment="1">
      <alignment horizontal="center" vertical="center"/>
    </xf>
    <xf numFmtId="2" fontId="17" fillId="0" borderId="15" xfId="0" applyNumberFormat="1" applyFont="1" applyBorder="1" applyAlignment="1">
      <alignment horizontal="center" vertical="center"/>
    </xf>
    <xf numFmtId="2" fontId="17" fillId="15" borderId="12" xfId="0" applyNumberFormat="1" applyFont="1" applyFill="1" applyBorder="1" applyAlignment="1">
      <alignment horizontal="center" vertical="center"/>
    </xf>
    <xf numFmtId="2" fontId="17" fillId="15" borderId="13" xfId="0" applyNumberFormat="1" applyFont="1" applyFill="1" applyBorder="1" applyAlignment="1">
      <alignment horizontal="center" vertical="center"/>
    </xf>
    <xf numFmtId="2" fontId="17" fillId="15" borderId="15" xfId="0" applyNumberFormat="1" applyFont="1" applyFill="1" applyBorder="1" applyAlignment="1">
      <alignment horizontal="center" vertical="center"/>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cellXfs>
  <cellStyles count="4">
    <cellStyle name="Komma" xfId="1" builtinId="3"/>
    <cellStyle name="Prozent" xfId="2" builtinId="5"/>
    <cellStyle name="Standard" xfId="0" builtinId="0"/>
    <cellStyle name="Standard 2" xfId="3"/>
  </cellStyles>
  <dxfs count="6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rgb="FFFF0000"/>
      </font>
    </dxf>
    <dxf>
      <font>
        <color rgb="FFFF0000"/>
      </font>
    </dxf>
    <dxf>
      <font>
        <condense val="0"/>
        <extend val="0"/>
        <color indexed="9"/>
      </font>
    </dxf>
    <dxf>
      <font>
        <condense val="0"/>
        <extend val="0"/>
        <color indexed="9"/>
      </font>
    </dxf>
    <dxf>
      <fill>
        <patternFill>
          <bgColor indexed="52"/>
        </patternFill>
      </fill>
    </dxf>
    <dxf>
      <font>
        <condense val="0"/>
        <extend val="0"/>
        <color auto="1"/>
      </font>
      <fill>
        <patternFill>
          <bgColor indexed="53"/>
        </patternFill>
      </fill>
    </dxf>
    <dxf>
      <font>
        <condense val="0"/>
        <extend val="0"/>
        <color indexed="43"/>
      </font>
    </dxf>
    <dxf>
      <font>
        <condense val="0"/>
        <extend val="0"/>
        <color indexed="9"/>
      </font>
    </dxf>
    <dxf>
      <font>
        <condense val="0"/>
        <extend val="0"/>
        <color indexed="10"/>
      </font>
    </dxf>
    <dxf>
      <fill>
        <patternFill>
          <bgColor indexed="52"/>
        </patternFill>
      </fill>
    </dxf>
    <dxf>
      <font>
        <condense val="0"/>
        <extend val="0"/>
        <color auto="1"/>
      </font>
      <fill>
        <patternFill>
          <bgColor indexed="53"/>
        </patternFill>
      </fill>
    </dxf>
    <dxf>
      <font>
        <condense val="0"/>
        <extend val="0"/>
        <color indexed="43"/>
      </font>
    </dxf>
    <dxf>
      <font>
        <condense val="0"/>
        <extend val="0"/>
        <color indexed="9"/>
      </font>
    </dxf>
    <dxf>
      <font>
        <condense val="0"/>
        <extend val="0"/>
        <color indexed="10"/>
      </font>
    </dxf>
  </dxfs>
  <tableStyles count="0" defaultTableStyle="TableStyleMedium2" defaultPivotStyle="PivotStyleLight16"/>
  <colors>
    <mruColors>
      <color rgb="FFCCFF99"/>
      <color rgb="FFFFCC66"/>
      <color rgb="FFFFFF99"/>
      <color rgb="FF33CC33"/>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46</xdr:col>
      <xdr:colOff>19050</xdr:colOff>
      <xdr:row>5</xdr:row>
      <xdr:rowOff>47624</xdr:rowOff>
    </xdr:from>
    <xdr:to>
      <xdr:col>47</xdr:col>
      <xdr:colOff>9525</xdr:colOff>
      <xdr:row>7</xdr:row>
      <xdr:rowOff>542925</xdr:rowOff>
    </xdr:to>
    <xdr:sp macro="" textlink="">
      <xdr:nvSpPr>
        <xdr:cNvPr id="3" name="Geschweifte Klammer links 2"/>
        <xdr:cNvSpPr/>
      </xdr:nvSpPr>
      <xdr:spPr>
        <a:xfrm>
          <a:off x="6962775" y="1190624"/>
          <a:ext cx="142875" cy="742951"/>
        </a:xfrm>
        <a:prstGeom prst="leftBrace">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de-AT" sz="1100"/>
        </a:p>
      </xdr:txBody>
    </xdr:sp>
    <xdr:clientData/>
  </xdr:twoCellAnchor>
  <xdr:twoCellAnchor editAs="absolute">
    <xdr:from>
      <xdr:col>15</xdr:col>
      <xdr:colOff>9525</xdr:colOff>
      <xdr:row>0</xdr:row>
      <xdr:rowOff>0</xdr:rowOff>
    </xdr:from>
    <xdr:to>
      <xdr:col>19</xdr:col>
      <xdr:colOff>364256</xdr:colOff>
      <xdr:row>0</xdr:row>
      <xdr:rowOff>396000</xdr:rowOff>
    </xdr:to>
    <xdr:pic>
      <xdr:nvPicPr>
        <xdr:cNvPr id="5" name="Grafik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05400" y="0"/>
          <a:ext cx="1897781" cy="39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336180</xdr:colOff>
      <xdr:row>0</xdr:row>
      <xdr:rowOff>0</xdr:rowOff>
    </xdr:from>
    <xdr:to>
      <xdr:col>11</xdr:col>
      <xdr:colOff>709961</xdr:colOff>
      <xdr:row>0</xdr:row>
      <xdr:rowOff>396000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59709" y="0"/>
          <a:ext cx="1897781" cy="39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9</xdr:col>
      <xdr:colOff>358588</xdr:colOff>
      <xdr:row>0</xdr:row>
      <xdr:rowOff>33618</xdr:rowOff>
    </xdr:from>
    <xdr:to>
      <xdr:col>11</xdr:col>
      <xdr:colOff>732369</xdr:colOff>
      <xdr:row>0</xdr:row>
      <xdr:rowOff>429618</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82117" y="33618"/>
          <a:ext cx="1897781" cy="39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9</xdr:col>
      <xdr:colOff>324970</xdr:colOff>
      <xdr:row>0</xdr:row>
      <xdr:rowOff>33618</xdr:rowOff>
    </xdr:from>
    <xdr:to>
      <xdr:col>11</xdr:col>
      <xdr:colOff>698751</xdr:colOff>
      <xdr:row>0</xdr:row>
      <xdr:rowOff>429618</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499" y="33618"/>
          <a:ext cx="1897781" cy="396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9</xdr:col>
      <xdr:colOff>347383</xdr:colOff>
      <xdr:row>0</xdr:row>
      <xdr:rowOff>0</xdr:rowOff>
    </xdr:from>
    <xdr:to>
      <xdr:col>11</xdr:col>
      <xdr:colOff>721164</xdr:colOff>
      <xdr:row>0</xdr:row>
      <xdr:rowOff>396000</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70912" y="0"/>
          <a:ext cx="1897781" cy="396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9</xdr:col>
      <xdr:colOff>358588</xdr:colOff>
      <xdr:row>0</xdr:row>
      <xdr:rowOff>0</xdr:rowOff>
    </xdr:from>
    <xdr:to>
      <xdr:col>11</xdr:col>
      <xdr:colOff>732369</xdr:colOff>
      <xdr:row>0</xdr:row>
      <xdr:rowOff>396000</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82117" y="0"/>
          <a:ext cx="1897781" cy="396000"/>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34" sqref="C34"/>
    </sheetView>
  </sheetViews>
  <sheetFormatPr baseColWidth="10" defaultRowHeight="15" x14ac:dyDescent="0.25"/>
  <cols>
    <col min="2" max="2" width="56.42578125" customWidth="1"/>
  </cols>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7"/>
  </sheetPr>
  <dimension ref="A1:BG3739"/>
  <sheetViews>
    <sheetView showGridLines="0" zoomScaleNormal="100" workbookViewId="0">
      <pane ySplit="35" topLeftCell="A36" activePane="bottomLeft" state="frozen"/>
      <selection pane="bottomLeft" activeCell="K12" sqref="K12"/>
    </sheetView>
  </sheetViews>
  <sheetFormatPr baseColWidth="10" defaultRowHeight="12.75" x14ac:dyDescent="0.2"/>
  <cols>
    <col min="1" max="1" width="9.42578125" style="55" customWidth="1"/>
    <col min="2" max="2" width="5.140625" style="6" customWidth="1"/>
    <col min="3" max="3" width="8.5703125" style="56" customWidth="1"/>
    <col min="4" max="4" width="8.28515625" style="51" customWidth="1"/>
    <col min="5" max="5" width="5.140625" style="6" customWidth="1"/>
    <col min="6" max="6" width="5.28515625" style="57" hidden="1" customWidth="1"/>
    <col min="7" max="8" width="4.42578125" style="6" customWidth="1"/>
    <col min="9" max="9" width="4.85546875" style="6" customWidth="1"/>
    <col min="10" max="11" width="5.28515625" style="6" customWidth="1"/>
    <col min="12" max="12" width="4.42578125" style="6" customWidth="1"/>
    <col min="13" max="13" width="7" style="6" hidden="1" customWidth="1"/>
    <col min="14" max="14" width="5.42578125" style="6" customWidth="1"/>
    <col min="15" max="15" width="5.7109375" style="6" customWidth="1"/>
    <col min="16" max="16" width="6" style="6" customWidth="1"/>
    <col min="17" max="18" width="5.5703125" style="6" customWidth="1"/>
    <col min="19" max="19" width="6" style="6" customWidth="1"/>
    <col min="20" max="20" width="6" style="10" customWidth="1"/>
    <col min="21" max="21" width="5.140625" style="6" hidden="1" customWidth="1"/>
    <col min="22" max="28" width="5.42578125" style="6" hidden="1" customWidth="1"/>
    <col min="29" max="29" width="6.85546875" style="6" hidden="1" customWidth="1"/>
    <col min="30" max="46" width="5.42578125" style="6" hidden="1" customWidth="1"/>
    <col min="47" max="47" width="1.5703125" style="82" customWidth="1"/>
    <col min="48" max="48" width="5.42578125" style="6" customWidth="1"/>
    <col min="49" max="49" width="12.42578125" style="6" customWidth="1"/>
    <col min="50" max="50" width="3.7109375" style="6" customWidth="1"/>
    <col min="51" max="51" width="35.42578125" style="6" customWidth="1"/>
    <col min="52" max="52" width="0.7109375" style="6" customWidth="1"/>
    <col min="53" max="53" width="3.7109375" style="6" customWidth="1"/>
    <col min="54" max="271" width="11.42578125" style="6"/>
    <col min="272" max="272" width="8" style="6" customWidth="1"/>
    <col min="273" max="273" width="5.140625" style="6" customWidth="1"/>
    <col min="274" max="274" width="7.5703125" style="6" customWidth="1"/>
    <col min="275" max="275" width="8.28515625" style="6" customWidth="1"/>
    <col min="276" max="276" width="4.7109375" style="6" bestFit="1" customWidth="1"/>
    <col min="277" max="277" width="0" style="6" hidden="1" customWidth="1"/>
    <col min="278" max="283" width="5.7109375" style="6" customWidth="1"/>
    <col min="284" max="284" width="0" style="6" hidden="1" customWidth="1"/>
    <col min="285" max="285" width="5.7109375" style="6" customWidth="1"/>
    <col min="286" max="286" width="8.5703125" style="6" customWidth="1"/>
    <col min="287" max="287" width="10.7109375" style="6" customWidth="1"/>
    <col min="288" max="288" width="5.5703125" style="6" customWidth="1"/>
    <col min="289" max="302" width="0" style="6" hidden="1" customWidth="1"/>
    <col min="303" max="303" width="3" style="6" customWidth="1"/>
    <col min="304" max="304" width="7.85546875" style="6" customWidth="1"/>
    <col min="305" max="305" width="7.140625" style="6" customWidth="1"/>
    <col min="306" max="306" width="7.42578125" style="6" customWidth="1"/>
    <col min="307" max="307" width="11.42578125" style="6"/>
    <col min="308" max="308" width="6.28515625" style="6" customWidth="1"/>
    <col min="309" max="309" width="7.42578125" style="6" customWidth="1"/>
    <col min="310" max="527" width="11.42578125" style="6"/>
    <col min="528" max="528" width="8" style="6" customWidth="1"/>
    <col min="529" max="529" width="5.140625" style="6" customWidth="1"/>
    <col min="530" max="530" width="7.5703125" style="6" customWidth="1"/>
    <col min="531" max="531" width="8.28515625" style="6" customWidth="1"/>
    <col min="532" max="532" width="4.7109375" style="6" bestFit="1" customWidth="1"/>
    <col min="533" max="533" width="0" style="6" hidden="1" customWidth="1"/>
    <col min="534" max="539" width="5.7109375" style="6" customWidth="1"/>
    <col min="540" max="540" width="0" style="6" hidden="1" customWidth="1"/>
    <col min="541" max="541" width="5.7109375" style="6" customWidth="1"/>
    <col min="542" max="542" width="8.5703125" style="6" customWidth="1"/>
    <col min="543" max="543" width="10.7109375" style="6" customWidth="1"/>
    <col min="544" max="544" width="5.5703125" style="6" customWidth="1"/>
    <col min="545" max="558" width="0" style="6" hidden="1" customWidth="1"/>
    <col min="559" max="559" width="3" style="6" customWidth="1"/>
    <col min="560" max="560" width="7.85546875" style="6" customWidth="1"/>
    <col min="561" max="561" width="7.140625" style="6" customWidth="1"/>
    <col min="562" max="562" width="7.42578125" style="6" customWidth="1"/>
    <col min="563" max="563" width="11.42578125" style="6"/>
    <col min="564" max="564" width="6.28515625" style="6" customWidth="1"/>
    <col min="565" max="565" width="7.42578125" style="6" customWidth="1"/>
    <col min="566" max="783" width="11.42578125" style="6"/>
    <col min="784" max="784" width="8" style="6" customWidth="1"/>
    <col min="785" max="785" width="5.140625" style="6" customWidth="1"/>
    <col min="786" max="786" width="7.5703125" style="6" customWidth="1"/>
    <col min="787" max="787" width="8.28515625" style="6" customWidth="1"/>
    <col min="788" max="788" width="4.7109375" style="6" bestFit="1" customWidth="1"/>
    <col min="789" max="789" width="0" style="6" hidden="1" customWidth="1"/>
    <col min="790" max="795" width="5.7109375" style="6" customWidth="1"/>
    <col min="796" max="796" width="0" style="6" hidden="1" customWidth="1"/>
    <col min="797" max="797" width="5.7109375" style="6" customWidth="1"/>
    <col min="798" max="798" width="8.5703125" style="6" customWidth="1"/>
    <col min="799" max="799" width="10.7109375" style="6" customWidth="1"/>
    <col min="800" max="800" width="5.5703125" style="6" customWidth="1"/>
    <col min="801" max="814" width="0" style="6" hidden="1" customWidth="1"/>
    <col min="815" max="815" width="3" style="6" customWidth="1"/>
    <col min="816" max="816" width="7.85546875" style="6" customWidth="1"/>
    <col min="817" max="817" width="7.140625" style="6" customWidth="1"/>
    <col min="818" max="818" width="7.42578125" style="6" customWidth="1"/>
    <col min="819" max="819" width="11.42578125" style="6"/>
    <col min="820" max="820" width="6.28515625" style="6" customWidth="1"/>
    <col min="821" max="821" width="7.42578125" style="6" customWidth="1"/>
    <col min="822" max="1039" width="11.42578125" style="6"/>
    <col min="1040" max="1040" width="8" style="6" customWidth="1"/>
    <col min="1041" max="1041" width="5.140625" style="6" customWidth="1"/>
    <col min="1042" max="1042" width="7.5703125" style="6" customWidth="1"/>
    <col min="1043" max="1043" width="8.28515625" style="6" customWidth="1"/>
    <col min="1044" max="1044" width="4.7109375" style="6" bestFit="1" customWidth="1"/>
    <col min="1045" max="1045" width="0" style="6" hidden="1" customWidth="1"/>
    <col min="1046" max="1051" width="5.7109375" style="6" customWidth="1"/>
    <col min="1052" max="1052" width="0" style="6" hidden="1" customWidth="1"/>
    <col min="1053" max="1053" width="5.7109375" style="6" customWidth="1"/>
    <col min="1054" max="1054" width="8.5703125" style="6" customWidth="1"/>
    <col min="1055" max="1055" width="10.7109375" style="6" customWidth="1"/>
    <col min="1056" max="1056" width="5.5703125" style="6" customWidth="1"/>
    <col min="1057" max="1070" width="0" style="6" hidden="1" customWidth="1"/>
    <col min="1071" max="1071" width="3" style="6" customWidth="1"/>
    <col min="1072" max="1072" width="7.85546875" style="6" customWidth="1"/>
    <col min="1073" max="1073" width="7.140625" style="6" customWidth="1"/>
    <col min="1074" max="1074" width="7.42578125" style="6" customWidth="1"/>
    <col min="1075" max="1075" width="11.42578125" style="6"/>
    <col min="1076" max="1076" width="6.28515625" style="6" customWidth="1"/>
    <col min="1077" max="1077" width="7.42578125" style="6" customWidth="1"/>
    <col min="1078" max="1295" width="11.42578125" style="6"/>
    <col min="1296" max="1296" width="8" style="6" customWidth="1"/>
    <col min="1297" max="1297" width="5.140625" style="6" customWidth="1"/>
    <col min="1298" max="1298" width="7.5703125" style="6" customWidth="1"/>
    <col min="1299" max="1299" width="8.28515625" style="6" customWidth="1"/>
    <col min="1300" max="1300" width="4.7109375" style="6" bestFit="1" customWidth="1"/>
    <col min="1301" max="1301" width="0" style="6" hidden="1" customWidth="1"/>
    <col min="1302" max="1307" width="5.7109375" style="6" customWidth="1"/>
    <col min="1308" max="1308" width="0" style="6" hidden="1" customWidth="1"/>
    <col min="1309" max="1309" width="5.7109375" style="6" customWidth="1"/>
    <col min="1310" max="1310" width="8.5703125" style="6" customWidth="1"/>
    <col min="1311" max="1311" width="10.7109375" style="6" customWidth="1"/>
    <col min="1312" max="1312" width="5.5703125" style="6" customWidth="1"/>
    <col min="1313" max="1326" width="0" style="6" hidden="1" customWidth="1"/>
    <col min="1327" max="1327" width="3" style="6" customWidth="1"/>
    <col min="1328" max="1328" width="7.85546875" style="6" customWidth="1"/>
    <col min="1329" max="1329" width="7.140625" style="6" customWidth="1"/>
    <col min="1330" max="1330" width="7.42578125" style="6" customWidth="1"/>
    <col min="1331" max="1331" width="11.42578125" style="6"/>
    <col min="1332" max="1332" width="6.28515625" style="6" customWidth="1"/>
    <col min="1333" max="1333" width="7.42578125" style="6" customWidth="1"/>
    <col min="1334" max="1551" width="11.42578125" style="6"/>
    <col min="1552" max="1552" width="8" style="6" customWidth="1"/>
    <col min="1553" max="1553" width="5.140625" style="6" customWidth="1"/>
    <col min="1554" max="1554" width="7.5703125" style="6" customWidth="1"/>
    <col min="1555" max="1555" width="8.28515625" style="6" customWidth="1"/>
    <col min="1556" max="1556" width="4.7109375" style="6" bestFit="1" customWidth="1"/>
    <col min="1557" max="1557" width="0" style="6" hidden="1" customWidth="1"/>
    <col min="1558" max="1563" width="5.7109375" style="6" customWidth="1"/>
    <col min="1564" max="1564" width="0" style="6" hidden="1" customWidth="1"/>
    <col min="1565" max="1565" width="5.7109375" style="6" customWidth="1"/>
    <col min="1566" max="1566" width="8.5703125" style="6" customWidth="1"/>
    <col min="1567" max="1567" width="10.7109375" style="6" customWidth="1"/>
    <col min="1568" max="1568" width="5.5703125" style="6" customWidth="1"/>
    <col min="1569" max="1582" width="0" style="6" hidden="1" customWidth="1"/>
    <col min="1583" max="1583" width="3" style="6" customWidth="1"/>
    <col min="1584" max="1584" width="7.85546875" style="6" customWidth="1"/>
    <col min="1585" max="1585" width="7.140625" style="6" customWidth="1"/>
    <col min="1586" max="1586" width="7.42578125" style="6" customWidth="1"/>
    <col min="1587" max="1587" width="11.42578125" style="6"/>
    <col min="1588" max="1588" width="6.28515625" style="6" customWidth="1"/>
    <col min="1589" max="1589" width="7.42578125" style="6" customWidth="1"/>
    <col min="1590" max="1807" width="11.42578125" style="6"/>
    <col min="1808" max="1808" width="8" style="6" customWidth="1"/>
    <col min="1809" max="1809" width="5.140625" style="6" customWidth="1"/>
    <col min="1810" max="1810" width="7.5703125" style="6" customWidth="1"/>
    <col min="1811" max="1811" width="8.28515625" style="6" customWidth="1"/>
    <col min="1812" max="1812" width="4.7109375" style="6" bestFit="1" customWidth="1"/>
    <col min="1813" max="1813" width="0" style="6" hidden="1" customWidth="1"/>
    <col min="1814" max="1819" width="5.7109375" style="6" customWidth="1"/>
    <col min="1820" max="1820" width="0" style="6" hidden="1" customWidth="1"/>
    <col min="1821" max="1821" width="5.7109375" style="6" customWidth="1"/>
    <col min="1822" max="1822" width="8.5703125" style="6" customWidth="1"/>
    <col min="1823" max="1823" width="10.7109375" style="6" customWidth="1"/>
    <col min="1824" max="1824" width="5.5703125" style="6" customWidth="1"/>
    <col min="1825" max="1838" width="0" style="6" hidden="1" customWidth="1"/>
    <col min="1839" max="1839" width="3" style="6" customWidth="1"/>
    <col min="1840" max="1840" width="7.85546875" style="6" customWidth="1"/>
    <col min="1841" max="1841" width="7.140625" style="6" customWidth="1"/>
    <col min="1842" max="1842" width="7.42578125" style="6" customWidth="1"/>
    <col min="1843" max="1843" width="11.42578125" style="6"/>
    <col min="1844" max="1844" width="6.28515625" style="6" customWidth="1"/>
    <col min="1845" max="1845" width="7.42578125" style="6" customWidth="1"/>
    <col min="1846" max="2063" width="11.42578125" style="6"/>
    <col min="2064" max="2064" width="8" style="6" customWidth="1"/>
    <col min="2065" max="2065" width="5.140625" style="6" customWidth="1"/>
    <col min="2066" max="2066" width="7.5703125" style="6" customWidth="1"/>
    <col min="2067" max="2067" width="8.28515625" style="6" customWidth="1"/>
    <col min="2068" max="2068" width="4.7109375" style="6" bestFit="1" customWidth="1"/>
    <col min="2069" max="2069" width="0" style="6" hidden="1" customWidth="1"/>
    <col min="2070" max="2075" width="5.7109375" style="6" customWidth="1"/>
    <col min="2076" max="2076" width="0" style="6" hidden="1" customWidth="1"/>
    <col min="2077" max="2077" width="5.7109375" style="6" customWidth="1"/>
    <col min="2078" max="2078" width="8.5703125" style="6" customWidth="1"/>
    <col min="2079" max="2079" width="10.7109375" style="6" customWidth="1"/>
    <col min="2080" max="2080" width="5.5703125" style="6" customWidth="1"/>
    <col min="2081" max="2094" width="0" style="6" hidden="1" customWidth="1"/>
    <col min="2095" max="2095" width="3" style="6" customWidth="1"/>
    <col min="2096" max="2096" width="7.85546875" style="6" customWidth="1"/>
    <col min="2097" max="2097" width="7.140625" style="6" customWidth="1"/>
    <col min="2098" max="2098" width="7.42578125" style="6" customWidth="1"/>
    <col min="2099" max="2099" width="11.42578125" style="6"/>
    <col min="2100" max="2100" width="6.28515625" style="6" customWidth="1"/>
    <col min="2101" max="2101" width="7.42578125" style="6" customWidth="1"/>
    <col min="2102" max="2319" width="11.42578125" style="6"/>
    <col min="2320" max="2320" width="8" style="6" customWidth="1"/>
    <col min="2321" max="2321" width="5.140625" style="6" customWidth="1"/>
    <col min="2322" max="2322" width="7.5703125" style="6" customWidth="1"/>
    <col min="2323" max="2323" width="8.28515625" style="6" customWidth="1"/>
    <col min="2324" max="2324" width="4.7109375" style="6" bestFit="1" customWidth="1"/>
    <col min="2325" max="2325" width="0" style="6" hidden="1" customWidth="1"/>
    <col min="2326" max="2331" width="5.7109375" style="6" customWidth="1"/>
    <col min="2332" max="2332" width="0" style="6" hidden="1" customWidth="1"/>
    <col min="2333" max="2333" width="5.7109375" style="6" customWidth="1"/>
    <col min="2334" max="2334" width="8.5703125" style="6" customWidth="1"/>
    <col min="2335" max="2335" width="10.7109375" style="6" customWidth="1"/>
    <col min="2336" max="2336" width="5.5703125" style="6" customWidth="1"/>
    <col min="2337" max="2350" width="0" style="6" hidden="1" customWidth="1"/>
    <col min="2351" max="2351" width="3" style="6" customWidth="1"/>
    <col min="2352" max="2352" width="7.85546875" style="6" customWidth="1"/>
    <col min="2353" max="2353" width="7.140625" style="6" customWidth="1"/>
    <col min="2354" max="2354" width="7.42578125" style="6" customWidth="1"/>
    <col min="2355" max="2355" width="11.42578125" style="6"/>
    <col min="2356" max="2356" width="6.28515625" style="6" customWidth="1"/>
    <col min="2357" max="2357" width="7.42578125" style="6" customWidth="1"/>
    <col min="2358" max="2575" width="11.42578125" style="6"/>
    <col min="2576" max="2576" width="8" style="6" customWidth="1"/>
    <col min="2577" max="2577" width="5.140625" style="6" customWidth="1"/>
    <col min="2578" max="2578" width="7.5703125" style="6" customWidth="1"/>
    <col min="2579" max="2579" width="8.28515625" style="6" customWidth="1"/>
    <col min="2580" max="2580" width="4.7109375" style="6" bestFit="1" customWidth="1"/>
    <col min="2581" max="2581" width="0" style="6" hidden="1" customWidth="1"/>
    <col min="2582" max="2587" width="5.7109375" style="6" customWidth="1"/>
    <col min="2588" max="2588" width="0" style="6" hidden="1" customWidth="1"/>
    <col min="2589" max="2589" width="5.7109375" style="6" customWidth="1"/>
    <col min="2590" max="2590" width="8.5703125" style="6" customWidth="1"/>
    <col min="2591" max="2591" width="10.7109375" style="6" customWidth="1"/>
    <col min="2592" max="2592" width="5.5703125" style="6" customWidth="1"/>
    <col min="2593" max="2606" width="0" style="6" hidden="1" customWidth="1"/>
    <col min="2607" max="2607" width="3" style="6" customWidth="1"/>
    <col min="2608" max="2608" width="7.85546875" style="6" customWidth="1"/>
    <col min="2609" max="2609" width="7.140625" style="6" customWidth="1"/>
    <col min="2610" max="2610" width="7.42578125" style="6" customWidth="1"/>
    <col min="2611" max="2611" width="11.42578125" style="6"/>
    <col min="2612" max="2612" width="6.28515625" style="6" customWidth="1"/>
    <col min="2613" max="2613" width="7.42578125" style="6" customWidth="1"/>
    <col min="2614" max="2831" width="11.42578125" style="6"/>
    <col min="2832" max="2832" width="8" style="6" customWidth="1"/>
    <col min="2833" max="2833" width="5.140625" style="6" customWidth="1"/>
    <col min="2834" max="2834" width="7.5703125" style="6" customWidth="1"/>
    <col min="2835" max="2835" width="8.28515625" style="6" customWidth="1"/>
    <col min="2836" max="2836" width="4.7109375" style="6" bestFit="1" customWidth="1"/>
    <col min="2837" max="2837" width="0" style="6" hidden="1" customWidth="1"/>
    <col min="2838" max="2843" width="5.7109375" style="6" customWidth="1"/>
    <col min="2844" max="2844" width="0" style="6" hidden="1" customWidth="1"/>
    <col min="2845" max="2845" width="5.7109375" style="6" customWidth="1"/>
    <col min="2846" max="2846" width="8.5703125" style="6" customWidth="1"/>
    <col min="2847" max="2847" width="10.7109375" style="6" customWidth="1"/>
    <col min="2848" max="2848" width="5.5703125" style="6" customWidth="1"/>
    <col min="2849" max="2862" width="0" style="6" hidden="1" customWidth="1"/>
    <col min="2863" max="2863" width="3" style="6" customWidth="1"/>
    <col min="2864" max="2864" width="7.85546875" style="6" customWidth="1"/>
    <col min="2865" max="2865" width="7.140625" style="6" customWidth="1"/>
    <col min="2866" max="2866" width="7.42578125" style="6" customWidth="1"/>
    <col min="2867" max="2867" width="11.42578125" style="6"/>
    <col min="2868" max="2868" width="6.28515625" style="6" customWidth="1"/>
    <col min="2869" max="2869" width="7.42578125" style="6" customWidth="1"/>
    <col min="2870" max="3087" width="11.42578125" style="6"/>
    <col min="3088" max="3088" width="8" style="6" customWidth="1"/>
    <col min="3089" max="3089" width="5.140625" style="6" customWidth="1"/>
    <col min="3090" max="3090" width="7.5703125" style="6" customWidth="1"/>
    <col min="3091" max="3091" width="8.28515625" style="6" customWidth="1"/>
    <col min="3092" max="3092" width="4.7109375" style="6" bestFit="1" customWidth="1"/>
    <col min="3093" max="3093" width="0" style="6" hidden="1" customWidth="1"/>
    <col min="3094" max="3099" width="5.7109375" style="6" customWidth="1"/>
    <col min="3100" max="3100" width="0" style="6" hidden="1" customWidth="1"/>
    <col min="3101" max="3101" width="5.7109375" style="6" customWidth="1"/>
    <col min="3102" max="3102" width="8.5703125" style="6" customWidth="1"/>
    <col min="3103" max="3103" width="10.7109375" style="6" customWidth="1"/>
    <col min="3104" max="3104" width="5.5703125" style="6" customWidth="1"/>
    <col min="3105" max="3118" width="0" style="6" hidden="1" customWidth="1"/>
    <col min="3119" max="3119" width="3" style="6" customWidth="1"/>
    <col min="3120" max="3120" width="7.85546875" style="6" customWidth="1"/>
    <col min="3121" max="3121" width="7.140625" style="6" customWidth="1"/>
    <col min="3122" max="3122" width="7.42578125" style="6" customWidth="1"/>
    <col min="3123" max="3123" width="11.42578125" style="6"/>
    <col min="3124" max="3124" width="6.28515625" style="6" customWidth="1"/>
    <col min="3125" max="3125" width="7.42578125" style="6" customWidth="1"/>
    <col min="3126" max="3343" width="11.42578125" style="6"/>
    <col min="3344" max="3344" width="8" style="6" customWidth="1"/>
    <col min="3345" max="3345" width="5.140625" style="6" customWidth="1"/>
    <col min="3346" max="3346" width="7.5703125" style="6" customWidth="1"/>
    <col min="3347" max="3347" width="8.28515625" style="6" customWidth="1"/>
    <col min="3348" max="3348" width="4.7109375" style="6" bestFit="1" customWidth="1"/>
    <col min="3349" max="3349" width="0" style="6" hidden="1" customWidth="1"/>
    <col min="3350" max="3355" width="5.7109375" style="6" customWidth="1"/>
    <col min="3356" max="3356" width="0" style="6" hidden="1" customWidth="1"/>
    <col min="3357" max="3357" width="5.7109375" style="6" customWidth="1"/>
    <col min="3358" max="3358" width="8.5703125" style="6" customWidth="1"/>
    <col min="3359" max="3359" width="10.7109375" style="6" customWidth="1"/>
    <col min="3360" max="3360" width="5.5703125" style="6" customWidth="1"/>
    <col min="3361" max="3374" width="0" style="6" hidden="1" customWidth="1"/>
    <col min="3375" max="3375" width="3" style="6" customWidth="1"/>
    <col min="3376" max="3376" width="7.85546875" style="6" customWidth="1"/>
    <col min="3377" max="3377" width="7.140625" style="6" customWidth="1"/>
    <col min="3378" max="3378" width="7.42578125" style="6" customWidth="1"/>
    <col min="3379" max="3379" width="11.42578125" style="6"/>
    <col min="3380" max="3380" width="6.28515625" style="6" customWidth="1"/>
    <col min="3381" max="3381" width="7.42578125" style="6" customWidth="1"/>
    <col min="3382" max="3599" width="11.42578125" style="6"/>
    <col min="3600" max="3600" width="8" style="6" customWidth="1"/>
    <col min="3601" max="3601" width="5.140625" style="6" customWidth="1"/>
    <col min="3602" max="3602" width="7.5703125" style="6" customWidth="1"/>
    <col min="3603" max="3603" width="8.28515625" style="6" customWidth="1"/>
    <col min="3604" max="3604" width="4.7109375" style="6" bestFit="1" customWidth="1"/>
    <col min="3605" max="3605" width="0" style="6" hidden="1" customWidth="1"/>
    <col min="3606" max="3611" width="5.7109375" style="6" customWidth="1"/>
    <col min="3612" max="3612" width="0" style="6" hidden="1" customWidth="1"/>
    <col min="3613" max="3613" width="5.7109375" style="6" customWidth="1"/>
    <col min="3614" max="3614" width="8.5703125" style="6" customWidth="1"/>
    <col min="3615" max="3615" width="10.7109375" style="6" customWidth="1"/>
    <col min="3616" max="3616" width="5.5703125" style="6" customWidth="1"/>
    <col min="3617" max="3630" width="0" style="6" hidden="1" customWidth="1"/>
    <col min="3631" max="3631" width="3" style="6" customWidth="1"/>
    <col min="3632" max="3632" width="7.85546875" style="6" customWidth="1"/>
    <col min="3633" max="3633" width="7.140625" style="6" customWidth="1"/>
    <col min="3634" max="3634" width="7.42578125" style="6" customWidth="1"/>
    <col min="3635" max="3635" width="11.42578125" style="6"/>
    <col min="3636" max="3636" width="6.28515625" style="6" customWidth="1"/>
    <col min="3637" max="3637" width="7.42578125" style="6" customWidth="1"/>
    <col min="3638" max="3855" width="11.42578125" style="6"/>
    <col min="3856" max="3856" width="8" style="6" customWidth="1"/>
    <col min="3857" max="3857" width="5.140625" style="6" customWidth="1"/>
    <col min="3858" max="3858" width="7.5703125" style="6" customWidth="1"/>
    <col min="3859" max="3859" width="8.28515625" style="6" customWidth="1"/>
    <col min="3860" max="3860" width="4.7109375" style="6" bestFit="1" customWidth="1"/>
    <col min="3861" max="3861" width="0" style="6" hidden="1" customWidth="1"/>
    <col min="3862" max="3867" width="5.7109375" style="6" customWidth="1"/>
    <col min="3868" max="3868" width="0" style="6" hidden="1" customWidth="1"/>
    <col min="3869" max="3869" width="5.7109375" style="6" customWidth="1"/>
    <col min="3870" max="3870" width="8.5703125" style="6" customWidth="1"/>
    <col min="3871" max="3871" width="10.7109375" style="6" customWidth="1"/>
    <col min="3872" max="3872" width="5.5703125" style="6" customWidth="1"/>
    <col min="3873" max="3886" width="0" style="6" hidden="1" customWidth="1"/>
    <col min="3887" max="3887" width="3" style="6" customWidth="1"/>
    <col min="3888" max="3888" width="7.85546875" style="6" customWidth="1"/>
    <col min="3889" max="3889" width="7.140625" style="6" customWidth="1"/>
    <col min="3890" max="3890" width="7.42578125" style="6" customWidth="1"/>
    <col min="3891" max="3891" width="11.42578125" style="6"/>
    <col min="3892" max="3892" width="6.28515625" style="6" customWidth="1"/>
    <col min="3893" max="3893" width="7.42578125" style="6" customWidth="1"/>
    <col min="3894" max="4111" width="11.42578125" style="6"/>
    <col min="4112" max="4112" width="8" style="6" customWidth="1"/>
    <col min="4113" max="4113" width="5.140625" style="6" customWidth="1"/>
    <col min="4114" max="4114" width="7.5703125" style="6" customWidth="1"/>
    <col min="4115" max="4115" width="8.28515625" style="6" customWidth="1"/>
    <col min="4116" max="4116" width="4.7109375" style="6" bestFit="1" customWidth="1"/>
    <col min="4117" max="4117" width="0" style="6" hidden="1" customWidth="1"/>
    <col min="4118" max="4123" width="5.7109375" style="6" customWidth="1"/>
    <col min="4124" max="4124" width="0" style="6" hidden="1" customWidth="1"/>
    <col min="4125" max="4125" width="5.7109375" style="6" customWidth="1"/>
    <col min="4126" max="4126" width="8.5703125" style="6" customWidth="1"/>
    <col min="4127" max="4127" width="10.7109375" style="6" customWidth="1"/>
    <col min="4128" max="4128" width="5.5703125" style="6" customWidth="1"/>
    <col min="4129" max="4142" width="0" style="6" hidden="1" customWidth="1"/>
    <col min="4143" max="4143" width="3" style="6" customWidth="1"/>
    <col min="4144" max="4144" width="7.85546875" style="6" customWidth="1"/>
    <col min="4145" max="4145" width="7.140625" style="6" customWidth="1"/>
    <col min="4146" max="4146" width="7.42578125" style="6" customWidth="1"/>
    <col min="4147" max="4147" width="11.42578125" style="6"/>
    <col min="4148" max="4148" width="6.28515625" style="6" customWidth="1"/>
    <col min="4149" max="4149" width="7.42578125" style="6" customWidth="1"/>
    <col min="4150" max="4367" width="11.42578125" style="6"/>
    <col min="4368" max="4368" width="8" style="6" customWidth="1"/>
    <col min="4369" max="4369" width="5.140625" style="6" customWidth="1"/>
    <col min="4370" max="4370" width="7.5703125" style="6" customWidth="1"/>
    <col min="4371" max="4371" width="8.28515625" style="6" customWidth="1"/>
    <col min="4372" max="4372" width="4.7109375" style="6" bestFit="1" customWidth="1"/>
    <col min="4373" max="4373" width="0" style="6" hidden="1" customWidth="1"/>
    <col min="4374" max="4379" width="5.7109375" style="6" customWidth="1"/>
    <col min="4380" max="4380" width="0" style="6" hidden="1" customWidth="1"/>
    <col min="4381" max="4381" width="5.7109375" style="6" customWidth="1"/>
    <col min="4382" max="4382" width="8.5703125" style="6" customWidth="1"/>
    <col min="4383" max="4383" width="10.7109375" style="6" customWidth="1"/>
    <col min="4384" max="4384" width="5.5703125" style="6" customWidth="1"/>
    <col min="4385" max="4398" width="0" style="6" hidden="1" customWidth="1"/>
    <col min="4399" max="4399" width="3" style="6" customWidth="1"/>
    <col min="4400" max="4400" width="7.85546875" style="6" customWidth="1"/>
    <col min="4401" max="4401" width="7.140625" style="6" customWidth="1"/>
    <col min="4402" max="4402" width="7.42578125" style="6" customWidth="1"/>
    <col min="4403" max="4403" width="11.42578125" style="6"/>
    <col min="4404" max="4404" width="6.28515625" style="6" customWidth="1"/>
    <col min="4405" max="4405" width="7.42578125" style="6" customWidth="1"/>
    <col min="4406" max="4623" width="11.42578125" style="6"/>
    <col min="4624" max="4624" width="8" style="6" customWidth="1"/>
    <col min="4625" max="4625" width="5.140625" style="6" customWidth="1"/>
    <col min="4626" max="4626" width="7.5703125" style="6" customWidth="1"/>
    <col min="4627" max="4627" width="8.28515625" style="6" customWidth="1"/>
    <col min="4628" max="4628" width="4.7109375" style="6" bestFit="1" customWidth="1"/>
    <col min="4629" max="4629" width="0" style="6" hidden="1" customWidth="1"/>
    <col min="4630" max="4635" width="5.7109375" style="6" customWidth="1"/>
    <col min="4636" max="4636" width="0" style="6" hidden="1" customWidth="1"/>
    <col min="4637" max="4637" width="5.7109375" style="6" customWidth="1"/>
    <col min="4638" max="4638" width="8.5703125" style="6" customWidth="1"/>
    <col min="4639" max="4639" width="10.7109375" style="6" customWidth="1"/>
    <col min="4640" max="4640" width="5.5703125" style="6" customWidth="1"/>
    <col min="4641" max="4654" width="0" style="6" hidden="1" customWidth="1"/>
    <col min="4655" max="4655" width="3" style="6" customWidth="1"/>
    <col min="4656" max="4656" width="7.85546875" style="6" customWidth="1"/>
    <col min="4657" max="4657" width="7.140625" style="6" customWidth="1"/>
    <col min="4658" max="4658" width="7.42578125" style="6" customWidth="1"/>
    <col min="4659" max="4659" width="11.42578125" style="6"/>
    <col min="4660" max="4660" width="6.28515625" style="6" customWidth="1"/>
    <col min="4661" max="4661" width="7.42578125" style="6" customWidth="1"/>
    <col min="4662" max="4879" width="11.42578125" style="6"/>
    <col min="4880" max="4880" width="8" style="6" customWidth="1"/>
    <col min="4881" max="4881" width="5.140625" style="6" customWidth="1"/>
    <col min="4882" max="4882" width="7.5703125" style="6" customWidth="1"/>
    <col min="4883" max="4883" width="8.28515625" style="6" customWidth="1"/>
    <col min="4884" max="4884" width="4.7109375" style="6" bestFit="1" customWidth="1"/>
    <col min="4885" max="4885" width="0" style="6" hidden="1" customWidth="1"/>
    <col min="4886" max="4891" width="5.7109375" style="6" customWidth="1"/>
    <col min="4892" max="4892" width="0" style="6" hidden="1" customWidth="1"/>
    <col min="4893" max="4893" width="5.7109375" style="6" customWidth="1"/>
    <col min="4894" max="4894" width="8.5703125" style="6" customWidth="1"/>
    <col min="4895" max="4895" width="10.7109375" style="6" customWidth="1"/>
    <col min="4896" max="4896" width="5.5703125" style="6" customWidth="1"/>
    <col min="4897" max="4910" width="0" style="6" hidden="1" customWidth="1"/>
    <col min="4911" max="4911" width="3" style="6" customWidth="1"/>
    <col min="4912" max="4912" width="7.85546875" style="6" customWidth="1"/>
    <col min="4913" max="4913" width="7.140625" style="6" customWidth="1"/>
    <col min="4914" max="4914" width="7.42578125" style="6" customWidth="1"/>
    <col min="4915" max="4915" width="11.42578125" style="6"/>
    <col min="4916" max="4916" width="6.28515625" style="6" customWidth="1"/>
    <col min="4917" max="4917" width="7.42578125" style="6" customWidth="1"/>
    <col min="4918" max="5135" width="11.42578125" style="6"/>
    <col min="5136" max="5136" width="8" style="6" customWidth="1"/>
    <col min="5137" max="5137" width="5.140625" style="6" customWidth="1"/>
    <col min="5138" max="5138" width="7.5703125" style="6" customWidth="1"/>
    <col min="5139" max="5139" width="8.28515625" style="6" customWidth="1"/>
    <col min="5140" max="5140" width="4.7109375" style="6" bestFit="1" customWidth="1"/>
    <col min="5141" max="5141" width="0" style="6" hidden="1" customWidth="1"/>
    <col min="5142" max="5147" width="5.7109375" style="6" customWidth="1"/>
    <col min="5148" max="5148" width="0" style="6" hidden="1" customWidth="1"/>
    <col min="5149" max="5149" width="5.7109375" style="6" customWidth="1"/>
    <col min="5150" max="5150" width="8.5703125" style="6" customWidth="1"/>
    <col min="5151" max="5151" width="10.7109375" style="6" customWidth="1"/>
    <col min="5152" max="5152" width="5.5703125" style="6" customWidth="1"/>
    <col min="5153" max="5166" width="0" style="6" hidden="1" customWidth="1"/>
    <col min="5167" max="5167" width="3" style="6" customWidth="1"/>
    <col min="5168" max="5168" width="7.85546875" style="6" customWidth="1"/>
    <col min="5169" max="5169" width="7.140625" style="6" customWidth="1"/>
    <col min="5170" max="5170" width="7.42578125" style="6" customWidth="1"/>
    <col min="5171" max="5171" width="11.42578125" style="6"/>
    <col min="5172" max="5172" width="6.28515625" style="6" customWidth="1"/>
    <col min="5173" max="5173" width="7.42578125" style="6" customWidth="1"/>
    <col min="5174" max="5391" width="11.42578125" style="6"/>
    <col min="5392" max="5392" width="8" style="6" customWidth="1"/>
    <col min="5393" max="5393" width="5.140625" style="6" customWidth="1"/>
    <col min="5394" max="5394" width="7.5703125" style="6" customWidth="1"/>
    <col min="5395" max="5395" width="8.28515625" style="6" customWidth="1"/>
    <col min="5396" max="5396" width="4.7109375" style="6" bestFit="1" customWidth="1"/>
    <col min="5397" max="5397" width="0" style="6" hidden="1" customWidth="1"/>
    <col min="5398" max="5403" width="5.7109375" style="6" customWidth="1"/>
    <col min="5404" max="5404" width="0" style="6" hidden="1" customWidth="1"/>
    <col min="5405" max="5405" width="5.7109375" style="6" customWidth="1"/>
    <col min="5406" max="5406" width="8.5703125" style="6" customWidth="1"/>
    <col min="5407" max="5407" width="10.7109375" style="6" customWidth="1"/>
    <col min="5408" max="5408" width="5.5703125" style="6" customWidth="1"/>
    <col min="5409" max="5422" width="0" style="6" hidden="1" customWidth="1"/>
    <col min="5423" max="5423" width="3" style="6" customWidth="1"/>
    <col min="5424" max="5424" width="7.85546875" style="6" customWidth="1"/>
    <col min="5425" max="5425" width="7.140625" style="6" customWidth="1"/>
    <col min="5426" max="5426" width="7.42578125" style="6" customWidth="1"/>
    <col min="5427" max="5427" width="11.42578125" style="6"/>
    <col min="5428" max="5428" width="6.28515625" style="6" customWidth="1"/>
    <col min="5429" max="5429" width="7.42578125" style="6" customWidth="1"/>
    <col min="5430" max="5647" width="11.42578125" style="6"/>
    <col min="5648" max="5648" width="8" style="6" customWidth="1"/>
    <col min="5649" max="5649" width="5.140625" style="6" customWidth="1"/>
    <col min="5650" max="5650" width="7.5703125" style="6" customWidth="1"/>
    <col min="5651" max="5651" width="8.28515625" style="6" customWidth="1"/>
    <col min="5652" max="5652" width="4.7109375" style="6" bestFit="1" customWidth="1"/>
    <col min="5653" max="5653" width="0" style="6" hidden="1" customWidth="1"/>
    <col min="5654" max="5659" width="5.7109375" style="6" customWidth="1"/>
    <col min="5660" max="5660" width="0" style="6" hidden="1" customWidth="1"/>
    <col min="5661" max="5661" width="5.7109375" style="6" customWidth="1"/>
    <col min="5662" max="5662" width="8.5703125" style="6" customWidth="1"/>
    <col min="5663" max="5663" width="10.7109375" style="6" customWidth="1"/>
    <col min="5664" max="5664" width="5.5703125" style="6" customWidth="1"/>
    <col min="5665" max="5678" width="0" style="6" hidden="1" customWidth="1"/>
    <col min="5679" max="5679" width="3" style="6" customWidth="1"/>
    <col min="5680" max="5680" width="7.85546875" style="6" customWidth="1"/>
    <col min="5681" max="5681" width="7.140625" style="6" customWidth="1"/>
    <col min="5682" max="5682" width="7.42578125" style="6" customWidth="1"/>
    <col min="5683" max="5683" width="11.42578125" style="6"/>
    <col min="5684" max="5684" width="6.28515625" style="6" customWidth="1"/>
    <col min="5685" max="5685" width="7.42578125" style="6" customWidth="1"/>
    <col min="5686" max="5903" width="11.42578125" style="6"/>
    <col min="5904" max="5904" width="8" style="6" customWidth="1"/>
    <col min="5905" max="5905" width="5.140625" style="6" customWidth="1"/>
    <col min="5906" max="5906" width="7.5703125" style="6" customWidth="1"/>
    <col min="5907" max="5907" width="8.28515625" style="6" customWidth="1"/>
    <col min="5908" max="5908" width="4.7109375" style="6" bestFit="1" customWidth="1"/>
    <col min="5909" max="5909" width="0" style="6" hidden="1" customWidth="1"/>
    <col min="5910" max="5915" width="5.7109375" style="6" customWidth="1"/>
    <col min="5916" max="5916" width="0" style="6" hidden="1" customWidth="1"/>
    <col min="5917" max="5917" width="5.7109375" style="6" customWidth="1"/>
    <col min="5918" max="5918" width="8.5703125" style="6" customWidth="1"/>
    <col min="5919" max="5919" width="10.7109375" style="6" customWidth="1"/>
    <col min="5920" max="5920" width="5.5703125" style="6" customWidth="1"/>
    <col min="5921" max="5934" width="0" style="6" hidden="1" customWidth="1"/>
    <col min="5935" max="5935" width="3" style="6" customWidth="1"/>
    <col min="5936" max="5936" width="7.85546875" style="6" customWidth="1"/>
    <col min="5937" max="5937" width="7.140625" style="6" customWidth="1"/>
    <col min="5938" max="5938" width="7.42578125" style="6" customWidth="1"/>
    <col min="5939" max="5939" width="11.42578125" style="6"/>
    <col min="5940" max="5940" width="6.28515625" style="6" customWidth="1"/>
    <col min="5941" max="5941" width="7.42578125" style="6" customWidth="1"/>
    <col min="5942" max="6159" width="11.42578125" style="6"/>
    <col min="6160" max="6160" width="8" style="6" customWidth="1"/>
    <col min="6161" max="6161" width="5.140625" style="6" customWidth="1"/>
    <col min="6162" max="6162" width="7.5703125" style="6" customWidth="1"/>
    <col min="6163" max="6163" width="8.28515625" style="6" customWidth="1"/>
    <col min="6164" max="6164" width="4.7109375" style="6" bestFit="1" customWidth="1"/>
    <col min="6165" max="6165" width="0" style="6" hidden="1" customWidth="1"/>
    <col min="6166" max="6171" width="5.7109375" style="6" customWidth="1"/>
    <col min="6172" max="6172" width="0" style="6" hidden="1" customWidth="1"/>
    <col min="6173" max="6173" width="5.7109375" style="6" customWidth="1"/>
    <col min="6174" max="6174" width="8.5703125" style="6" customWidth="1"/>
    <col min="6175" max="6175" width="10.7109375" style="6" customWidth="1"/>
    <col min="6176" max="6176" width="5.5703125" style="6" customWidth="1"/>
    <col min="6177" max="6190" width="0" style="6" hidden="1" customWidth="1"/>
    <col min="6191" max="6191" width="3" style="6" customWidth="1"/>
    <col min="6192" max="6192" width="7.85546875" style="6" customWidth="1"/>
    <col min="6193" max="6193" width="7.140625" style="6" customWidth="1"/>
    <col min="6194" max="6194" width="7.42578125" style="6" customWidth="1"/>
    <col min="6195" max="6195" width="11.42578125" style="6"/>
    <col min="6196" max="6196" width="6.28515625" style="6" customWidth="1"/>
    <col min="6197" max="6197" width="7.42578125" style="6" customWidth="1"/>
    <col min="6198" max="6415" width="11.42578125" style="6"/>
    <col min="6416" max="6416" width="8" style="6" customWidth="1"/>
    <col min="6417" max="6417" width="5.140625" style="6" customWidth="1"/>
    <col min="6418" max="6418" width="7.5703125" style="6" customWidth="1"/>
    <col min="6419" max="6419" width="8.28515625" style="6" customWidth="1"/>
    <col min="6420" max="6420" width="4.7109375" style="6" bestFit="1" customWidth="1"/>
    <col min="6421" max="6421" width="0" style="6" hidden="1" customWidth="1"/>
    <col min="6422" max="6427" width="5.7109375" style="6" customWidth="1"/>
    <col min="6428" max="6428" width="0" style="6" hidden="1" customWidth="1"/>
    <col min="6429" max="6429" width="5.7109375" style="6" customWidth="1"/>
    <col min="6430" max="6430" width="8.5703125" style="6" customWidth="1"/>
    <col min="6431" max="6431" width="10.7109375" style="6" customWidth="1"/>
    <col min="6432" max="6432" width="5.5703125" style="6" customWidth="1"/>
    <col min="6433" max="6446" width="0" style="6" hidden="1" customWidth="1"/>
    <col min="6447" max="6447" width="3" style="6" customWidth="1"/>
    <col min="6448" max="6448" width="7.85546875" style="6" customWidth="1"/>
    <col min="6449" max="6449" width="7.140625" style="6" customWidth="1"/>
    <col min="6450" max="6450" width="7.42578125" style="6" customWidth="1"/>
    <col min="6451" max="6451" width="11.42578125" style="6"/>
    <col min="6452" max="6452" width="6.28515625" style="6" customWidth="1"/>
    <col min="6453" max="6453" width="7.42578125" style="6" customWidth="1"/>
    <col min="6454" max="6671" width="11.42578125" style="6"/>
    <col min="6672" max="6672" width="8" style="6" customWidth="1"/>
    <col min="6673" max="6673" width="5.140625" style="6" customWidth="1"/>
    <col min="6674" max="6674" width="7.5703125" style="6" customWidth="1"/>
    <col min="6675" max="6675" width="8.28515625" style="6" customWidth="1"/>
    <col min="6676" max="6676" width="4.7109375" style="6" bestFit="1" customWidth="1"/>
    <col min="6677" max="6677" width="0" style="6" hidden="1" customWidth="1"/>
    <col min="6678" max="6683" width="5.7109375" style="6" customWidth="1"/>
    <col min="6684" max="6684" width="0" style="6" hidden="1" customWidth="1"/>
    <col min="6685" max="6685" width="5.7109375" style="6" customWidth="1"/>
    <col min="6686" max="6686" width="8.5703125" style="6" customWidth="1"/>
    <col min="6687" max="6687" width="10.7109375" style="6" customWidth="1"/>
    <col min="6688" max="6688" width="5.5703125" style="6" customWidth="1"/>
    <col min="6689" max="6702" width="0" style="6" hidden="1" customWidth="1"/>
    <col min="6703" max="6703" width="3" style="6" customWidth="1"/>
    <col min="6704" max="6704" width="7.85546875" style="6" customWidth="1"/>
    <col min="6705" max="6705" width="7.140625" style="6" customWidth="1"/>
    <col min="6706" max="6706" width="7.42578125" style="6" customWidth="1"/>
    <col min="6707" max="6707" width="11.42578125" style="6"/>
    <col min="6708" max="6708" width="6.28515625" style="6" customWidth="1"/>
    <col min="6709" max="6709" width="7.42578125" style="6" customWidth="1"/>
    <col min="6710" max="6927" width="11.42578125" style="6"/>
    <col min="6928" max="6928" width="8" style="6" customWidth="1"/>
    <col min="6929" max="6929" width="5.140625" style="6" customWidth="1"/>
    <col min="6930" max="6930" width="7.5703125" style="6" customWidth="1"/>
    <col min="6931" max="6931" width="8.28515625" style="6" customWidth="1"/>
    <col min="6932" max="6932" width="4.7109375" style="6" bestFit="1" customWidth="1"/>
    <col min="6933" max="6933" width="0" style="6" hidden="1" customWidth="1"/>
    <col min="6934" max="6939" width="5.7109375" style="6" customWidth="1"/>
    <col min="6940" max="6940" width="0" style="6" hidden="1" customWidth="1"/>
    <col min="6941" max="6941" width="5.7109375" style="6" customWidth="1"/>
    <col min="6942" max="6942" width="8.5703125" style="6" customWidth="1"/>
    <col min="6943" max="6943" width="10.7109375" style="6" customWidth="1"/>
    <col min="6944" max="6944" width="5.5703125" style="6" customWidth="1"/>
    <col min="6945" max="6958" width="0" style="6" hidden="1" customWidth="1"/>
    <col min="6959" max="6959" width="3" style="6" customWidth="1"/>
    <col min="6960" max="6960" width="7.85546875" style="6" customWidth="1"/>
    <col min="6961" max="6961" width="7.140625" style="6" customWidth="1"/>
    <col min="6962" max="6962" width="7.42578125" style="6" customWidth="1"/>
    <col min="6963" max="6963" width="11.42578125" style="6"/>
    <col min="6964" max="6964" width="6.28515625" style="6" customWidth="1"/>
    <col min="6965" max="6965" width="7.42578125" style="6" customWidth="1"/>
    <col min="6966" max="7183" width="11.42578125" style="6"/>
    <col min="7184" max="7184" width="8" style="6" customWidth="1"/>
    <col min="7185" max="7185" width="5.140625" style="6" customWidth="1"/>
    <col min="7186" max="7186" width="7.5703125" style="6" customWidth="1"/>
    <col min="7187" max="7187" width="8.28515625" style="6" customWidth="1"/>
    <col min="7188" max="7188" width="4.7109375" style="6" bestFit="1" customWidth="1"/>
    <col min="7189" max="7189" width="0" style="6" hidden="1" customWidth="1"/>
    <col min="7190" max="7195" width="5.7109375" style="6" customWidth="1"/>
    <col min="7196" max="7196" width="0" style="6" hidden="1" customWidth="1"/>
    <col min="7197" max="7197" width="5.7109375" style="6" customWidth="1"/>
    <col min="7198" max="7198" width="8.5703125" style="6" customWidth="1"/>
    <col min="7199" max="7199" width="10.7109375" style="6" customWidth="1"/>
    <col min="7200" max="7200" width="5.5703125" style="6" customWidth="1"/>
    <col min="7201" max="7214" width="0" style="6" hidden="1" customWidth="1"/>
    <col min="7215" max="7215" width="3" style="6" customWidth="1"/>
    <col min="7216" max="7216" width="7.85546875" style="6" customWidth="1"/>
    <col min="7217" max="7217" width="7.140625" style="6" customWidth="1"/>
    <col min="7218" max="7218" width="7.42578125" style="6" customWidth="1"/>
    <col min="7219" max="7219" width="11.42578125" style="6"/>
    <col min="7220" max="7220" width="6.28515625" style="6" customWidth="1"/>
    <col min="7221" max="7221" width="7.42578125" style="6" customWidth="1"/>
    <col min="7222" max="7439" width="11.42578125" style="6"/>
    <col min="7440" max="7440" width="8" style="6" customWidth="1"/>
    <col min="7441" max="7441" width="5.140625" style="6" customWidth="1"/>
    <col min="7442" max="7442" width="7.5703125" style="6" customWidth="1"/>
    <col min="7443" max="7443" width="8.28515625" style="6" customWidth="1"/>
    <col min="7444" max="7444" width="4.7109375" style="6" bestFit="1" customWidth="1"/>
    <col min="7445" max="7445" width="0" style="6" hidden="1" customWidth="1"/>
    <col min="7446" max="7451" width="5.7109375" style="6" customWidth="1"/>
    <col min="7452" max="7452" width="0" style="6" hidden="1" customWidth="1"/>
    <col min="7453" max="7453" width="5.7109375" style="6" customWidth="1"/>
    <col min="7454" max="7454" width="8.5703125" style="6" customWidth="1"/>
    <col min="7455" max="7455" width="10.7109375" style="6" customWidth="1"/>
    <col min="7456" max="7456" width="5.5703125" style="6" customWidth="1"/>
    <col min="7457" max="7470" width="0" style="6" hidden="1" customWidth="1"/>
    <col min="7471" max="7471" width="3" style="6" customWidth="1"/>
    <col min="7472" max="7472" width="7.85546875" style="6" customWidth="1"/>
    <col min="7473" max="7473" width="7.140625" style="6" customWidth="1"/>
    <col min="7474" max="7474" width="7.42578125" style="6" customWidth="1"/>
    <col min="7475" max="7475" width="11.42578125" style="6"/>
    <col min="7476" max="7476" width="6.28515625" style="6" customWidth="1"/>
    <col min="7477" max="7477" width="7.42578125" style="6" customWidth="1"/>
    <col min="7478" max="7695" width="11.42578125" style="6"/>
    <col min="7696" max="7696" width="8" style="6" customWidth="1"/>
    <col min="7697" max="7697" width="5.140625" style="6" customWidth="1"/>
    <col min="7698" max="7698" width="7.5703125" style="6" customWidth="1"/>
    <col min="7699" max="7699" width="8.28515625" style="6" customWidth="1"/>
    <col min="7700" max="7700" width="4.7109375" style="6" bestFit="1" customWidth="1"/>
    <col min="7701" max="7701" width="0" style="6" hidden="1" customWidth="1"/>
    <col min="7702" max="7707" width="5.7109375" style="6" customWidth="1"/>
    <col min="7708" max="7708" width="0" style="6" hidden="1" customWidth="1"/>
    <col min="7709" max="7709" width="5.7109375" style="6" customWidth="1"/>
    <col min="7710" max="7710" width="8.5703125" style="6" customWidth="1"/>
    <col min="7711" max="7711" width="10.7109375" style="6" customWidth="1"/>
    <col min="7712" max="7712" width="5.5703125" style="6" customWidth="1"/>
    <col min="7713" max="7726" width="0" style="6" hidden="1" customWidth="1"/>
    <col min="7727" max="7727" width="3" style="6" customWidth="1"/>
    <col min="7728" max="7728" width="7.85546875" style="6" customWidth="1"/>
    <col min="7729" max="7729" width="7.140625" style="6" customWidth="1"/>
    <col min="7730" max="7730" width="7.42578125" style="6" customWidth="1"/>
    <col min="7731" max="7731" width="11.42578125" style="6"/>
    <col min="7732" max="7732" width="6.28515625" style="6" customWidth="1"/>
    <col min="7733" max="7733" width="7.42578125" style="6" customWidth="1"/>
    <col min="7734" max="7951" width="11.42578125" style="6"/>
    <col min="7952" max="7952" width="8" style="6" customWidth="1"/>
    <col min="7953" max="7953" width="5.140625" style="6" customWidth="1"/>
    <col min="7954" max="7954" width="7.5703125" style="6" customWidth="1"/>
    <col min="7955" max="7955" width="8.28515625" style="6" customWidth="1"/>
    <col min="7956" max="7956" width="4.7109375" style="6" bestFit="1" customWidth="1"/>
    <col min="7957" max="7957" width="0" style="6" hidden="1" customWidth="1"/>
    <col min="7958" max="7963" width="5.7109375" style="6" customWidth="1"/>
    <col min="7964" max="7964" width="0" style="6" hidden="1" customWidth="1"/>
    <col min="7965" max="7965" width="5.7109375" style="6" customWidth="1"/>
    <col min="7966" max="7966" width="8.5703125" style="6" customWidth="1"/>
    <col min="7967" max="7967" width="10.7109375" style="6" customWidth="1"/>
    <col min="7968" max="7968" width="5.5703125" style="6" customWidth="1"/>
    <col min="7969" max="7982" width="0" style="6" hidden="1" customWidth="1"/>
    <col min="7983" max="7983" width="3" style="6" customWidth="1"/>
    <col min="7984" max="7984" width="7.85546875" style="6" customWidth="1"/>
    <col min="7985" max="7985" width="7.140625" style="6" customWidth="1"/>
    <col min="7986" max="7986" width="7.42578125" style="6" customWidth="1"/>
    <col min="7987" max="7987" width="11.42578125" style="6"/>
    <col min="7988" max="7988" width="6.28515625" style="6" customWidth="1"/>
    <col min="7989" max="7989" width="7.42578125" style="6" customWidth="1"/>
    <col min="7990" max="8207" width="11.42578125" style="6"/>
    <col min="8208" max="8208" width="8" style="6" customWidth="1"/>
    <col min="8209" max="8209" width="5.140625" style="6" customWidth="1"/>
    <col min="8210" max="8210" width="7.5703125" style="6" customWidth="1"/>
    <col min="8211" max="8211" width="8.28515625" style="6" customWidth="1"/>
    <col min="8212" max="8212" width="4.7109375" style="6" bestFit="1" customWidth="1"/>
    <col min="8213" max="8213" width="0" style="6" hidden="1" customWidth="1"/>
    <col min="8214" max="8219" width="5.7109375" style="6" customWidth="1"/>
    <col min="8220" max="8220" width="0" style="6" hidden="1" customWidth="1"/>
    <col min="8221" max="8221" width="5.7109375" style="6" customWidth="1"/>
    <col min="8222" max="8222" width="8.5703125" style="6" customWidth="1"/>
    <col min="8223" max="8223" width="10.7109375" style="6" customWidth="1"/>
    <col min="8224" max="8224" width="5.5703125" style="6" customWidth="1"/>
    <col min="8225" max="8238" width="0" style="6" hidden="1" customWidth="1"/>
    <col min="8239" max="8239" width="3" style="6" customWidth="1"/>
    <col min="8240" max="8240" width="7.85546875" style="6" customWidth="1"/>
    <col min="8241" max="8241" width="7.140625" style="6" customWidth="1"/>
    <col min="8242" max="8242" width="7.42578125" style="6" customWidth="1"/>
    <col min="8243" max="8243" width="11.42578125" style="6"/>
    <col min="8244" max="8244" width="6.28515625" style="6" customWidth="1"/>
    <col min="8245" max="8245" width="7.42578125" style="6" customWidth="1"/>
    <col min="8246" max="8463" width="11.42578125" style="6"/>
    <col min="8464" max="8464" width="8" style="6" customWidth="1"/>
    <col min="8465" max="8465" width="5.140625" style="6" customWidth="1"/>
    <col min="8466" max="8466" width="7.5703125" style="6" customWidth="1"/>
    <col min="8467" max="8467" width="8.28515625" style="6" customWidth="1"/>
    <col min="8468" max="8468" width="4.7109375" style="6" bestFit="1" customWidth="1"/>
    <col min="8469" max="8469" width="0" style="6" hidden="1" customWidth="1"/>
    <col min="8470" max="8475" width="5.7109375" style="6" customWidth="1"/>
    <col min="8476" max="8476" width="0" style="6" hidden="1" customWidth="1"/>
    <col min="8477" max="8477" width="5.7109375" style="6" customWidth="1"/>
    <col min="8478" max="8478" width="8.5703125" style="6" customWidth="1"/>
    <col min="8479" max="8479" width="10.7109375" style="6" customWidth="1"/>
    <col min="8480" max="8480" width="5.5703125" style="6" customWidth="1"/>
    <col min="8481" max="8494" width="0" style="6" hidden="1" customWidth="1"/>
    <col min="8495" max="8495" width="3" style="6" customWidth="1"/>
    <col min="8496" max="8496" width="7.85546875" style="6" customWidth="1"/>
    <col min="8497" max="8497" width="7.140625" style="6" customWidth="1"/>
    <col min="8498" max="8498" width="7.42578125" style="6" customWidth="1"/>
    <col min="8499" max="8499" width="11.42578125" style="6"/>
    <col min="8500" max="8500" width="6.28515625" style="6" customWidth="1"/>
    <col min="8501" max="8501" width="7.42578125" style="6" customWidth="1"/>
    <col min="8502" max="8719" width="11.42578125" style="6"/>
    <col min="8720" max="8720" width="8" style="6" customWidth="1"/>
    <col min="8721" max="8721" width="5.140625" style="6" customWidth="1"/>
    <col min="8722" max="8722" width="7.5703125" style="6" customWidth="1"/>
    <col min="8723" max="8723" width="8.28515625" style="6" customWidth="1"/>
    <col min="8724" max="8724" width="4.7109375" style="6" bestFit="1" customWidth="1"/>
    <col min="8725" max="8725" width="0" style="6" hidden="1" customWidth="1"/>
    <col min="8726" max="8731" width="5.7109375" style="6" customWidth="1"/>
    <col min="8732" max="8732" width="0" style="6" hidden="1" customWidth="1"/>
    <col min="8733" max="8733" width="5.7109375" style="6" customWidth="1"/>
    <col min="8734" max="8734" width="8.5703125" style="6" customWidth="1"/>
    <col min="8735" max="8735" width="10.7109375" style="6" customWidth="1"/>
    <col min="8736" max="8736" width="5.5703125" style="6" customWidth="1"/>
    <col min="8737" max="8750" width="0" style="6" hidden="1" customWidth="1"/>
    <col min="8751" max="8751" width="3" style="6" customWidth="1"/>
    <col min="8752" max="8752" width="7.85546875" style="6" customWidth="1"/>
    <col min="8753" max="8753" width="7.140625" style="6" customWidth="1"/>
    <col min="8754" max="8754" width="7.42578125" style="6" customWidth="1"/>
    <col min="8755" max="8755" width="11.42578125" style="6"/>
    <col min="8756" max="8756" width="6.28515625" style="6" customWidth="1"/>
    <col min="8757" max="8757" width="7.42578125" style="6" customWidth="1"/>
    <col min="8758" max="8975" width="11.42578125" style="6"/>
    <col min="8976" max="8976" width="8" style="6" customWidth="1"/>
    <col min="8977" max="8977" width="5.140625" style="6" customWidth="1"/>
    <col min="8978" max="8978" width="7.5703125" style="6" customWidth="1"/>
    <col min="8979" max="8979" width="8.28515625" style="6" customWidth="1"/>
    <col min="8980" max="8980" width="4.7109375" style="6" bestFit="1" customWidth="1"/>
    <col min="8981" max="8981" width="0" style="6" hidden="1" customWidth="1"/>
    <col min="8982" max="8987" width="5.7109375" style="6" customWidth="1"/>
    <col min="8988" max="8988" width="0" style="6" hidden="1" customWidth="1"/>
    <col min="8989" max="8989" width="5.7109375" style="6" customWidth="1"/>
    <col min="8990" max="8990" width="8.5703125" style="6" customWidth="1"/>
    <col min="8991" max="8991" width="10.7109375" style="6" customWidth="1"/>
    <col min="8992" max="8992" width="5.5703125" style="6" customWidth="1"/>
    <col min="8993" max="9006" width="0" style="6" hidden="1" customWidth="1"/>
    <col min="9007" max="9007" width="3" style="6" customWidth="1"/>
    <col min="9008" max="9008" width="7.85546875" style="6" customWidth="1"/>
    <col min="9009" max="9009" width="7.140625" style="6" customWidth="1"/>
    <col min="9010" max="9010" width="7.42578125" style="6" customWidth="1"/>
    <col min="9011" max="9011" width="11.42578125" style="6"/>
    <col min="9012" max="9012" width="6.28515625" style="6" customWidth="1"/>
    <col min="9013" max="9013" width="7.42578125" style="6" customWidth="1"/>
    <col min="9014" max="9231" width="11.42578125" style="6"/>
    <col min="9232" max="9232" width="8" style="6" customWidth="1"/>
    <col min="9233" max="9233" width="5.140625" style="6" customWidth="1"/>
    <col min="9234" max="9234" width="7.5703125" style="6" customWidth="1"/>
    <col min="9235" max="9235" width="8.28515625" style="6" customWidth="1"/>
    <col min="9236" max="9236" width="4.7109375" style="6" bestFit="1" customWidth="1"/>
    <col min="9237" max="9237" width="0" style="6" hidden="1" customWidth="1"/>
    <col min="9238" max="9243" width="5.7109375" style="6" customWidth="1"/>
    <col min="9244" max="9244" width="0" style="6" hidden="1" customWidth="1"/>
    <col min="9245" max="9245" width="5.7109375" style="6" customWidth="1"/>
    <col min="9246" max="9246" width="8.5703125" style="6" customWidth="1"/>
    <col min="9247" max="9247" width="10.7109375" style="6" customWidth="1"/>
    <col min="9248" max="9248" width="5.5703125" style="6" customWidth="1"/>
    <col min="9249" max="9262" width="0" style="6" hidden="1" customWidth="1"/>
    <col min="9263" max="9263" width="3" style="6" customWidth="1"/>
    <col min="9264" max="9264" width="7.85546875" style="6" customWidth="1"/>
    <col min="9265" max="9265" width="7.140625" style="6" customWidth="1"/>
    <col min="9266" max="9266" width="7.42578125" style="6" customWidth="1"/>
    <col min="9267" max="9267" width="11.42578125" style="6"/>
    <col min="9268" max="9268" width="6.28515625" style="6" customWidth="1"/>
    <col min="9269" max="9269" width="7.42578125" style="6" customWidth="1"/>
    <col min="9270" max="9487" width="11.42578125" style="6"/>
    <col min="9488" max="9488" width="8" style="6" customWidth="1"/>
    <col min="9489" max="9489" width="5.140625" style="6" customWidth="1"/>
    <col min="9490" max="9490" width="7.5703125" style="6" customWidth="1"/>
    <col min="9491" max="9491" width="8.28515625" style="6" customWidth="1"/>
    <col min="9492" max="9492" width="4.7109375" style="6" bestFit="1" customWidth="1"/>
    <col min="9493" max="9493" width="0" style="6" hidden="1" customWidth="1"/>
    <col min="9494" max="9499" width="5.7109375" style="6" customWidth="1"/>
    <col min="9500" max="9500" width="0" style="6" hidden="1" customWidth="1"/>
    <col min="9501" max="9501" width="5.7109375" style="6" customWidth="1"/>
    <col min="9502" max="9502" width="8.5703125" style="6" customWidth="1"/>
    <col min="9503" max="9503" width="10.7109375" style="6" customWidth="1"/>
    <col min="9504" max="9504" width="5.5703125" style="6" customWidth="1"/>
    <col min="9505" max="9518" width="0" style="6" hidden="1" customWidth="1"/>
    <col min="9519" max="9519" width="3" style="6" customWidth="1"/>
    <col min="9520" max="9520" width="7.85546875" style="6" customWidth="1"/>
    <col min="9521" max="9521" width="7.140625" style="6" customWidth="1"/>
    <col min="9522" max="9522" width="7.42578125" style="6" customWidth="1"/>
    <col min="9523" max="9523" width="11.42578125" style="6"/>
    <col min="9524" max="9524" width="6.28515625" style="6" customWidth="1"/>
    <col min="9525" max="9525" width="7.42578125" style="6" customWidth="1"/>
    <col min="9526" max="9743" width="11.42578125" style="6"/>
    <col min="9744" max="9744" width="8" style="6" customWidth="1"/>
    <col min="9745" max="9745" width="5.140625" style="6" customWidth="1"/>
    <col min="9746" max="9746" width="7.5703125" style="6" customWidth="1"/>
    <col min="9747" max="9747" width="8.28515625" style="6" customWidth="1"/>
    <col min="9748" max="9748" width="4.7109375" style="6" bestFit="1" customWidth="1"/>
    <col min="9749" max="9749" width="0" style="6" hidden="1" customWidth="1"/>
    <col min="9750" max="9755" width="5.7109375" style="6" customWidth="1"/>
    <col min="9756" max="9756" width="0" style="6" hidden="1" customWidth="1"/>
    <col min="9757" max="9757" width="5.7109375" style="6" customWidth="1"/>
    <col min="9758" max="9758" width="8.5703125" style="6" customWidth="1"/>
    <col min="9759" max="9759" width="10.7109375" style="6" customWidth="1"/>
    <col min="9760" max="9760" width="5.5703125" style="6" customWidth="1"/>
    <col min="9761" max="9774" width="0" style="6" hidden="1" customWidth="1"/>
    <col min="9775" max="9775" width="3" style="6" customWidth="1"/>
    <col min="9776" max="9776" width="7.85546875" style="6" customWidth="1"/>
    <col min="9777" max="9777" width="7.140625" style="6" customWidth="1"/>
    <col min="9778" max="9778" width="7.42578125" style="6" customWidth="1"/>
    <col min="9779" max="9779" width="11.42578125" style="6"/>
    <col min="9780" max="9780" width="6.28515625" style="6" customWidth="1"/>
    <col min="9781" max="9781" width="7.42578125" style="6" customWidth="1"/>
    <col min="9782" max="9999" width="11.42578125" style="6"/>
    <col min="10000" max="10000" width="8" style="6" customWidth="1"/>
    <col min="10001" max="10001" width="5.140625" style="6" customWidth="1"/>
    <col min="10002" max="10002" width="7.5703125" style="6" customWidth="1"/>
    <col min="10003" max="10003" width="8.28515625" style="6" customWidth="1"/>
    <col min="10004" max="10004" width="4.7109375" style="6" bestFit="1" customWidth="1"/>
    <col min="10005" max="10005" width="0" style="6" hidden="1" customWidth="1"/>
    <col min="10006" max="10011" width="5.7109375" style="6" customWidth="1"/>
    <col min="10012" max="10012" width="0" style="6" hidden="1" customWidth="1"/>
    <col min="10013" max="10013" width="5.7109375" style="6" customWidth="1"/>
    <col min="10014" max="10014" width="8.5703125" style="6" customWidth="1"/>
    <col min="10015" max="10015" width="10.7109375" style="6" customWidth="1"/>
    <col min="10016" max="10016" width="5.5703125" style="6" customWidth="1"/>
    <col min="10017" max="10030" width="0" style="6" hidden="1" customWidth="1"/>
    <col min="10031" max="10031" width="3" style="6" customWidth="1"/>
    <col min="10032" max="10032" width="7.85546875" style="6" customWidth="1"/>
    <col min="10033" max="10033" width="7.140625" style="6" customWidth="1"/>
    <col min="10034" max="10034" width="7.42578125" style="6" customWidth="1"/>
    <col min="10035" max="10035" width="11.42578125" style="6"/>
    <col min="10036" max="10036" width="6.28515625" style="6" customWidth="1"/>
    <col min="10037" max="10037" width="7.42578125" style="6" customWidth="1"/>
    <col min="10038" max="10255" width="11.42578125" style="6"/>
    <col min="10256" max="10256" width="8" style="6" customWidth="1"/>
    <col min="10257" max="10257" width="5.140625" style="6" customWidth="1"/>
    <col min="10258" max="10258" width="7.5703125" style="6" customWidth="1"/>
    <col min="10259" max="10259" width="8.28515625" style="6" customWidth="1"/>
    <col min="10260" max="10260" width="4.7109375" style="6" bestFit="1" customWidth="1"/>
    <col min="10261" max="10261" width="0" style="6" hidden="1" customWidth="1"/>
    <col min="10262" max="10267" width="5.7109375" style="6" customWidth="1"/>
    <col min="10268" max="10268" width="0" style="6" hidden="1" customWidth="1"/>
    <col min="10269" max="10269" width="5.7109375" style="6" customWidth="1"/>
    <col min="10270" max="10270" width="8.5703125" style="6" customWidth="1"/>
    <col min="10271" max="10271" width="10.7109375" style="6" customWidth="1"/>
    <col min="10272" max="10272" width="5.5703125" style="6" customWidth="1"/>
    <col min="10273" max="10286" width="0" style="6" hidden="1" customWidth="1"/>
    <col min="10287" max="10287" width="3" style="6" customWidth="1"/>
    <col min="10288" max="10288" width="7.85546875" style="6" customWidth="1"/>
    <col min="10289" max="10289" width="7.140625" style="6" customWidth="1"/>
    <col min="10290" max="10290" width="7.42578125" style="6" customWidth="1"/>
    <col min="10291" max="10291" width="11.42578125" style="6"/>
    <col min="10292" max="10292" width="6.28515625" style="6" customWidth="1"/>
    <col min="10293" max="10293" width="7.42578125" style="6" customWidth="1"/>
    <col min="10294" max="10511" width="11.42578125" style="6"/>
    <col min="10512" max="10512" width="8" style="6" customWidth="1"/>
    <col min="10513" max="10513" width="5.140625" style="6" customWidth="1"/>
    <col min="10514" max="10514" width="7.5703125" style="6" customWidth="1"/>
    <col min="10515" max="10515" width="8.28515625" style="6" customWidth="1"/>
    <col min="10516" max="10516" width="4.7109375" style="6" bestFit="1" customWidth="1"/>
    <col min="10517" max="10517" width="0" style="6" hidden="1" customWidth="1"/>
    <col min="10518" max="10523" width="5.7109375" style="6" customWidth="1"/>
    <col min="10524" max="10524" width="0" style="6" hidden="1" customWidth="1"/>
    <col min="10525" max="10525" width="5.7109375" style="6" customWidth="1"/>
    <col min="10526" max="10526" width="8.5703125" style="6" customWidth="1"/>
    <col min="10527" max="10527" width="10.7109375" style="6" customWidth="1"/>
    <col min="10528" max="10528" width="5.5703125" style="6" customWidth="1"/>
    <col min="10529" max="10542" width="0" style="6" hidden="1" customWidth="1"/>
    <col min="10543" max="10543" width="3" style="6" customWidth="1"/>
    <col min="10544" max="10544" width="7.85546875" style="6" customWidth="1"/>
    <col min="10545" max="10545" width="7.140625" style="6" customWidth="1"/>
    <col min="10546" max="10546" width="7.42578125" style="6" customWidth="1"/>
    <col min="10547" max="10547" width="11.42578125" style="6"/>
    <col min="10548" max="10548" width="6.28515625" style="6" customWidth="1"/>
    <col min="10549" max="10549" width="7.42578125" style="6" customWidth="1"/>
    <col min="10550" max="10767" width="11.42578125" style="6"/>
    <col min="10768" max="10768" width="8" style="6" customWidth="1"/>
    <col min="10769" max="10769" width="5.140625" style="6" customWidth="1"/>
    <col min="10770" max="10770" width="7.5703125" style="6" customWidth="1"/>
    <col min="10771" max="10771" width="8.28515625" style="6" customWidth="1"/>
    <col min="10772" max="10772" width="4.7109375" style="6" bestFit="1" customWidth="1"/>
    <col min="10773" max="10773" width="0" style="6" hidden="1" customWidth="1"/>
    <col min="10774" max="10779" width="5.7109375" style="6" customWidth="1"/>
    <col min="10780" max="10780" width="0" style="6" hidden="1" customWidth="1"/>
    <col min="10781" max="10781" width="5.7109375" style="6" customWidth="1"/>
    <col min="10782" max="10782" width="8.5703125" style="6" customWidth="1"/>
    <col min="10783" max="10783" width="10.7109375" style="6" customWidth="1"/>
    <col min="10784" max="10784" width="5.5703125" style="6" customWidth="1"/>
    <col min="10785" max="10798" width="0" style="6" hidden="1" customWidth="1"/>
    <col min="10799" max="10799" width="3" style="6" customWidth="1"/>
    <col min="10800" max="10800" width="7.85546875" style="6" customWidth="1"/>
    <col min="10801" max="10801" width="7.140625" style="6" customWidth="1"/>
    <col min="10802" max="10802" width="7.42578125" style="6" customWidth="1"/>
    <col min="10803" max="10803" width="11.42578125" style="6"/>
    <col min="10804" max="10804" width="6.28515625" style="6" customWidth="1"/>
    <col min="10805" max="10805" width="7.42578125" style="6" customWidth="1"/>
    <col min="10806" max="11023" width="11.42578125" style="6"/>
    <col min="11024" max="11024" width="8" style="6" customWidth="1"/>
    <col min="11025" max="11025" width="5.140625" style="6" customWidth="1"/>
    <col min="11026" max="11026" width="7.5703125" style="6" customWidth="1"/>
    <col min="11027" max="11027" width="8.28515625" style="6" customWidth="1"/>
    <col min="11028" max="11028" width="4.7109375" style="6" bestFit="1" customWidth="1"/>
    <col min="11029" max="11029" width="0" style="6" hidden="1" customWidth="1"/>
    <col min="11030" max="11035" width="5.7109375" style="6" customWidth="1"/>
    <col min="11036" max="11036" width="0" style="6" hidden="1" customWidth="1"/>
    <col min="11037" max="11037" width="5.7109375" style="6" customWidth="1"/>
    <col min="11038" max="11038" width="8.5703125" style="6" customWidth="1"/>
    <col min="11039" max="11039" width="10.7109375" style="6" customWidth="1"/>
    <col min="11040" max="11040" width="5.5703125" style="6" customWidth="1"/>
    <col min="11041" max="11054" width="0" style="6" hidden="1" customWidth="1"/>
    <col min="11055" max="11055" width="3" style="6" customWidth="1"/>
    <col min="11056" max="11056" width="7.85546875" style="6" customWidth="1"/>
    <col min="11057" max="11057" width="7.140625" style="6" customWidth="1"/>
    <col min="11058" max="11058" width="7.42578125" style="6" customWidth="1"/>
    <col min="11059" max="11059" width="11.42578125" style="6"/>
    <col min="11060" max="11060" width="6.28515625" style="6" customWidth="1"/>
    <col min="11061" max="11061" width="7.42578125" style="6" customWidth="1"/>
    <col min="11062" max="11279" width="11.42578125" style="6"/>
    <col min="11280" max="11280" width="8" style="6" customWidth="1"/>
    <col min="11281" max="11281" width="5.140625" style="6" customWidth="1"/>
    <col min="11282" max="11282" width="7.5703125" style="6" customWidth="1"/>
    <col min="11283" max="11283" width="8.28515625" style="6" customWidth="1"/>
    <col min="11284" max="11284" width="4.7109375" style="6" bestFit="1" customWidth="1"/>
    <col min="11285" max="11285" width="0" style="6" hidden="1" customWidth="1"/>
    <col min="11286" max="11291" width="5.7109375" style="6" customWidth="1"/>
    <col min="11292" max="11292" width="0" style="6" hidden="1" customWidth="1"/>
    <col min="11293" max="11293" width="5.7109375" style="6" customWidth="1"/>
    <col min="11294" max="11294" width="8.5703125" style="6" customWidth="1"/>
    <col min="11295" max="11295" width="10.7109375" style="6" customWidth="1"/>
    <col min="11296" max="11296" width="5.5703125" style="6" customWidth="1"/>
    <col min="11297" max="11310" width="0" style="6" hidden="1" customWidth="1"/>
    <col min="11311" max="11311" width="3" style="6" customWidth="1"/>
    <col min="11312" max="11312" width="7.85546875" style="6" customWidth="1"/>
    <col min="11313" max="11313" width="7.140625" style="6" customWidth="1"/>
    <col min="11314" max="11314" width="7.42578125" style="6" customWidth="1"/>
    <col min="11315" max="11315" width="11.42578125" style="6"/>
    <col min="11316" max="11316" width="6.28515625" style="6" customWidth="1"/>
    <col min="11317" max="11317" width="7.42578125" style="6" customWidth="1"/>
    <col min="11318" max="11535" width="11.42578125" style="6"/>
    <col min="11536" max="11536" width="8" style="6" customWidth="1"/>
    <col min="11537" max="11537" width="5.140625" style="6" customWidth="1"/>
    <col min="11538" max="11538" width="7.5703125" style="6" customWidth="1"/>
    <col min="11539" max="11539" width="8.28515625" style="6" customWidth="1"/>
    <col min="11540" max="11540" width="4.7109375" style="6" bestFit="1" customWidth="1"/>
    <col min="11541" max="11541" width="0" style="6" hidden="1" customWidth="1"/>
    <col min="11542" max="11547" width="5.7109375" style="6" customWidth="1"/>
    <col min="11548" max="11548" width="0" style="6" hidden="1" customWidth="1"/>
    <col min="11549" max="11549" width="5.7109375" style="6" customWidth="1"/>
    <col min="11550" max="11550" width="8.5703125" style="6" customWidth="1"/>
    <col min="11551" max="11551" width="10.7109375" style="6" customWidth="1"/>
    <col min="11552" max="11552" width="5.5703125" style="6" customWidth="1"/>
    <col min="11553" max="11566" width="0" style="6" hidden="1" customWidth="1"/>
    <col min="11567" max="11567" width="3" style="6" customWidth="1"/>
    <col min="11568" max="11568" width="7.85546875" style="6" customWidth="1"/>
    <col min="11569" max="11569" width="7.140625" style="6" customWidth="1"/>
    <col min="11570" max="11570" width="7.42578125" style="6" customWidth="1"/>
    <col min="11571" max="11571" width="11.42578125" style="6"/>
    <col min="11572" max="11572" width="6.28515625" style="6" customWidth="1"/>
    <col min="11573" max="11573" width="7.42578125" style="6" customWidth="1"/>
    <col min="11574" max="11791" width="11.42578125" style="6"/>
    <col min="11792" max="11792" width="8" style="6" customWidth="1"/>
    <col min="11793" max="11793" width="5.140625" style="6" customWidth="1"/>
    <col min="11794" max="11794" width="7.5703125" style="6" customWidth="1"/>
    <col min="11795" max="11795" width="8.28515625" style="6" customWidth="1"/>
    <col min="11796" max="11796" width="4.7109375" style="6" bestFit="1" customWidth="1"/>
    <col min="11797" max="11797" width="0" style="6" hidden="1" customWidth="1"/>
    <col min="11798" max="11803" width="5.7109375" style="6" customWidth="1"/>
    <col min="11804" max="11804" width="0" style="6" hidden="1" customWidth="1"/>
    <col min="11805" max="11805" width="5.7109375" style="6" customWidth="1"/>
    <col min="11806" max="11806" width="8.5703125" style="6" customWidth="1"/>
    <col min="11807" max="11807" width="10.7109375" style="6" customWidth="1"/>
    <col min="11808" max="11808" width="5.5703125" style="6" customWidth="1"/>
    <col min="11809" max="11822" width="0" style="6" hidden="1" customWidth="1"/>
    <col min="11823" max="11823" width="3" style="6" customWidth="1"/>
    <col min="11824" max="11824" width="7.85546875" style="6" customWidth="1"/>
    <col min="11825" max="11825" width="7.140625" style="6" customWidth="1"/>
    <col min="11826" max="11826" width="7.42578125" style="6" customWidth="1"/>
    <col min="11827" max="11827" width="11.42578125" style="6"/>
    <col min="11828" max="11828" width="6.28515625" style="6" customWidth="1"/>
    <col min="11829" max="11829" width="7.42578125" style="6" customWidth="1"/>
    <col min="11830" max="12047" width="11.42578125" style="6"/>
    <col min="12048" max="12048" width="8" style="6" customWidth="1"/>
    <col min="12049" max="12049" width="5.140625" style="6" customWidth="1"/>
    <col min="12050" max="12050" width="7.5703125" style="6" customWidth="1"/>
    <col min="12051" max="12051" width="8.28515625" style="6" customWidth="1"/>
    <col min="12052" max="12052" width="4.7109375" style="6" bestFit="1" customWidth="1"/>
    <col min="12053" max="12053" width="0" style="6" hidden="1" customWidth="1"/>
    <col min="12054" max="12059" width="5.7109375" style="6" customWidth="1"/>
    <col min="12060" max="12060" width="0" style="6" hidden="1" customWidth="1"/>
    <col min="12061" max="12061" width="5.7109375" style="6" customWidth="1"/>
    <col min="12062" max="12062" width="8.5703125" style="6" customWidth="1"/>
    <col min="12063" max="12063" width="10.7109375" style="6" customWidth="1"/>
    <col min="12064" max="12064" width="5.5703125" style="6" customWidth="1"/>
    <col min="12065" max="12078" width="0" style="6" hidden="1" customWidth="1"/>
    <col min="12079" max="12079" width="3" style="6" customWidth="1"/>
    <col min="12080" max="12080" width="7.85546875" style="6" customWidth="1"/>
    <col min="12081" max="12081" width="7.140625" style="6" customWidth="1"/>
    <col min="12082" max="12082" width="7.42578125" style="6" customWidth="1"/>
    <col min="12083" max="12083" width="11.42578125" style="6"/>
    <col min="12084" max="12084" width="6.28515625" style="6" customWidth="1"/>
    <col min="12085" max="12085" width="7.42578125" style="6" customWidth="1"/>
    <col min="12086" max="12303" width="11.42578125" style="6"/>
    <col min="12304" max="12304" width="8" style="6" customWidth="1"/>
    <col min="12305" max="12305" width="5.140625" style="6" customWidth="1"/>
    <col min="12306" max="12306" width="7.5703125" style="6" customWidth="1"/>
    <col min="12307" max="12307" width="8.28515625" style="6" customWidth="1"/>
    <col min="12308" max="12308" width="4.7109375" style="6" bestFit="1" customWidth="1"/>
    <col min="12309" max="12309" width="0" style="6" hidden="1" customWidth="1"/>
    <col min="12310" max="12315" width="5.7109375" style="6" customWidth="1"/>
    <col min="12316" max="12316" width="0" style="6" hidden="1" customWidth="1"/>
    <col min="12317" max="12317" width="5.7109375" style="6" customWidth="1"/>
    <col min="12318" max="12318" width="8.5703125" style="6" customWidth="1"/>
    <col min="12319" max="12319" width="10.7109375" style="6" customWidth="1"/>
    <col min="12320" max="12320" width="5.5703125" style="6" customWidth="1"/>
    <col min="12321" max="12334" width="0" style="6" hidden="1" customWidth="1"/>
    <col min="12335" max="12335" width="3" style="6" customWidth="1"/>
    <col min="12336" max="12336" width="7.85546875" style="6" customWidth="1"/>
    <col min="12337" max="12337" width="7.140625" style="6" customWidth="1"/>
    <col min="12338" max="12338" width="7.42578125" style="6" customWidth="1"/>
    <col min="12339" max="12339" width="11.42578125" style="6"/>
    <col min="12340" max="12340" width="6.28515625" style="6" customWidth="1"/>
    <col min="12341" max="12341" width="7.42578125" style="6" customWidth="1"/>
    <col min="12342" max="12559" width="11.42578125" style="6"/>
    <col min="12560" max="12560" width="8" style="6" customWidth="1"/>
    <col min="12561" max="12561" width="5.140625" style="6" customWidth="1"/>
    <col min="12562" max="12562" width="7.5703125" style="6" customWidth="1"/>
    <col min="12563" max="12563" width="8.28515625" style="6" customWidth="1"/>
    <col min="12564" max="12564" width="4.7109375" style="6" bestFit="1" customWidth="1"/>
    <col min="12565" max="12565" width="0" style="6" hidden="1" customWidth="1"/>
    <col min="12566" max="12571" width="5.7109375" style="6" customWidth="1"/>
    <col min="12572" max="12572" width="0" style="6" hidden="1" customWidth="1"/>
    <col min="12573" max="12573" width="5.7109375" style="6" customWidth="1"/>
    <col min="12574" max="12574" width="8.5703125" style="6" customWidth="1"/>
    <col min="12575" max="12575" width="10.7109375" style="6" customWidth="1"/>
    <col min="12576" max="12576" width="5.5703125" style="6" customWidth="1"/>
    <col min="12577" max="12590" width="0" style="6" hidden="1" customWidth="1"/>
    <col min="12591" max="12591" width="3" style="6" customWidth="1"/>
    <col min="12592" max="12592" width="7.85546875" style="6" customWidth="1"/>
    <col min="12593" max="12593" width="7.140625" style="6" customWidth="1"/>
    <col min="12594" max="12594" width="7.42578125" style="6" customWidth="1"/>
    <col min="12595" max="12595" width="11.42578125" style="6"/>
    <col min="12596" max="12596" width="6.28515625" style="6" customWidth="1"/>
    <col min="12597" max="12597" width="7.42578125" style="6" customWidth="1"/>
    <col min="12598" max="12815" width="11.42578125" style="6"/>
    <col min="12816" max="12816" width="8" style="6" customWidth="1"/>
    <col min="12817" max="12817" width="5.140625" style="6" customWidth="1"/>
    <col min="12818" max="12818" width="7.5703125" style="6" customWidth="1"/>
    <col min="12819" max="12819" width="8.28515625" style="6" customWidth="1"/>
    <col min="12820" max="12820" width="4.7109375" style="6" bestFit="1" customWidth="1"/>
    <col min="12821" max="12821" width="0" style="6" hidden="1" customWidth="1"/>
    <col min="12822" max="12827" width="5.7109375" style="6" customWidth="1"/>
    <col min="12828" max="12828" width="0" style="6" hidden="1" customWidth="1"/>
    <col min="12829" max="12829" width="5.7109375" style="6" customWidth="1"/>
    <col min="12830" max="12830" width="8.5703125" style="6" customWidth="1"/>
    <col min="12831" max="12831" width="10.7109375" style="6" customWidth="1"/>
    <col min="12832" max="12832" width="5.5703125" style="6" customWidth="1"/>
    <col min="12833" max="12846" width="0" style="6" hidden="1" customWidth="1"/>
    <col min="12847" max="12847" width="3" style="6" customWidth="1"/>
    <col min="12848" max="12848" width="7.85546875" style="6" customWidth="1"/>
    <col min="12849" max="12849" width="7.140625" style="6" customWidth="1"/>
    <col min="12850" max="12850" width="7.42578125" style="6" customWidth="1"/>
    <col min="12851" max="12851" width="11.42578125" style="6"/>
    <col min="12852" max="12852" width="6.28515625" style="6" customWidth="1"/>
    <col min="12853" max="12853" width="7.42578125" style="6" customWidth="1"/>
    <col min="12854" max="13071" width="11.42578125" style="6"/>
    <col min="13072" max="13072" width="8" style="6" customWidth="1"/>
    <col min="13073" max="13073" width="5.140625" style="6" customWidth="1"/>
    <col min="13074" max="13074" width="7.5703125" style="6" customWidth="1"/>
    <col min="13075" max="13075" width="8.28515625" style="6" customWidth="1"/>
    <col min="13076" max="13076" width="4.7109375" style="6" bestFit="1" customWidth="1"/>
    <col min="13077" max="13077" width="0" style="6" hidden="1" customWidth="1"/>
    <col min="13078" max="13083" width="5.7109375" style="6" customWidth="1"/>
    <col min="13084" max="13084" width="0" style="6" hidden="1" customWidth="1"/>
    <col min="13085" max="13085" width="5.7109375" style="6" customWidth="1"/>
    <col min="13086" max="13086" width="8.5703125" style="6" customWidth="1"/>
    <col min="13087" max="13087" width="10.7109375" style="6" customWidth="1"/>
    <col min="13088" max="13088" width="5.5703125" style="6" customWidth="1"/>
    <col min="13089" max="13102" width="0" style="6" hidden="1" customWidth="1"/>
    <col min="13103" max="13103" width="3" style="6" customWidth="1"/>
    <col min="13104" max="13104" width="7.85546875" style="6" customWidth="1"/>
    <col min="13105" max="13105" width="7.140625" style="6" customWidth="1"/>
    <col min="13106" max="13106" width="7.42578125" style="6" customWidth="1"/>
    <col min="13107" max="13107" width="11.42578125" style="6"/>
    <col min="13108" max="13108" width="6.28515625" style="6" customWidth="1"/>
    <col min="13109" max="13109" width="7.42578125" style="6" customWidth="1"/>
    <col min="13110" max="13327" width="11.42578125" style="6"/>
    <col min="13328" max="13328" width="8" style="6" customWidth="1"/>
    <col min="13329" max="13329" width="5.140625" style="6" customWidth="1"/>
    <col min="13330" max="13330" width="7.5703125" style="6" customWidth="1"/>
    <col min="13331" max="13331" width="8.28515625" style="6" customWidth="1"/>
    <col min="13332" max="13332" width="4.7109375" style="6" bestFit="1" customWidth="1"/>
    <col min="13333" max="13333" width="0" style="6" hidden="1" customWidth="1"/>
    <col min="13334" max="13339" width="5.7109375" style="6" customWidth="1"/>
    <col min="13340" max="13340" width="0" style="6" hidden="1" customWidth="1"/>
    <col min="13341" max="13341" width="5.7109375" style="6" customWidth="1"/>
    <col min="13342" max="13342" width="8.5703125" style="6" customWidth="1"/>
    <col min="13343" max="13343" width="10.7109375" style="6" customWidth="1"/>
    <col min="13344" max="13344" width="5.5703125" style="6" customWidth="1"/>
    <col min="13345" max="13358" width="0" style="6" hidden="1" customWidth="1"/>
    <col min="13359" max="13359" width="3" style="6" customWidth="1"/>
    <col min="13360" max="13360" width="7.85546875" style="6" customWidth="1"/>
    <col min="13361" max="13361" width="7.140625" style="6" customWidth="1"/>
    <col min="13362" max="13362" width="7.42578125" style="6" customWidth="1"/>
    <col min="13363" max="13363" width="11.42578125" style="6"/>
    <col min="13364" max="13364" width="6.28515625" style="6" customWidth="1"/>
    <col min="13365" max="13365" width="7.42578125" style="6" customWidth="1"/>
    <col min="13366" max="13583" width="11.42578125" style="6"/>
    <col min="13584" max="13584" width="8" style="6" customWidth="1"/>
    <col min="13585" max="13585" width="5.140625" style="6" customWidth="1"/>
    <col min="13586" max="13586" width="7.5703125" style="6" customWidth="1"/>
    <col min="13587" max="13587" width="8.28515625" style="6" customWidth="1"/>
    <col min="13588" max="13588" width="4.7109375" style="6" bestFit="1" customWidth="1"/>
    <col min="13589" max="13589" width="0" style="6" hidden="1" customWidth="1"/>
    <col min="13590" max="13595" width="5.7109375" style="6" customWidth="1"/>
    <col min="13596" max="13596" width="0" style="6" hidden="1" customWidth="1"/>
    <col min="13597" max="13597" width="5.7109375" style="6" customWidth="1"/>
    <col min="13598" max="13598" width="8.5703125" style="6" customWidth="1"/>
    <col min="13599" max="13599" width="10.7109375" style="6" customWidth="1"/>
    <col min="13600" max="13600" width="5.5703125" style="6" customWidth="1"/>
    <col min="13601" max="13614" width="0" style="6" hidden="1" customWidth="1"/>
    <col min="13615" max="13615" width="3" style="6" customWidth="1"/>
    <col min="13616" max="13616" width="7.85546875" style="6" customWidth="1"/>
    <col min="13617" max="13617" width="7.140625" style="6" customWidth="1"/>
    <col min="13618" max="13618" width="7.42578125" style="6" customWidth="1"/>
    <col min="13619" max="13619" width="11.42578125" style="6"/>
    <col min="13620" max="13620" width="6.28515625" style="6" customWidth="1"/>
    <col min="13621" max="13621" width="7.42578125" style="6" customWidth="1"/>
    <col min="13622" max="13839" width="11.42578125" style="6"/>
    <col min="13840" max="13840" width="8" style="6" customWidth="1"/>
    <col min="13841" max="13841" width="5.140625" style="6" customWidth="1"/>
    <col min="13842" max="13842" width="7.5703125" style="6" customWidth="1"/>
    <col min="13843" max="13843" width="8.28515625" style="6" customWidth="1"/>
    <col min="13844" max="13844" width="4.7109375" style="6" bestFit="1" customWidth="1"/>
    <col min="13845" max="13845" width="0" style="6" hidden="1" customWidth="1"/>
    <col min="13846" max="13851" width="5.7109375" style="6" customWidth="1"/>
    <col min="13852" max="13852" width="0" style="6" hidden="1" customWidth="1"/>
    <col min="13853" max="13853" width="5.7109375" style="6" customWidth="1"/>
    <col min="13854" max="13854" width="8.5703125" style="6" customWidth="1"/>
    <col min="13855" max="13855" width="10.7109375" style="6" customWidth="1"/>
    <col min="13856" max="13856" width="5.5703125" style="6" customWidth="1"/>
    <col min="13857" max="13870" width="0" style="6" hidden="1" customWidth="1"/>
    <col min="13871" max="13871" width="3" style="6" customWidth="1"/>
    <col min="13872" max="13872" width="7.85546875" style="6" customWidth="1"/>
    <col min="13873" max="13873" width="7.140625" style="6" customWidth="1"/>
    <col min="13874" max="13874" width="7.42578125" style="6" customWidth="1"/>
    <col min="13875" max="13875" width="11.42578125" style="6"/>
    <col min="13876" max="13876" width="6.28515625" style="6" customWidth="1"/>
    <col min="13877" max="13877" width="7.42578125" style="6" customWidth="1"/>
    <col min="13878" max="14095" width="11.42578125" style="6"/>
    <col min="14096" max="14096" width="8" style="6" customWidth="1"/>
    <col min="14097" max="14097" width="5.140625" style="6" customWidth="1"/>
    <col min="14098" max="14098" width="7.5703125" style="6" customWidth="1"/>
    <col min="14099" max="14099" width="8.28515625" style="6" customWidth="1"/>
    <col min="14100" max="14100" width="4.7109375" style="6" bestFit="1" customWidth="1"/>
    <col min="14101" max="14101" width="0" style="6" hidden="1" customWidth="1"/>
    <col min="14102" max="14107" width="5.7109375" style="6" customWidth="1"/>
    <col min="14108" max="14108" width="0" style="6" hidden="1" customWidth="1"/>
    <col min="14109" max="14109" width="5.7109375" style="6" customWidth="1"/>
    <col min="14110" max="14110" width="8.5703125" style="6" customWidth="1"/>
    <col min="14111" max="14111" width="10.7109375" style="6" customWidth="1"/>
    <col min="14112" max="14112" width="5.5703125" style="6" customWidth="1"/>
    <col min="14113" max="14126" width="0" style="6" hidden="1" customWidth="1"/>
    <col min="14127" max="14127" width="3" style="6" customWidth="1"/>
    <col min="14128" max="14128" width="7.85546875" style="6" customWidth="1"/>
    <col min="14129" max="14129" width="7.140625" style="6" customWidth="1"/>
    <col min="14130" max="14130" width="7.42578125" style="6" customWidth="1"/>
    <col min="14131" max="14131" width="11.42578125" style="6"/>
    <col min="14132" max="14132" width="6.28515625" style="6" customWidth="1"/>
    <col min="14133" max="14133" width="7.42578125" style="6" customWidth="1"/>
    <col min="14134" max="14351" width="11.42578125" style="6"/>
    <col min="14352" max="14352" width="8" style="6" customWidth="1"/>
    <col min="14353" max="14353" width="5.140625" style="6" customWidth="1"/>
    <col min="14354" max="14354" width="7.5703125" style="6" customWidth="1"/>
    <col min="14355" max="14355" width="8.28515625" style="6" customWidth="1"/>
    <col min="14356" max="14356" width="4.7109375" style="6" bestFit="1" customWidth="1"/>
    <col min="14357" max="14357" width="0" style="6" hidden="1" customWidth="1"/>
    <col min="14358" max="14363" width="5.7109375" style="6" customWidth="1"/>
    <col min="14364" max="14364" width="0" style="6" hidden="1" customWidth="1"/>
    <col min="14365" max="14365" width="5.7109375" style="6" customWidth="1"/>
    <col min="14366" max="14366" width="8.5703125" style="6" customWidth="1"/>
    <col min="14367" max="14367" width="10.7109375" style="6" customWidth="1"/>
    <col min="14368" max="14368" width="5.5703125" style="6" customWidth="1"/>
    <col min="14369" max="14382" width="0" style="6" hidden="1" customWidth="1"/>
    <col min="14383" max="14383" width="3" style="6" customWidth="1"/>
    <col min="14384" max="14384" width="7.85546875" style="6" customWidth="1"/>
    <col min="14385" max="14385" width="7.140625" style="6" customWidth="1"/>
    <col min="14386" max="14386" width="7.42578125" style="6" customWidth="1"/>
    <col min="14387" max="14387" width="11.42578125" style="6"/>
    <col min="14388" max="14388" width="6.28515625" style="6" customWidth="1"/>
    <col min="14389" max="14389" width="7.42578125" style="6" customWidth="1"/>
    <col min="14390" max="14607" width="11.42578125" style="6"/>
    <col min="14608" max="14608" width="8" style="6" customWidth="1"/>
    <col min="14609" max="14609" width="5.140625" style="6" customWidth="1"/>
    <col min="14610" max="14610" width="7.5703125" style="6" customWidth="1"/>
    <col min="14611" max="14611" width="8.28515625" style="6" customWidth="1"/>
    <col min="14612" max="14612" width="4.7109375" style="6" bestFit="1" customWidth="1"/>
    <col min="14613" max="14613" width="0" style="6" hidden="1" customWidth="1"/>
    <col min="14614" max="14619" width="5.7109375" style="6" customWidth="1"/>
    <col min="14620" max="14620" width="0" style="6" hidden="1" customWidth="1"/>
    <col min="14621" max="14621" width="5.7109375" style="6" customWidth="1"/>
    <col min="14622" max="14622" width="8.5703125" style="6" customWidth="1"/>
    <col min="14623" max="14623" width="10.7109375" style="6" customWidth="1"/>
    <col min="14624" max="14624" width="5.5703125" style="6" customWidth="1"/>
    <col min="14625" max="14638" width="0" style="6" hidden="1" customWidth="1"/>
    <col min="14639" max="14639" width="3" style="6" customWidth="1"/>
    <col min="14640" max="14640" width="7.85546875" style="6" customWidth="1"/>
    <col min="14641" max="14641" width="7.140625" style="6" customWidth="1"/>
    <col min="14642" max="14642" width="7.42578125" style="6" customWidth="1"/>
    <col min="14643" max="14643" width="11.42578125" style="6"/>
    <col min="14644" max="14644" width="6.28515625" style="6" customWidth="1"/>
    <col min="14645" max="14645" width="7.42578125" style="6" customWidth="1"/>
    <col min="14646" max="14863" width="11.42578125" style="6"/>
    <col min="14864" max="14864" width="8" style="6" customWidth="1"/>
    <col min="14865" max="14865" width="5.140625" style="6" customWidth="1"/>
    <col min="14866" max="14866" width="7.5703125" style="6" customWidth="1"/>
    <col min="14867" max="14867" width="8.28515625" style="6" customWidth="1"/>
    <col min="14868" max="14868" width="4.7109375" style="6" bestFit="1" customWidth="1"/>
    <col min="14869" max="14869" width="0" style="6" hidden="1" customWidth="1"/>
    <col min="14870" max="14875" width="5.7109375" style="6" customWidth="1"/>
    <col min="14876" max="14876" width="0" style="6" hidden="1" customWidth="1"/>
    <col min="14877" max="14877" width="5.7109375" style="6" customWidth="1"/>
    <col min="14878" max="14878" width="8.5703125" style="6" customWidth="1"/>
    <col min="14879" max="14879" width="10.7109375" style="6" customWidth="1"/>
    <col min="14880" max="14880" width="5.5703125" style="6" customWidth="1"/>
    <col min="14881" max="14894" width="0" style="6" hidden="1" customWidth="1"/>
    <col min="14895" max="14895" width="3" style="6" customWidth="1"/>
    <col min="14896" max="14896" width="7.85546875" style="6" customWidth="1"/>
    <col min="14897" max="14897" width="7.140625" style="6" customWidth="1"/>
    <col min="14898" max="14898" width="7.42578125" style="6" customWidth="1"/>
    <col min="14899" max="14899" width="11.42578125" style="6"/>
    <col min="14900" max="14900" width="6.28515625" style="6" customWidth="1"/>
    <col min="14901" max="14901" width="7.42578125" style="6" customWidth="1"/>
    <col min="14902" max="15119" width="11.42578125" style="6"/>
    <col min="15120" max="15120" width="8" style="6" customWidth="1"/>
    <col min="15121" max="15121" width="5.140625" style="6" customWidth="1"/>
    <col min="15122" max="15122" width="7.5703125" style="6" customWidth="1"/>
    <col min="15123" max="15123" width="8.28515625" style="6" customWidth="1"/>
    <col min="15124" max="15124" width="4.7109375" style="6" bestFit="1" customWidth="1"/>
    <col min="15125" max="15125" width="0" style="6" hidden="1" customWidth="1"/>
    <col min="15126" max="15131" width="5.7109375" style="6" customWidth="1"/>
    <col min="15132" max="15132" width="0" style="6" hidden="1" customWidth="1"/>
    <col min="15133" max="15133" width="5.7109375" style="6" customWidth="1"/>
    <col min="15134" max="15134" width="8.5703125" style="6" customWidth="1"/>
    <col min="15135" max="15135" width="10.7109375" style="6" customWidth="1"/>
    <col min="15136" max="15136" width="5.5703125" style="6" customWidth="1"/>
    <col min="15137" max="15150" width="0" style="6" hidden="1" customWidth="1"/>
    <col min="15151" max="15151" width="3" style="6" customWidth="1"/>
    <col min="15152" max="15152" width="7.85546875" style="6" customWidth="1"/>
    <col min="15153" max="15153" width="7.140625" style="6" customWidth="1"/>
    <col min="15154" max="15154" width="7.42578125" style="6" customWidth="1"/>
    <col min="15155" max="15155" width="11.42578125" style="6"/>
    <col min="15156" max="15156" width="6.28515625" style="6" customWidth="1"/>
    <col min="15157" max="15157" width="7.42578125" style="6" customWidth="1"/>
    <col min="15158" max="15375" width="11.42578125" style="6"/>
    <col min="15376" max="15376" width="8" style="6" customWidth="1"/>
    <col min="15377" max="15377" width="5.140625" style="6" customWidth="1"/>
    <col min="15378" max="15378" width="7.5703125" style="6" customWidth="1"/>
    <col min="15379" max="15379" width="8.28515625" style="6" customWidth="1"/>
    <col min="15380" max="15380" width="4.7109375" style="6" bestFit="1" customWidth="1"/>
    <col min="15381" max="15381" width="0" style="6" hidden="1" customWidth="1"/>
    <col min="15382" max="15387" width="5.7109375" style="6" customWidth="1"/>
    <col min="15388" max="15388" width="0" style="6" hidden="1" customWidth="1"/>
    <col min="15389" max="15389" width="5.7109375" style="6" customWidth="1"/>
    <col min="15390" max="15390" width="8.5703125" style="6" customWidth="1"/>
    <col min="15391" max="15391" width="10.7109375" style="6" customWidth="1"/>
    <col min="15392" max="15392" width="5.5703125" style="6" customWidth="1"/>
    <col min="15393" max="15406" width="0" style="6" hidden="1" customWidth="1"/>
    <col min="15407" max="15407" width="3" style="6" customWidth="1"/>
    <col min="15408" max="15408" width="7.85546875" style="6" customWidth="1"/>
    <col min="15409" max="15409" width="7.140625" style="6" customWidth="1"/>
    <col min="15410" max="15410" width="7.42578125" style="6" customWidth="1"/>
    <col min="15411" max="15411" width="11.42578125" style="6"/>
    <col min="15412" max="15412" width="6.28515625" style="6" customWidth="1"/>
    <col min="15413" max="15413" width="7.42578125" style="6" customWidth="1"/>
    <col min="15414" max="15631" width="11.42578125" style="6"/>
    <col min="15632" max="15632" width="8" style="6" customWidth="1"/>
    <col min="15633" max="15633" width="5.140625" style="6" customWidth="1"/>
    <col min="15634" max="15634" width="7.5703125" style="6" customWidth="1"/>
    <col min="15635" max="15635" width="8.28515625" style="6" customWidth="1"/>
    <col min="15636" max="15636" width="4.7109375" style="6" bestFit="1" customWidth="1"/>
    <col min="15637" max="15637" width="0" style="6" hidden="1" customWidth="1"/>
    <col min="15638" max="15643" width="5.7109375" style="6" customWidth="1"/>
    <col min="15644" max="15644" width="0" style="6" hidden="1" customWidth="1"/>
    <col min="15645" max="15645" width="5.7109375" style="6" customWidth="1"/>
    <col min="15646" max="15646" width="8.5703125" style="6" customWidth="1"/>
    <col min="15647" max="15647" width="10.7109375" style="6" customWidth="1"/>
    <col min="15648" max="15648" width="5.5703125" style="6" customWidth="1"/>
    <col min="15649" max="15662" width="0" style="6" hidden="1" customWidth="1"/>
    <col min="15663" max="15663" width="3" style="6" customWidth="1"/>
    <col min="15664" max="15664" width="7.85546875" style="6" customWidth="1"/>
    <col min="15665" max="15665" width="7.140625" style="6" customWidth="1"/>
    <col min="15666" max="15666" width="7.42578125" style="6" customWidth="1"/>
    <col min="15667" max="15667" width="11.42578125" style="6"/>
    <col min="15668" max="15668" width="6.28515625" style="6" customWidth="1"/>
    <col min="15669" max="15669" width="7.42578125" style="6" customWidth="1"/>
    <col min="15670" max="15887" width="11.42578125" style="6"/>
    <col min="15888" max="15888" width="8" style="6" customWidth="1"/>
    <col min="15889" max="15889" width="5.140625" style="6" customWidth="1"/>
    <col min="15890" max="15890" width="7.5703125" style="6" customWidth="1"/>
    <col min="15891" max="15891" width="8.28515625" style="6" customWidth="1"/>
    <col min="15892" max="15892" width="4.7109375" style="6" bestFit="1" customWidth="1"/>
    <col min="15893" max="15893" width="0" style="6" hidden="1" customWidth="1"/>
    <col min="15894" max="15899" width="5.7109375" style="6" customWidth="1"/>
    <col min="15900" max="15900" width="0" style="6" hidden="1" customWidth="1"/>
    <col min="15901" max="15901" width="5.7109375" style="6" customWidth="1"/>
    <col min="15902" max="15902" width="8.5703125" style="6" customWidth="1"/>
    <col min="15903" max="15903" width="10.7109375" style="6" customWidth="1"/>
    <col min="15904" max="15904" width="5.5703125" style="6" customWidth="1"/>
    <col min="15905" max="15918" width="0" style="6" hidden="1" customWidth="1"/>
    <col min="15919" max="15919" width="3" style="6" customWidth="1"/>
    <col min="15920" max="15920" width="7.85546875" style="6" customWidth="1"/>
    <col min="15921" max="15921" width="7.140625" style="6" customWidth="1"/>
    <col min="15922" max="15922" width="7.42578125" style="6" customWidth="1"/>
    <col min="15923" max="15923" width="11.42578125" style="6"/>
    <col min="15924" max="15924" width="6.28515625" style="6" customWidth="1"/>
    <col min="15925" max="15925" width="7.42578125" style="6" customWidth="1"/>
    <col min="15926" max="16143" width="11.42578125" style="6"/>
    <col min="16144" max="16144" width="8" style="6" customWidth="1"/>
    <col min="16145" max="16145" width="5.140625" style="6" customWidth="1"/>
    <col min="16146" max="16146" width="7.5703125" style="6" customWidth="1"/>
    <col min="16147" max="16147" width="8.28515625" style="6" customWidth="1"/>
    <col min="16148" max="16148" width="4.7109375" style="6" bestFit="1" customWidth="1"/>
    <col min="16149" max="16149" width="0" style="6" hidden="1" customWidth="1"/>
    <col min="16150" max="16155" width="5.7109375" style="6" customWidth="1"/>
    <col min="16156" max="16156" width="0" style="6" hidden="1" customWidth="1"/>
    <col min="16157" max="16157" width="5.7109375" style="6" customWidth="1"/>
    <col min="16158" max="16158" width="8.5703125" style="6" customWidth="1"/>
    <col min="16159" max="16159" width="10.7109375" style="6" customWidth="1"/>
    <col min="16160" max="16160" width="5.5703125" style="6" customWidth="1"/>
    <col min="16161" max="16174" width="0" style="6" hidden="1" customWidth="1"/>
    <col min="16175" max="16175" width="3" style="6" customWidth="1"/>
    <col min="16176" max="16176" width="7.85546875" style="6" customWidth="1"/>
    <col min="16177" max="16177" width="7.140625" style="6" customWidth="1"/>
    <col min="16178" max="16178" width="7.42578125" style="6" customWidth="1"/>
    <col min="16179" max="16179" width="11.42578125" style="6"/>
    <col min="16180" max="16180" width="6.28515625" style="6" customWidth="1"/>
    <col min="16181" max="16181" width="7.42578125" style="6" customWidth="1"/>
    <col min="16182" max="16384" width="11.42578125" style="6"/>
  </cols>
  <sheetData>
    <row r="1" spans="1:59" ht="33.75" customHeight="1" x14ac:dyDescent="0.2">
      <c r="A1" s="361" t="s">
        <v>368</v>
      </c>
      <c r="B1" s="361"/>
      <c r="C1" s="361"/>
      <c r="D1" s="361"/>
      <c r="E1" s="361"/>
      <c r="F1" s="361"/>
      <c r="G1" s="361"/>
      <c r="H1" s="361"/>
      <c r="I1" s="361"/>
      <c r="J1" s="361"/>
      <c r="K1" s="361"/>
      <c r="L1" s="361"/>
      <c r="M1" s="361"/>
      <c r="N1" s="361"/>
      <c r="O1" s="361"/>
      <c r="P1" s="361"/>
      <c r="Q1" s="361"/>
      <c r="R1" s="361"/>
      <c r="S1" s="361"/>
      <c r="T1" s="361"/>
    </row>
    <row r="2" spans="1:59" ht="15.75" customHeight="1" x14ac:dyDescent="0.25">
      <c r="A2" s="372" t="s">
        <v>71</v>
      </c>
      <c r="B2" s="372"/>
      <c r="C2" s="372"/>
      <c r="D2" s="372"/>
      <c r="E2" s="372"/>
      <c r="F2" s="372"/>
      <c r="G2" s="372"/>
      <c r="H2" s="372"/>
      <c r="I2" s="372"/>
      <c r="J2" s="372"/>
      <c r="K2" s="372"/>
      <c r="L2" s="372"/>
      <c r="M2" s="372"/>
      <c r="N2" s="372"/>
      <c r="O2" s="372"/>
      <c r="P2" s="372"/>
      <c r="Q2" s="372"/>
      <c r="R2" s="261"/>
      <c r="S2" s="261"/>
      <c r="T2" s="261"/>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262"/>
      <c r="AV2" s="340" t="s">
        <v>263</v>
      </c>
      <c r="AW2" s="341"/>
      <c r="AX2" s="341"/>
      <c r="AY2" s="341"/>
      <c r="AZ2" s="341"/>
      <c r="BA2" s="342"/>
      <c r="BC2" s="7"/>
      <c r="BD2" s="7"/>
      <c r="BE2" s="7"/>
      <c r="BF2" s="7"/>
    </row>
    <row r="3" spans="1:59" ht="15.75" customHeight="1" x14ac:dyDescent="0.25">
      <c r="A3" s="373" t="s">
        <v>72</v>
      </c>
      <c r="B3" s="373"/>
      <c r="C3" s="373"/>
      <c r="D3" s="373"/>
      <c r="E3" s="373"/>
      <c r="F3" s="373"/>
      <c r="G3" s="373"/>
      <c r="H3" s="373"/>
      <c r="I3" s="373"/>
      <c r="J3" s="373"/>
      <c r="K3" s="373"/>
      <c r="L3" s="373"/>
      <c r="M3" s="373"/>
      <c r="N3" s="373"/>
      <c r="O3" s="373"/>
      <c r="P3" s="373"/>
      <c r="Q3" s="373"/>
      <c r="R3" s="263"/>
      <c r="S3" s="263"/>
      <c r="T3" s="263"/>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262"/>
      <c r="AV3" s="254"/>
      <c r="AW3" s="223"/>
      <c r="AX3" s="223"/>
      <c r="AY3" s="224" t="s">
        <v>294</v>
      </c>
      <c r="AZ3" s="222"/>
      <c r="BA3" s="255"/>
      <c r="BC3" s="7"/>
      <c r="BD3" s="7"/>
      <c r="BE3" s="7"/>
      <c r="BF3" s="7"/>
    </row>
    <row r="4" spans="1:59" ht="15.75" customHeight="1" x14ac:dyDescent="0.2">
      <c r="A4" s="100" t="s">
        <v>131</v>
      </c>
      <c r="B4" s="374" t="s">
        <v>133</v>
      </c>
      <c r="C4" s="374"/>
      <c r="D4" s="374"/>
      <c r="E4" s="374"/>
      <c r="F4" s="374"/>
      <c r="G4" s="374"/>
      <c r="H4" s="374"/>
      <c r="I4" s="374"/>
      <c r="J4" s="374"/>
      <c r="K4" s="374"/>
      <c r="L4" s="374"/>
      <c r="M4" s="374"/>
      <c r="N4" s="374"/>
      <c r="O4" s="374"/>
      <c r="P4" s="374"/>
      <c r="Q4" s="374"/>
      <c r="R4" s="374"/>
      <c r="S4" s="374"/>
      <c r="T4" s="8"/>
      <c r="AV4" s="256"/>
      <c r="AW4" s="257"/>
      <c r="AX4" s="257"/>
      <c r="AY4" s="258" t="s">
        <v>264</v>
      </c>
      <c r="AZ4" s="10"/>
      <c r="BA4" s="259"/>
    </row>
    <row r="5" spans="1:59" ht="15.75" customHeight="1" x14ac:dyDescent="0.2">
      <c r="A5" s="100" t="s">
        <v>132</v>
      </c>
      <c r="B5" s="355" t="s">
        <v>134</v>
      </c>
      <c r="C5" s="355"/>
      <c r="D5" s="355"/>
      <c r="E5" s="355"/>
      <c r="F5" s="355"/>
      <c r="G5" s="355"/>
      <c r="H5" s="355"/>
      <c r="I5" s="355"/>
      <c r="J5" s="355"/>
      <c r="K5" s="355"/>
      <c r="L5" s="355"/>
      <c r="M5" s="355"/>
      <c r="N5" s="355"/>
      <c r="O5" s="355"/>
      <c r="P5" s="355"/>
      <c r="Q5" s="355"/>
      <c r="R5" s="355"/>
      <c r="S5" s="355"/>
      <c r="T5" s="9"/>
      <c r="AV5" s="260"/>
      <c r="AW5" s="149"/>
      <c r="AX5" s="149"/>
      <c r="AY5" s="258" t="s">
        <v>265</v>
      </c>
      <c r="AZ5" s="10"/>
      <c r="BA5" s="259"/>
    </row>
    <row r="6" spans="1:59" ht="9.75" customHeight="1" x14ac:dyDescent="0.2">
      <c r="A6" s="362" t="s">
        <v>77</v>
      </c>
      <c r="B6" s="363"/>
      <c r="C6" s="366">
        <f>SUM(D10:D1100)</f>
        <v>5</v>
      </c>
      <c r="D6" s="375" t="s">
        <v>124</v>
      </c>
      <c r="E6" s="368" t="s">
        <v>78</v>
      </c>
      <c r="F6" s="368"/>
      <c r="G6" s="368"/>
      <c r="H6" s="368"/>
      <c r="I6" s="368"/>
      <c r="J6" s="368"/>
      <c r="K6" s="368"/>
      <c r="L6" s="368"/>
      <c r="M6" s="368"/>
      <c r="N6" s="368"/>
      <c r="O6" s="368"/>
      <c r="P6" s="368"/>
      <c r="Q6" s="368"/>
      <c r="R6" s="368"/>
      <c r="S6" s="368"/>
      <c r="T6" s="369"/>
      <c r="AN6" s="356" t="s">
        <v>128</v>
      </c>
      <c r="AO6" s="356"/>
      <c r="AP6" s="358" t="s">
        <v>127</v>
      </c>
      <c r="AQ6" s="358"/>
      <c r="AR6" s="358"/>
      <c r="AS6" s="62"/>
      <c r="AT6" s="62"/>
      <c r="AU6" s="83"/>
      <c r="AV6" s="349" t="s">
        <v>292</v>
      </c>
      <c r="AW6" s="350"/>
      <c r="AX6" s="350"/>
      <c r="AY6" s="350"/>
      <c r="AZ6" s="350"/>
      <c r="BA6" s="351"/>
      <c r="BB6" s="62"/>
      <c r="BC6" s="62"/>
      <c r="BD6" s="62"/>
      <c r="BE6" s="62"/>
      <c r="BF6" s="62"/>
      <c r="BG6" s="62"/>
    </row>
    <row r="7" spans="1:59" ht="9.75" customHeight="1" x14ac:dyDescent="0.2">
      <c r="A7" s="364"/>
      <c r="B7" s="365"/>
      <c r="C7" s="367"/>
      <c r="D7" s="376"/>
      <c r="E7" s="370"/>
      <c r="F7" s="370"/>
      <c r="G7" s="370"/>
      <c r="H7" s="370"/>
      <c r="I7" s="370"/>
      <c r="J7" s="370"/>
      <c r="K7" s="370"/>
      <c r="L7" s="370"/>
      <c r="M7" s="370"/>
      <c r="N7" s="370"/>
      <c r="O7" s="370"/>
      <c r="P7" s="370"/>
      <c r="Q7" s="370"/>
      <c r="R7" s="370"/>
      <c r="S7" s="370"/>
      <c r="T7" s="371"/>
      <c r="U7" s="11" t="s">
        <v>79</v>
      </c>
      <c r="V7" s="12"/>
      <c r="W7" s="12"/>
      <c r="X7" s="12"/>
      <c r="Y7" s="12"/>
      <c r="Z7" s="12"/>
      <c r="AA7" s="12"/>
      <c r="AB7" s="12"/>
      <c r="AC7" s="12"/>
      <c r="AD7" s="12"/>
      <c r="AE7" s="12"/>
      <c r="AF7" s="12"/>
      <c r="AG7" s="12"/>
      <c r="AH7" s="12"/>
      <c r="AI7" s="12"/>
      <c r="AJ7" s="12"/>
      <c r="AK7" s="12"/>
      <c r="AL7" s="12"/>
      <c r="AM7" s="12"/>
      <c r="AN7" s="357"/>
      <c r="AO7" s="357"/>
      <c r="AP7" s="358"/>
      <c r="AQ7" s="358"/>
      <c r="AR7" s="358"/>
      <c r="AV7" s="352"/>
      <c r="AW7" s="353"/>
      <c r="AX7" s="353"/>
      <c r="AY7" s="353"/>
      <c r="AZ7" s="353"/>
      <c r="BA7" s="354"/>
    </row>
    <row r="8" spans="1:59" s="18" customFormat="1" ht="43.5" customHeight="1" x14ac:dyDescent="0.2">
      <c r="A8" s="13" t="s">
        <v>80</v>
      </c>
      <c r="B8" s="271" t="s">
        <v>81</v>
      </c>
      <c r="C8" s="272" t="s">
        <v>77</v>
      </c>
      <c r="D8" s="377"/>
      <c r="E8" s="273" t="s">
        <v>125</v>
      </c>
      <c r="F8" s="274" t="s">
        <v>82</v>
      </c>
      <c r="G8" s="274" t="s">
        <v>83</v>
      </c>
      <c r="H8" s="15" t="s">
        <v>0</v>
      </c>
      <c r="I8" s="270" t="s">
        <v>84</v>
      </c>
      <c r="J8" s="270" t="s">
        <v>1</v>
      </c>
      <c r="K8" s="270" t="s">
        <v>76</v>
      </c>
      <c r="L8" s="15" t="s">
        <v>85</v>
      </c>
      <c r="M8" s="15" t="s">
        <v>145</v>
      </c>
      <c r="N8" s="265" t="s">
        <v>86</v>
      </c>
      <c r="O8" s="265" t="s">
        <v>140</v>
      </c>
      <c r="P8" s="266" t="s">
        <v>136</v>
      </c>
      <c r="Q8" s="267" t="s">
        <v>138</v>
      </c>
      <c r="R8" s="268" t="s">
        <v>139</v>
      </c>
      <c r="S8" s="269" t="s">
        <v>137</v>
      </c>
      <c r="T8" s="264" t="s">
        <v>291</v>
      </c>
      <c r="U8" s="58" t="s">
        <v>84</v>
      </c>
      <c r="V8" s="58" t="s">
        <v>1</v>
      </c>
      <c r="W8" s="58" t="s">
        <v>76</v>
      </c>
      <c r="X8" s="58" t="s">
        <v>85</v>
      </c>
      <c r="Y8" s="296" t="s">
        <v>310</v>
      </c>
      <c r="Z8" s="58" t="s">
        <v>111</v>
      </c>
      <c r="AA8" s="110" t="s">
        <v>155</v>
      </c>
      <c r="AB8" s="105" t="s">
        <v>156</v>
      </c>
      <c r="AC8" s="105" t="s">
        <v>141</v>
      </c>
      <c r="AD8" s="105" t="s">
        <v>153</v>
      </c>
      <c r="AE8" s="105" t="s">
        <v>152</v>
      </c>
      <c r="AF8" s="105" t="s">
        <v>154</v>
      </c>
      <c r="AG8" s="105" t="s">
        <v>158</v>
      </c>
      <c r="AH8" s="105" t="s">
        <v>159</v>
      </c>
      <c r="AI8" s="105" t="s">
        <v>160</v>
      </c>
      <c r="AJ8" s="105" t="s">
        <v>161</v>
      </c>
      <c r="AK8" s="58" t="s">
        <v>112</v>
      </c>
      <c r="AM8" s="19"/>
      <c r="AN8" s="359" t="s">
        <v>88</v>
      </c>
      <c r="AO8" s="360"/>
      <c r="AP8" s="89" t="s">
        <v>126</v>
      </c>
      <c r="AQ8" s="89" t="s">
        <v>111</v>
      </c>
      <c r="AR8" s="90"/>
      <c r="AU8" s="84"/>
      <c r="AV8" s="343" t="s">
        <v>295</v>
      </c>
      <c r="AW8" s="344"/>
      <c r="AX8" s="345"/>
      <c r="AY8" s="346" t="s">
        <v>293</v>
      </c>
      <c r="AZ8" s="347"/>
      <c r="BA8" s="348"/>
      <c r="BC8" s="7"/>
      <c r="BD8" s="7"/>
      <c r="BE8" s="7"/>
      <c r="BF8" s="7"/>
    </row>
    <row r="9" spans="1:59" s="18" customFormat="1" ht="11.25" hidden="1" customHeight="1" x14ac:dyDescent="0.25">
      <c r="A9" s="21" t="s">
        <v>89</v>
      </c>
      <c r="B9" s="22" t="s">
        <v>81</v>
      </c>
      <c r="C9" s="23" t="s">
        <v>90</v>
      </c>
      <c r="D9" s="24" t="s">
        <v>91</v>
      </c>
      <c r="E9" s="22" t="s">
        <v>92</v>
      </c>
      <c r="F9" s="15" t="s">
        <v>93</v>
      </c>
      <c r="G9" s="15" t="s">
        <v>94</v>
      </c>
      <c r="H9" s="15" t="s">
        <v>0</v>
      </c>
      <c r="I9" s="15" t="s">
        <v>52</v>
      </c>
      <c r="J9" s="15" t="s">
        <v>1</v>
      </c>
      <c r="K9" s="15" t="s">
        <v>95</v>
      </c>
      <c r="L9" s="15" t="s">
        <v>85</v>
      </c>
      <c r="M9" s="15" t="str">
        <f>M8</f>
        <v>WA abfr</v>
      </c>
      <c r="N9" s="16" t="s">
        <v>96</v>
      </c>
      <c r="O9" s="16" t="s">
        <v>140</v>
      </c>
      <c r="P9" s="81" t="s">
        <v>136</v>
      </c>
      <c r="Q9" s="104" t="s">
        <v>138</v>
      </c>
      <c r="R9" s="104" t="s">
        <v>139</v>
      </c>
      <c r="S9" s="104" t="s">
        <v>137</v>
      </c>
      <c r="T9" s="17" t="s">
        <v>87</v>
      </c>
      <c r="U9" s="22" t="s">
        <v>97</v>
      </c>
      <c r="V9" s="15" t="s">
        <v>98</v>
      </c>
      <c r="W9" s="15" t="s">
        <v>99</v>
      </c>
      <c r="X9" s="19" t="s">
        <v>100</v>
      </c>
      <c r="Y9" s="19" t="s">
        <v>310</v>
      </c>
      <c r="Z9" s="16" t="s">
        <v>101</v>
      </c>
      <c r="AA9" s="110" t="s">
        <v>155</v>
      </c>
      <c r="AB9" s="101" t="s">
        <v>115</v>
      </c>
      <c r="AC9" s="105" t="s">
        <v>141</v>
      </c>
      <c r="AD9" s="105" t="s">
        <v>153</v>
      </c>
      <c r="AE9" s="105" t="s">
        <v>152</v>
      </c>
      <c r="AF9" s="105" t="s">
        <v>154</v>
      </c>
      <c r="AG9" s="105" t="s">
        <v>158</v>
      </c>
      <c r="AH9" s="105" t="s">
        <v>159</v>
      </c>
      <c r="AI9" s="105" t="s">
        <v>160</v>
      </c>
      <c r="AJ9" s="105" t="s">
        <v>161</v>
      </c>
      <c r="AK9" s="17" t="s">
        <v>102</v>
      </c>
      <c r="AL9" s="25"/>
      <c r="AM9" s="19"/>
      <c r="AO9" s="15" t="s">
        <v>81</v>
      </c>
      <c r="AP9" s="87"/>
      <c r="AQ9" s="87"/>
      <c r="AU9" s="84"/>
      <c r="AV9" s="20" t="s">
        <v>0</v>
      </c>
      <c r="AX9" s="18" t="s">
        <v>110</v>
      </c>
    </row>
    <row r="10" spans="1:59" ht="19.5" customHeight="1" x14ac:dyDescent="0.25">
      <c r="A10" s="26"/>
      <c r="B10" s="27"/>
      <c r="C10" s="28">
        <v>5</v>
      </c>
      <c r="D10" s="29">
        <f>C10*E10*G10/100</f>
        <v>5</v>
      </c>
      <c r="E10" s="30">
        <v>10</v>
      </c>
      <c r="F10" s="31">
        <f>E10*G10/10</f>
        <v>10</v>
      </c>
      <c r="G10" s="30">
        <v>10</v>
      </c>
      <c r="H10" s="30">
        <v>11</v>
      </c>
      <c r="I10" s="30">
        <v>15</v>
      </c>
      <c r="J10" s="30">
        <v>10</v>
      </c>
      <c r="K10" s="28">
        <v>0.8</v>
      </c>
      <c r="L10" s="68"/>
      <c r="M10" s="32">
        <f>IF(L10=0,H10,L10)</f>
        <v>11</v>
      </c>
      <c r="N10" s="297"/>
      <c r="O10" s="107"/>
      <c r="P10" s="85"/>
      <c r="Q10" s="107"/>
      <c r="R10" s="64"/>
      <c r="S10" s="251"/>
      <c r="T10" s="33"/>
      <c r="U10" s="34">
        <f>$D10*I10</f>
        <v>75</v>
      </c>
      <c r="V10" s="34">
        <f>$D10*J10</f>
        <v>50</v>
      </c>
      <c r="W10" s="34">
        <f>$D10*K10</f>
        <v>4</v>
      </c>
      <c r="X10" s="35">
        <f>$D10*M10</f>
        <v>55</v>
      </c>
      <c r="Y10" s="35">
        <f>D10*(1-K10)</f>
        <v>0.99999999999999978</v>
      </c>
      <c r="Z10" s="34">
        <f>$D10*N10</f>
        <v>0</v>
      </c>
      <c r="AA10" s="34">
        <f>$D10*O10</f>
        <v>0</v>
      </c>
      <c r="AB10" s="102">
        <f>$D10*P10</f>
        <v>0</v>
      </c>
      <c r="AC10" s="106">
        <f>D10-AF10-AE10-AD10</f>
        <v>5</v>
      </c>
      <c r="AD10" s="106">
        <f>$D10*Q10</f>
        <v>0</v>
      </c>
      <c r="AE10" s="106">
        <f>$D10*R10</f>
        <v>0</v>
      </c>
      <c r="AF10" s="106">
        <f>$D10*S10</f>
        <v>0</v>
      </c>
      <c r="AG10" s="106">
        <f>$P10*AC10</f>
        <v>0</v>
      </c>
      <c r="AH10" s="106">
        <f>$P10*AD10</f>
        <v>0</v>
      </c>
      <c r="AI10" s="106">
        <f>$P10*AE10</f>
        <v>0</v>
      </c>
      <c r="AJ10" s="106">
        <f>$P10*AF10</f>
        <v>0</v>
      </c>
      <c r="AK10" s="34">
        <f>$D10*T10</f>
        <v>0</v>
      </c>
      <c r="AL10" s="35"/>
      <c r="AM10" s="10"/>
      <c r="AN10" s="29">
        <f>DSUM($A$9:$D$1100,$D$9,AO9:AO10)</f>
        <v>0</v>
      </c>
      <c r="AO10" s="10">
        <f>B10</f>
        <v>0</v>
      </c>
      <c r="AP10" s="112">
        <f>DCOUNT($A$9:$T$1100,$B$9,AO9:AO10)</f>
        <v>0</v>
      </c>
      <c r="AQ10" s="29">
        <f>DSUM($A$9:$T$1100,$P$9,AO9:AO10)</f>
        <v>0</v>
      </c>
      <c r="AR10" s="6">
        <f>IF(AP10=0,0,AQ10/AP10)</f>
        <v>0</v>
      </c>
      <c r="AS10" s="36"/>
      <c r="AV10" s="91" t="s">
        <v>103</v>
      </c>
      <c r="AW10" s="92"/>
      <c r="AX10" s="145">
        <v>11</v>
      </c>
      <c r="AY10" s="147" t="s">
        <v>185</v>
      </c>
      <c r="AZ10" s="113"/>
      <c r="BA10" s="114">
        <v>51</v>
      </c>
    </row>
    <row r="11" spans="1:59" ht="2.25" customHeight="1" x14ac:dyDescent="0.25">
      <c r="A11" s="37"/>
      <c r="B11" s="38"/>
      <c r="C11" s="39"/>
      <c r="D11" s="40"/>
      <c r="E11" s="41"/>
      <c r="F11" s="42"/>
      <c r="G11" s="41"/>
      <c r="H11" s="43" t="s">
        <v>0</v>
      </c>
      <c r="I11" s="43" t="s">
        <v>52</v>
      </c>
      <c r="J11" s="43" t="s">
        <v>1</v>
      </c>
      <c r="K11" s="39"/>
      <c r="L11" s="69"/>
      <c r="M11" s="45"/>
      <c r="N11" s="46"/>
      <c r="O11" s="46"/>
      <c r="P11" s="86"/>
      <c r="Q11" s="252"/>
      <c r="R11" s="63"/>
      <c r="S11" s="253"/>
      <c r="T11" s="47"/>
      <c r="U11" s="48"/>
      <c r="V11" s="48"/>
      <c r="W11" s="48"/>
      <c r="X11" s="48"/>
      <c r="Y11" s="48"/>
      <c r="Z11" s="48"/>
      <c r="AA11" s="48"/>
      <c r="AB11" s="103"/>
      <c r="AC11" s="103"/>
      <c r="AD11" s="109"/>
      <c r="AE11" s="109"/>
      <c r="AF11" s="109"/>
      <c r="AG11" s="109"/>
      <c r="AH11" s="109"/>
      <c r="AI11" s="109"/>
      <c r="AJ11" s="109"/>
      <c r="AK11" s="48"/>
      <c r="AL11" s="48"/>
      <c r="AM11" s="10"/>
      <c r="AN11" s="18"/>
      <c r="AO11" s="14" t="s">
        <v>81</v>
      </c>
      <c r="AP11" s="87"/>
      <c r="AQ11" s="87"/>
      <c r="AV11" s="93"/>
      <c r="AW11" s="94"/>
      <c r="AX11" s="146"/>
      <c r="AY11" s="115"/>
      <c r="AZ11" s="116"/>
      <c r="BA11" s="117"/>
    </row>
    <row r="12" spans="1:59" ht="17.25" customHeight="1" x14ac:dyDescent="0.25">
      <c r="A12" s="26"/>
      <c r="B12" s="27"/>
      <c r="C12" s="28"/>
      <c r="D12" s="29">
        <f>C12*E12*G12/100</f>
        <v>0</v>
      </c>
      <c r="E12" s="30"/>
      <c r="F12" s="31">
        <f>E12*G12/10</f>
        <v>0</v>
      </c>
      <c r="G12" s="30"/>
      <c r="H12" s="30"/>
      <c r="I12" s="30"/>
      <c r="J12" s="30"/>
      <c r="K12" s="28"/>
      <c r="L12" s="68"/>
      <c r="M12" s="32">
        <f>IF(L12=0,H12,L12)</f>
        <v>0</v>
      </c>
      <c r="N12" s="297"/>
      <c r="O12" s="107"/>
      <c r="P12" s="85"/>
      <c r="Q12" s="107"/>
      <c r="R12" s="64"/>
      <c r="S12" s="251"/>
      <c r="T12" s="33"/>
      <c r="U12" s="34">
        <f>$D12*I12</f>
        <v>0</v>
      </c>
      <c r="V12" s="34">
        <f>$D12*J12</f>
        <v>0</v>
      </c>
      <c r="W12" s="34">
        <f>$D12*K12</f>
        <v>0</v>
      </c>
      <c r="X12" s="35">
        <f>$D12*M12</f>
        <v>0</v>
      </c>
      <c r="Y12" s="35">
        <f t="shared" ref="Y12" si="0">D12*(1-K12)</f>
        <v>0</v>
      </c>
      <c r="Z12" s="34">
        <f>$D12*N12</f>
        <v>0</v>
      </c>
      <c r="AA12" s="34">
        <f>$D12*O12</f>
        <v>0</v>
      </c>
      <c r="AB12" s="102">
        <f>$D12*P12</f>
        <v>0</v>
      </c>
      <c r="AC12" s="106">
        <f>D12-AF12-AE12-AD12</f>
        <v>0</v>
      </c>
      <c r="AD12" s="106">
        <f>$D12*Q12</f>
        <v>0</v>
      </c>
      <c r="AE12" s="106">
        <f>$D12*R12</f>
        <v>0</v>
      </c>
      <c r="AF12" s="106">
        <f>$D12*S12</f>
        <v>0</v>
      </c>
      <c r="AG12" s="106">
        <f>$P12*AC12</f>
        <v>0</v>
      </c>
      <c r="AH12" s="106">
        <f>$P12*AD12</f>
        <v>0</v>
      </c>
      <c r="AI12" s="106">
        <f>$P12*AE12</f>
        <v>0</v>
      </c>
      <c r="AJ12" s="106">
        <f>$P12*AF12</f>
        <v>0</v>
      </c>
      <c r="AK12" s="34">
        <f>$D12*T12</f>
        <v>0</v>
      </c>
      <c r="AL12" s="35"/>
      <c r="AM12" s="10"/>
      <c r="AN12" s="29">
        <f>DSUM($A$9:$D$1100,$D$9,AO11:AO12)</f>
        <v>0</v>
      </c>
      <c r="AO12" s="10">
        <f>B12</f>
        <v>0</v>
      </c>
      <c r="AP12" s="88">
        <f>DCOUNT($A$9:$T$1100,$B$9,AO11:AO12)</f>
        <v>0</v>
      </c>
      <c r="AQ12" s="29">
        <f>DSUM($A$9:$T$1100,$P$9,AO11:AO12)</f>
        <v>0</v>
      </c>
      <c r="AR12" s="6">
        <f>IF(AP12=0,0,AQ12/AP12)</f>
        <v>0</v>
      </c>
      <c r="AV12" s="93" t="s">
        <v>104</v>
      </c>
      <c r="AW12" s="96"/>
      <c r="AX12" s="146">
        <v>12</v>
      </c>
      <c r="AY12" s="115" t="s">
        <v>114</v>
      </c>
      <c r="AZ12" s="116"/>
      <c r="BA12" s="95">
        <v>52</v>
      </c>
    </row>
    <row r="13" spans="1:59" ht="2.25" customHeight="1" x14ac:dyDescent="0.25">
      <c r="A13" s="37"/>
      <c r="B13" s="38"/>
      <c r="C13" s="39"/>
      <c r="D13" s="40"/>
      <c r="E13" s="41"/>
      <c r="F13" s="42"/>
      <c r="G13" s="41"/>
      <c r="H13" s="43" t="s">
        <v>0</v>
      </c>
      <c r="I13" s="43" t="s">
        <v>52</v>
      </c>
      <c r="J13" s="43" t="s">
        <v>1</v>
      </c>
      <c r="K13" s="39"/>
      <c r="L13" s="69"/>
      <c r="M13" s="45"/>
      <c r="N13" s="46"/>
      <c r="O13" s="46"/>
      <c r="P13" s="86"/>
      <c r="Q13" s="252"/>
      <c r="R13" s="63"/>
      <c r="S13" s="253"/>
      <c r="T13" s="47"/>
      <c r="U13" s="48"/>
      <c r="V13" s="48"/>
      <c r="W13" s="48"/>
      <c r="X13" s="48"/>
      <c r="Y13" s="48"/>
      <c r="Z13" s="48"/>
      <c r="AA13" s="48"/>
      <c r="AB13" s="103"/>
      <c r="AC13" s="103"/>
      <c r="AD13" s="109"/>
      <c r="AE13" s="109"/>
      <c r="AF13" s="109"/>
      <c r="AG13" s="109"/>
      <c r="AH13" s="109"/>
      <c r="AI13" s="109"/>
      <c r="AJ13" s="109"/>
      <c r="AK13" s="48"/>
      <c r="AL13" s="48"/>
      <c r="AM13" s="10"/>
      <c r="AN13" s="18"/>
      <c r="AO13" s="14" t="s">
        <v>81</v>
      </c>
      <c r="AP13" s="87"/>
      <c r="AQ13" s="87"/>
      <c r="AV13" s="93"/>
      <c r="AW13" s="96"/>
      <c r="AX13" s="146"/>
      <c r="AY13" s="115"/>
      <c r="AZ13" s="116"/>
      <c r="BA13" s="117"/>
    </row>
    <row r="14" spans="1:59" ht="17.25" customHeight="1" x14ac:dyDescent="0.25">
      <c r="A14" s="26"/>
      <c r="B14" s="27"/>
      <c r="C14" s="28"/>
      <c r="D14" s="29">
        <f>C14*E14*G14/100</f>
        <v>0</v>
      </c>
      <c r="E14" s="30"/>
      <c r="F14" s="31">
        <f>E14*G14/10</f>
        <v>0</v>
      </c>
      <c r="G14" s="30"/>
      <c r="H14" s="30"/>
      <c r="I14" s="30"/>
      <c r="J14" s="30"/>
      <c r="K14" s="28"/>
      <c r="L14" s="68"/>
      <c r="M14" s="32">
        <f>IF(L14=0,H14,L14)</f>
        <v>0</v>
      </c>
      <c r="N14" s="297"/>
      <c r="O14" s="107"/>
      <c r="P14" s="85"/>
      <c r="Q14" s="107"/>
      <c r="R14" s="64"/>
      <c r="S14" s="251"/>
      <c r="T14" s="33"/>
      <c r="U14" s="34">
        <f>$D14*I14</f>
        <v>0</v>
      </c>
      <c r="V14" s="34">
        <f>$D14*J14</f>
        <v>0</v>
      </c>
      <c r="W14" s="34">
        <f>$D14*K14</f>
        <v>0</v>
      </c>
      <c r="X14" s="35">
        <f>$D14*M14</f>
        <v>0</v>
      </c>
      <c r="Y14" s="35">
        <f t="shared" ref="Y14" si="1">D14*(1-K14)</f>
        <v>0</v>
      </c>
      <c r="Z14" s="34">
        <f>$D14*N14</f>
        <v>0</v>
      </c>
      <c r="AA14" s="34">
        <f>$D14*O14</f>
        <v>0</v>
      </c>
      <c r="AB14" s="102">
        <f>$D14*P14</f>
        <v>0</v>
      </c>
      <c r="AC14" s="106">
        <f>D14-AF14-AE14-AD14</f>
        <v>0</v>
      </c>
      <c r="AD14" s="106">
        <f>$D14*Q14</f>
        <v>0</v>
      </c>
      <c r="AE14" s="106">
        <f>$D14*R14</f>
        <v>0</v>
      </c>
      <c r="AF14" s="106">
        <f>$D14*S14</f>
        <v>0</v>
      </c>
      <c r="AG14" s="106">
        <f>$P14*AC14</f>
        <v>0</v>
      </c>
      <c r="AH14" s="106">
        <f>$P14*AD14</f>
        <v>0</v>
      </c>
      <c r="AI14" s="106">
        <f>$P14*AE14</f>
        <v>0</v>
      </c>
      <c r="AJ14" s="106">
        <f>$P14*AF14</f>
        <v>0</v>
      </c>
      <c r="AK14" s="34">
        <f>$D14*T14</f>
        <v>0</v>
      </c>
      <c r="AL14" s="35"/>
      <c r="AM14" s="10"/>
      <c r="AN14" s="29">
        <f>DSUM($A$9:$D$1100,$D$9,AO13:AO14)</f>
        <v>0</v>
      </c>
      <c r="AO14" s="10">
        <f>B14</f>
        <v>0</v>
      </c>
      <c r="AP14" s="88">
        <f>DCOUNT($A$9:$T$1100,$B$9,AO13:AO14)</f>
        <v>0</v>
      </c>
      <c r="AQ14" s="29">
        <f>DSUM($A$9:$T$1100,$P$9,AO13:AO14)</f>
        <v>0</v>
      </c>
      <c r="AR14" s="6">
        <f>IF(AP14=0,0,AQ14/AP14)</f>
        <v>0</v>
      </c>
      <c r="AV14" s="93" t="s">
        <v>105</v>
      </c>
      <c r="AW14" s="96"/>
      <c r="AX14" s="146">
        <v>13</v>
      </c>
      <c r="AY14" s="153" t="s">
        <v>290</v>
      </c>
      <c r="AZ14" s="154"/>
      <c r="BA14" s="95">
        <v>53</v>
      </c>
    </row>
    <row r="15" spans="1:59" ht="2.25" customHeight="1" x14ac:dyDescent="0.25">
      <c r="A15" s="37"/>
      <c r="B15" s="38"/>
      <c r="C15" s="39"/>
      <c r="D15" s="40"/>
      <c r="E15" s="41"/>
      <c r="F15" s="42"/>
      <c r="G15" s="41"/>
      <c r="H15" s="43" t="s">
        <v>0</v>
      </c>
      <c r="I15" s="43" t="s">
        <v>52</v>
      </c>
      <c r="J15" s="43" t="s">
        <v>1</v>
      </c>
      <c r="K15" s="39"/>
      <c r="L15" s="69"/>
      <c r="M15" s="45"/>
      <c r="N15" s="46"/>
      <c r="O15" s="46"/>
      <c r="P15" s="86"/>
      <c r="Q15" s="252"/>
      <c r="R15" s="63"/>
      <c r="S15" s="253"/>
      <c r="T15" s="47"/>
      <c r="U15" s="48"/>
      <c r="V15" s="48"/>
      <c r="W15" s="48"/>
      <c r="X15" s="48"/>
      <c r="Y15" s="48"/>
      <c r="Z15" s="48"/>
      <c r="AA15" s="48"/>
      <c r="AB15" s="103"/>
      <c r="AC15" s="103"/>
      <c r="AD15" s="103"/>
      <c r="AE15" s="103"/>
      <c r="AF15" s="103"/>
      <c r="AG15" s="109"/>
      <c r="AH15" s="109"/>
      <c r="AI15" s="109"/>
      <c r="AJ15" s="109"/>
      <c r="AK15" s="48"/>
      <c r="AL15" s="48"/>
      <c r="AM15" s="10"/>
      <c r="AN15" s="18"/>
      <c r="AO15" s="14" t="s">
        <v>81</v>
      </c>
      <c r="AP15" s="87"/>
      <c r="AQ15" s="87"/>
      <c r="AV15" s="93"/>
      <c r="AW15" s="96"/>
      <c r="AX15" s="146"/>
      <c r="AY15" s="153"/>
      <c r="AZ15" s="154"/>
      <c r="BA15" s="95"/>
    </row>
    <row r="16" spans="1:59" ht="17.25" customHeight="1" x14ac:dyDescent="0.25">
      <c r="A16" s="26"/>
      <c r="B16" s="27"/>
      <c r="C16" s="28"/>
      <c r="D16" s="29">
        <f>C16*E16*G16/100</f>
        <v>0</v>
      </c>
      <c r="E16" s="30"/>
      <c r="F16" s="31">
        <f>E16*G16/10</f>
        <v>0</v>
      </c>
      <c r="G16" s="30"/>
      <c r="H16" s="30"/>
      <c r="I16" s="30"/>
      <c r="J16" s="30"/>
      <c r="K16" s="28"/>
      <c r="L16" s="68"/>
      <c r="M16" s="32">
        <f>IF(L16=0,H16,L16)</f>
        <v>0</v>
      </c>
      <c r="N16" s="297"/>
      <c r="O16" s="107"/>
      <c r="P16" s="85"/>
      <c r="Q16" s="107"/>
      <c r="R16" s="64"/>
      <c r="S16" s="251"/>
      <c r="T16" s="33"/>
      <c r="U16" s="34">
        <f>$D16*I16</f>
        <v>0</v>
      </c>
      <c r="V16" s="34">
        <f>$D16*J16</f>
        <v>0</v>
      </c>
      <c r="W16" s="34">
        <f>$D16*K16</f>
        <v>0</v>
      </c>
      <c r="X16" s="35">
        <f>$D16*M16</f>
        <v>0</v>
      </c>
      <c r="Y16" s="35">
        <f t="shared" ref="Y16" si="2">D16*(1-K16)</f>
        <v>0</v>
      </c>
      <c r="Z16" s="34">
        <f>$D16*N16</f>
        <v>0</v>
      </c>
      <c r="AA16" s="34">
        <f>$D16*O16</f>
        <v>0</v>
      </c>
      <c r="AB16" s="102">
        <f>$D16*P16</f>
        <v>0</v>
      </c>
      <c r="AC16" s="106">
        <f>D16-AF16-AE16-AD16</f>
        <v>0</v>
      </c>
      <c r="AD16" s="102">
        <f>$D16*Q16</f>
        <v>0</v>
      </c>
      <c r="AE16" s="102">
        <f>$D16*R16</f>
        <v>0</v>
      </c>
      <c r="AF16" s="102">
        <f>$D16*S16</f>
        <v>0</v>
      </c>
      <c r="AG16" s="106">
        <f>$P16*AC16</f>
        <v>0</v>
      </c>
      <c r="AH16" s="106">
        <f>$P16*AD16</f>
        <v>0</v>
      </c>
      <c r="AI16" s="106">
        <f>$P16*AE16</f>
        <v>0</v>
      </c>
      <c r="AJ16" s="106">
        <f>$P16*AF16</f>
        <v>0</v>
      </c>
      <c r="AK16" s="34">
        <f>$D16*T16</f>
        <v>0</v>
      </c>
      <c r="AL16" s="35"/>
      <c r="AM16" s="10"/>
      <c r="AN16" s="29">
        <f>DSUM($A$9:$D$1100,$D$9,AO15:AO16)</f>
        <v>0</v>
      </c>
      <c r="AO16" s="10">
        <f>B16</f>
        <v>0</v>
      </c>
      <c r="AP16" s="88">
        <f>DCOUNT($A$9:$T$1100,$B$9,AO15:AO16)</f>
        <v>0</v>
      </c>
      <c r="AQ16" s="29">
        <f>DSUM($A$9:$T$1100,$P$9,AO15:AO16)</f>
        <v>0</v>
      </c>
      <c r="AR16" s="6">
        <f>IF(AP16=0,0,AQ16/AP16)</f>
        <v>0</v>
      </c>
      <c r="AV16" s="93" t="s">
        <v>106</v>
      </c>
      <c r="AW16" s="96"/>
      <c r="AX16" s="146">
        <v>14</v>
      </c>
      <c r="AY16" s="153" t="s">
        <v>210</v>
      </c>
      <c r="AZ16" s="154"/>
      <c r="BA16" s="95">
        <v>54</v>
      </c>
    </row>
    <row r="17" spans="1:54" ht="1.5" customHeight="1" x14ac:dyDescent="0.25">
      <c r="A17" s="37"/>
      <c r="B17" s="38"/>
      <c r="C17" s="39"/>
      <c r="D17" s="40"/>
      <c r="E17" s="41"/>
      <c r="F17" s="42"/>
      <c r="G17" s="41"/>
      <c r="H17" s="43" t="s">
        <v>0</v>
      </c>
      <c r="I17" s="43" t="s">
        <v>52</v>
      </c>
      <c r="J17" s="43" t="s">
        <v>1</v>
      </c>
      <c r="K17" s="39"/>
      <c r="L17" s="69"/>
      <c r="M17" s="45"/>
      <c r="N17" s="46"/>
      <c r="O17" s="46"/>
      <c r="P17" s="86"/>
      <c r="Q17" s="252"/>
      <c r="R17" s="63"/>
      <c r="S17" s="253"/>
      <c r="T17" s="47"/>
      <c r="U17" s="48"/>
      <c r="V17" s="48"/>
      <c r="W17" s="48"/>
      <c r="X17" s="48"/>
      <c r="Y17" s="48"/>
      <c r="Z17" s="48"/>
      <c r="AA17" s="48"/>
      <c r="AB17" s="103"/>
      <c r="AC17" s="103"/>
      <c r="AD17" s="103"/>
      <c r="AE17" s="103"/>
      <c r="AF17" s="103"/>
      <c r="AG17" s="109"/>
      <c r="AH17" s="109"/>
      <c r="AI17" s="109"/>
      <c r="AJ17" s="109"/>
      <c r="AK17" s="48"/>
      <c r="AL17" s="48"/>
      <c r="AM17" s="10"/>
      <c r="AN17" s="18"/>
      <c r="AO17" s="14" t="s">
        <v>81</v>
      </c>
      <c r="AP17" s="87"/>
      <c r="AQ17" s="87"/>
      <c r="AV17" s="93"/>
      <c r="AW17" s="96"/>
      <c r="AX17" s="146"/>
      <c r="AY17" s="115"/>
      <c r="AZ17" s="116"/>
      <c r="BA17" s="117"/>
    </row>
    <row r="18" spans="1:54" ht="17.25" customHeight="1" x14ac:dyDescent="0.25">
      <c r="A18" s="26"/>
      <c r="B18" s="27"/>
      <c r="C18" s="28"/>
      <c r="D18" s="29">
        <f>C18*E18*G18/100</f>
        <v>0</v>
      </c>
      <c r="E18" s="30"/>
      <c r="F18" s="31">
        <f>E18*G18/10</f>
        <v>0</v>
      </c>
      <c r="G18" s="30"/>
      <c r="H18" s="30"/>
      <c r="I18" s="30"/>
      <c r="J18" s="30"/>
      <c r="K18" s="28"/>
      <c r="L18" s="68"/>
      <c r="M18" s="32">
        <f>IF(L18=0,H18,L18)</f>
        <v>0</v>
      </c>
      <c r="N18" s="297"/>
      <c r="O18" s="107"/>
      <c r="P18" s="85"/>
      <c r="Q18" s="107"/>
      <c r="R18" s="64"/>
      <c r="S18" s="251"/>
      <c r="T18" s="33"/>
      <c r="U18" s="34">
        <f>$D18*I18</f>
        <v>0</v>
      </c>
      <c r="V18" s="34">
        <f>$D18*J18</f>
        <v>0</v>
      </c>
      <c r="W18" s="34">
        <f>$D18*K18</f>
        <v>0</v>
      </c>
      <c r="X18" s="35">
        <f>$D18*M18</f>
        <v>0</v>
      </c>
      <c r="Y18" s="35">
        <f t="shared" ref="Y18" si="3">D18*(1-K18)</f>
        <v>0</v>
      </c>
      <c r="Z18" s="34">
        <f>$D18*N18</f>
        <v>0</v>
      </c>
      <c r="AA18" s="34">
        <f>$D18*O18</f>
        <v>0</v>
      </c>
      <c r="AB18" s="102">
        <f>$D18*P18</f>
        <v>0</v>
      </c>
      <c r="AC18" s="106">
        <f>D18-AF18-AE18-AD18</f>
        <v>0</v>
      </c>
      <c r="AD18" s="102">
        <f>$D18*Q18</f>
        <v>0</v>
      </c>
      <c r="AE18" s="102">
        <f>$D18*R18</f>
        <v>0</v>
      </c>
      <c r="AF18" s="102">
        <f>$D18*S18</f>
        <v>0</v>
      </c>
      <c r="AG18" s="106">
        <f>$P18*AC18</f>
        <v>0</v>
      </c>
      <c r="AH18" s="106">
        <f>$P18*AD18</f>
        <v>0</v>
      </c>
      <c r="AI18" s="106">
        <f>$P18*AE18</f>
        <v>0</v>
      </c>
      <c r="AJ18" s="106">
        <f>$P18*AF18</f>
        <v>0</v>
      </c>
      <c r="AK18" s="34">
        <f>$D18*T18</f>
        <v>0</v>
      </c>
      <c r="AL18" s="35"/>
      <c r="AM18" s="10"/>
      <c r="AN18" s="29">
        <f>DSUM($A$9:$D$1100,$D$9,AO17:AO18)</f>
        <v>0</v>
      </c>
      <c r="AO18" s="10">
        <f>B18</f>
        <v>0</v>
      </c>
      <c r="AP18" s="88">
        <f>DCOUNT($A$9:$T$1100,$B$9,AO17:AO18)</f>
        <v>0</v>
      </c>
      <c r="AQ18" s="29">
        <f>DSUM($A$9:$T$1100,$P$9,AO17:AO18)</f>
        <v>0</v>
      </c>
      <c r="AR18" s="6">
        <f>IF(AP18=0,0,AQ18/AP18)</f>
        <v>0</v>
      </c>
      <c r="AV18" s="93" t="s">
        <v>107</v>
      </c>
      <c r="AW18" s="96"/>
      <c r="AX18" s="146">
        <v>15</v>
      </c>
      <c r="AY18" s="121" t="s">
        <v>129</v>
      </c>
      <c r="AZ18" s="116"/>
      <c r="BA18" s="117">
        <v>55</v>
      </c>
    </row>
    <row r="19" spans="1:54" ht="2.25" customHeight="1" x14ac:dyDescent="0.25">
      <c r="A19" s="37"/>
      <c r="B19" s="38"/>
      <c r="C19" s="39"/>
      <c r="D19" s="40"/>
      <c r="E19" s="41"/>
      <c r="F19" s="42"/>
      <c r="G19" s="41"/>
      <c r="H19" s="43" t="s">
        <v>0</v>
      </c>
      <c r="I19" s="43" t="s">
        <v>52</v>
      </c>
      <c r="J19" s="43" t="s">
        <v>1</v>
      </c>
      <c r="K19" s="39"/>
      <c r="L19" s="69"/>
      <c r="M19" s="45"/>
      <c r="N19" s="46"/>
      <c r="O19" s="46"/>
      <c r="P19" s="86"/>
      <c r="Q19" s="252"/>
      <c r="R19" s="63"/>
      <c r="S19" s="253"/>
      <c r="T19" s="47"/>
      <c r="U19" s="48"/>
      <c r="V19" s="48"/>
      <c r="W19" s="48"/>
      <c r="X19" s="48"/>
      <c r="Y19" s="48"/>
      <c r="Z19" s="48"/>
      <c r="AA19" s="48"/>
      <c r="AB19" s="103"/>
      <c r="AC19" s="103"/>
      <c r="AD19" s="103"/>
      <c r="AE19" s="103"/>
      <c r="AF19" s="103"/>
      <c r="AG19" s="109"/>
      <c r="AH19" s="109"/>
      <c r="AI19" s="109"/>
      <c r="AJ19" s="109"/>
      <c r="AK19" s="48"/>
      <c r="AL19" s="48"/>
      <c r="AM19" s="10"/>
      <c r="AN19" s="18"/>
      <c r="AO19" s="14" t="s">
        <v>81</v>
      </c>
      <c r="AP19" s="87"/>
      <c r="AQ19" s="87"/>
      <c r="AV19" s="93"/>
      <c r="AW19" s="96"/>
      <c r="AX19" s="146"/>
      <c r="AY19" s="121"/>
      <c r="AZ19" s="116"/>
      <c r="BA19" s="117"/>
    </row>
    <row r="20" spans="1:54" ht="17.25" customHeight="1" x14ac:dyDescent="0.25">
      <c r="A20" s="26"/>
      <c r="B20" s="27"/>
      <c r="C20" s="28"/>
      <c r="D20" s="29">
        <f>C20*E20*G20/100</f>
        <v>0</v>
      </c>
      <c r="E20" s="30"/>
      <c r="F20" s="31">
        <f>E20*G20/10</f>
        <v>0</v>
      </c>
      <c r="G20" s="30"/>
      <c r="H20" s="30"/>
      <c r="I20" s="30"/>
      <c r="J20" s="30"/>
      <c r="K20" s="28"/>
      <c r="L20" s="68"/>
      <c r="M20" s="32">
        <f>IF(L20=0,H20,L20)</f>
        <v>0</v>
      </c>
      <c r="N20" s="297"/>
      <c r="O20" s="107"/>
      <c r="P20" s="85"/>
      <c r="Q20" s="107"/>
      <c r="R20" s="64"/>
      <c r="S20" s="251"/>
      <c r="T20" s="33"/>
      <c r="U20" s="34">
        <f>$D20*I20</f>
        <v>0</v>
      </c>
      <c r="V20" s="34">
        <f>$D20*J20</f>
        <v>0</v>
      </c>
      <c r="W20" s="34">
        <f>$D20*K20</f>
        <v>0</v>
      </c>
      <c r="X20" s="35">
        <f>$D20*M20</f>
        <v>0</v>
      </c>
      <c r="Y20" s="35">
        <f t="shared" ref="Y20" si="4">D20*(1-K20)</f>
        <v>0</v>
      </c>
      <c r="Z20" s="34">
        <f>$D20*N20</f>
        <v>0</v>
      </c>
      <c r="AA20" s="34">
        <f>$D20*O20</f>
        <v>0</v>
      </c>
      <c r="AB20" s="102">
        <f>$D20*P20</f>
        <v>0</v>
      </c>
      <c r="AC20" s="106">
        <f>D20-AF20-AE20-AD20</f>
        <v>0</v>
      </c>
      <c r="AD20" s="102">
        <f>$D20*Q20</f>
        <v>0</v>
      </c>
      <c r="AE20" s="102">
        <f>$D20*R20</f>
        <v>0</v>
      </c>
      <c r="AF20" s="102">
        <f>$D20*S20</f>
        <v>0</v>
      </c>
      <c r="AG20" s="106">
        <f>$P20*AC20</f>
        <v>0</v>
      </c>
      <c r="AH20" s="106">
        <f>$P20*AD20</f>
        <v>0</v>
      </c>
      <c r="AI20" s="106">
        <f>$P20*AE20</f>
        <v>0</v>
      </c>
      <c r="AJ20" s="106">
        <f>$P20*AF20</f>
        <v>0</v>
      </c>
      <c r="AK20" s="34">
        <f>$D20*T20</f>
        <v>0</v>
      </c>
      <c r="AL20" s="35"/>
      <c r="AM20" s="10"/>
      <c r="AN20" s="29">
        <f>DSUM($A$9:$D$1100,$D$9,AO19:AO20)</f>
        <v>0</v>
      </c>
      <c r="AO20" s="10">
        <f>B20</f>
        <v>0</v>
      </c>
      <c r="AP20" s="88">
        <f>DCOUNT($A$9:$T$1100,$B$9,AO19:AO20)</f>
        <v>0</v>
      </c>
      <c r="AQ20" s="29">
        <f>DSUM($A$9:$T$1100,$P$9,AO19:AO20)</f>
        <v>0</v>
      </c>
      <c r="AR20" s="6">
        <f>IF(AP20=0,0,AQ20/AP20)</f>
        <v>0</v>
      </c>
      <c r="AV20" s="93" t="s">
        <v>113</v>
      </c>
      <c r="AW20" s="96"/>
      <c r="AX20" s="146">
        <v>16</v>
      </c>
      <c r="AY20" s="93" t="s">
        <v>288</v>
      </c>
      <c r="AZ20" s="154"/>
      <c r="BA20" s="95">
        <v>56</v>
      </c>
    </row>
    <row r="21" spans="1:54" ht="2.25" customHeight="1" x14ac:dyDescent="0.25">
      <c r="A21" s="37"/>
      <c r="B21" s="38"/>
      <c r="C21" s="39"/>
      <c r="D21" s="40"/>
      <c r="E21" s="41"/>
      <c r="F21" s="42"/>
      <c r="G21" s="41"/>
      <c r="H21" s="43" t="s">
        <v>0</v>
      </c>
      <c r="I21" s="43" t="s">
        <v>52</v>
      </c>
      <c r="J21" s="43" t="s">
        <v>1</v>
      </c>
      <c r="K21" s="39"/>
      <c r="L21" s="69"/>
      <c r="M21" s="45"/>
      <c r="N21" s="46"/>
      <c r="O21" s="46"/>
      <c r="P21" s="86"/>
      <c r="Q21" s="252"/>
      <c r="R21" s="63"/>
      <c r="S21" s="253"/>
      <c r="T21" s="47"/>
      <c r="U21" s="48"/>
      <c r="V21" s="48"/>
      <c r="W21" s="48"/>
      <c r="X21" s="48"/>
      <c r="Y21" s="48"/>
      <c r="Z21" s="48"/>
      <c r="AA21" s="48"/>
      <c r="AB21" s="48"/>
      <c r="AC21" s="103"/>
      <c r="AD21" s="48"/>
      <c r="AE21" s="48"/>
      <c r="AF21" s="48"/>
      <c r="AG21" s="109"/>
      <c r="AH21" s="109"/>
      <c r="AI21" s="109"/>
      <c r="AJ21" s="109"/>
      <c r="AK21" s="48"/>
      <c r="AL21" s="48"/>
      <c r="AM21" s="10"/>
      <c r="AN21" s="18"/>
      <c r="AO21" s="14" t="s">
        <v>81</v>
      </c>
      <c r="AP21" s="87"/>
      <c r="AQ21" s="87"/>
      <c r="AV21" s="93"/>
      <c r="AW21" s="96"/>
      <c r="AX21" s="146"/>
      <c r="AY21" s="93"/>
      <c r="AZ21" s="154"/>
      <c r="BA21" s="95"/>
    </row>
    <row r="22" spans="1:54" ht="17.25" customHeight="1" x14ac:dyDescent="0.25">
      <c r="A22" s="26"/>
      <c r="B22" s="27"/>
      <c r="C22" s="28"/>
      <c r="D22" s="29">
        <f>C22*E22*G22/100</f>
        <v>0</v>
      </c>
      <c r="E22" s="30"/>
      <c r="F22" s="31">
        <f>E22*G22/10</f>
        <v>0</v>
      </c>
      <c r="G22" s="30"/>
      <c r="H22" s="30"/>
      <c r="I22" s="30"/>
      <c r="J22" s="30"/>
      <c r="K22" s="28"/>
      <c r="L22" s="68"/>
      <c r="M22" s="32">
        <f>IF(L22=0,H22,L22)</f>
        <v>0</v>
      </c>
      <c r="N22" s="297"/>
      <c r="O22" s="107"/>
      <c r="P22" s="85"/>
      <c r="Q22" s="107"/>
      <c r="R22" s="64"/>
      <c r="S22" s="251"/>
      <c r="T22" s="33"/>
      <c r="U22" s="34">
        <f>$D22*I22</f>
        <v>0</v>
      </c>
      <c r="V22" s="34">
        <f>$D22*J22</f>
        <v>0</v>
      </c>
      <c r="W22" s="34">
        <f>$D22*K22</f>
        <v>0</v>
      </c>
      <c r="X22" s="35">
        <f>$D22*M22</f>
        <v>0</v>
      </c>
      <c r="Y22" s="35">
        <f t="shared" ref="Y22" si="5">D22*(1-K22)</f>
        <v>0</v>
      </c>
      <c r="Z22" s="34">
        <f>$D22*N22</f>
        <v>0</v>
      </c>
      <c r="AA22" s="34">
        <f>$D22*O22</f>
        <v>0</v>
      </c>
      <c r="AB22" s="34">
        <f>$D22*P22</f>
        <v>0</v>
      </c>
      <c r="AC22" s="106">
        <f>D22-AF22-AE22-AD22</f>
        <v>0</v>
      </c>
      <c r="AD22" s="34">
        <f>$D22*Q22</f>
        <v>0</v>
      </c>
      <c r="AE22" s="34">
        <f>$D22*R22</f>
        <v>0</v>
      </c>
      <c r="AF22" s="34">
        <f>$D22*S22</f>
        <v>0</v>
      </c>
      <c r="AG22" s="106">
        <f>$P22*AC22</f>
        <v>0</v>
      </c>
      <c r="AH22" s="106">
        <f>$P22*AD22</f>
        <v>0</v>
      </c>
      <c r="AI22" s="106">
        <f>$P22*AE22</f>
        <v>0</v>
      </c>
      <c r="AJ22" s="106">
        <f>$P22*AF22</f>
        <v>0</v>
      </c>
      <c r="AK22" s="34">
        <f>$D22*T22</f>
        <v>0</v>
      </c>
      <c r="AL22" s="35"/>
      <c r="AM22" s="10"/>
      <c r="AN22" s="29">
        <f>DSUM($A$9:$D$1100,$D$9,AO21:AO22)</f>
        <v>0</v>
      </c>
      <c r="AO22" s="10">
        <f>B22</f>
        <v>0</v>
      </c>
      <c r="AP22" s="88">
        <f>DCOUNT($A$9:$T$1100,$B$9,AO21:AO22)</f>
        <v>0</v>
      </c>
      <c r="AQ22" s="29">
        <f>DSUM($A$9:$T$1100,$P$9,AO21:AO22)</f>
        <v>0</v>
      </c>
      <c r="AR22" s="6">
        <f>IF(AP22=0,0,AQ22/AP22)</f>
        <v>0</v>
      </c>
      <c r="AV22" s="93" t="s">
        <v>135</v>
      </c>
      <c r="AW22" s="96"/>
      <c r="AX22" s="146">
        <v>21</v>
      </c>
      <c r="AY22" s="97" t="s">
        <v>289</v>
      </c>
      <c r="AZ22" s="155"/>
      <c r="BA22" s="99">
        <v>57</v>
      </c>
    </row>
    <row r="23" spans="1:54" ht="2.25" customHeight="1" x14ac:dyDescent="0.25">
      <c r="A23" s="37"/>
      <c r="B23" s="38"/>
      <c r="C23" s="39"/>
      <c r="D23" s="40"/>
      <c r="E23" s="41"/>
      <c r="F23" s="42"/>
      <c r="G23" s="41"/>
      <c r="H23" s="43" t="s">
        <v>0</v>
      </c>
      <c r="I23" s="43" t="s">
        <v>52</v>
      </c>
      <c r="J23" s="43" t="s">
        <v>1</v>
      </c>
      <c r="K23" s="39"/>
      <c r="L23" s="69"/>
      <c r="M23" s="45"/>
      <c r="N23" s="46"/>
      <c r="O23" s="46"/>
      <c r="P23" s="86"/>
      <c r="Q23" s="252"/>
      <c r="R23" s="63"/>
      <c r="S23" s="253"/>
      <c r="T23" s="47"/>
      <c r="U23" s="48"/>
      <c r="V23" s="48"/>
      <c r="W23" s="48"/>
      <c r="X23" s="48"/>
      <c r="Y23" s="48"/>
      <c r="Z23" s="48"/>
      <c r="AA23" s="48"/>
      <c r="AB23" s="48"/>
      <c r="AC23" s="103"/>
      <c r="AD23" s="48"/>
      <c r="AE23" s="48"/>
      <c r="AF23" s="48"/>
      <c r="AG23" s="109"/>
      <c r="AH23" s="109"/>
      <c r="AI23" s="109"/>
      <c r="AJ23" s="109"/>
      <c r="AK23" s="48"/>
      <c r="AL23" s="48"/>
      <c r="AM23" s="10"/>
      <c r="AN23" s="18"/>
      <c r="AO23" s="14" t="s">
        <v>81</v>
      </c>
      <c r="AP23" s="87"/>
      <c r="AQ23" s="87"/>
      <c r="AV23" s="93"/>
      <c r="AW23" s="96"/>
      <c r="AX23" s="95"/>
      <c r="AY23" s="125"/>
      <c r="AZ23" s="126"/>
      <c r="BA23" s="117"/>
    </row>
    <row r="24" spans="1:54" ht="17.25" customHeight="1" x14ac:dyDescent="0.25">
      <c r="A24" s="26"/>
      <c r="B24" s="27"/>
      <c r="C24" s="28"/>
      <c r="D24" s="29">
        <f>C24*E24*G24/100</f>
        <v>0</v>
      </c>
      <c r="E24" s="30"/>
      <c r="F24" s="31">
        <f>E24*G24/10</f>
        <v>0</v>
      </c>
      <c r="G24" s="30"/>
      <c r="H24" s="30"/>
      <c r="I24" s="30"/>
      <c r="J24" s="30"/>
      <c r="K24" s="28"/>
      <c r="L24" s="68"/>
      <c r="M24" s="32">
        <f>IF(L24=0,H24,L24)</f>
        <v>0</v>
      </c>
      <c r="N24" s="297"/>
      <c r="O24" s="107"/>
      <c r="P24" s="85"/>
      <c r="Q24" s="107"/>
      <c r="R24" s="64"/>
      <c r="S24" s="251"/>
      <c r="T24" s="33"/>
      <c r="U24" s="34">
        <f>$D24*I24</f>
        <v>0</v>
      </c>
      <c r="V24" s="34">
        <f>$D24*J24</f>
        <v>0</v>
      </c>
      <c r="W24" s="34">
        <f>$D24*K24</f>
        <v>0</v>
      </c>
      <c r="X24" s="35">
        <f>$D24*M24</f>
        <v>0</v>
      </c>
      <c r="Y24" s="35">
        <f t="shared" ref="Y24" si="6">D24*(1-K24)</f>
        <v>0</v>
      </c>
      <c r="Z24" s="34">
        <f>$D24*N24</f>
        <v>0</v>
      </c>
      <c r="AA24" s="34">
        <f>$D24*O24</f>
        <v>0</v>
      </c>
      <c r="AB24" s="34">
        <f>$D24*P24</f>
        <v>0</v>
      </c>
      <c r="AC24" s="106">
        <f>D24-AF24-AE24-AD24</f>
        <v>0</v>
      </c>
      <c r="AD24" s="34">
        <f>$D24*Q24</f>
        <v>0</v>
      </c>
      <c r="AE24" s="34">
        <f>$D24*R24</f>
        <v>0</v>
      </c>
      <c r="AF24" s="34">
        <f>$D24*S24</f>
        <v>0</v>
      </c>
      <c r="AG24" s="106">
        <f>$P24*AC24</f>
        <v>0</v>
      </c>
      <c r="AH24" s="106">
        <f>$P24*AD24</f>
        <v>0</v>
      </c>
      <c r="AI24" s="106">
        <f>$P24*AE24</f>
        <v>0</v>
      </c>
      <c r="AJ24" s="106">
        <f>$P24*AF24</f>
        <v>0</v>
      </c>
      <c r="AK24" s="34">
        <f>$D24*T24</f>
        <v>0</v>
      </c>
      <c r="AL24" s="35"/>
      <c r="AM24" s="10"/>
      <c r="AN24" s="29">
        <f>DSUM($A$9:$D$1100,$D$9,AO23:AO24)</f>
        <v>0</v>
      </c>
      <c r="AO24" s="10">
        <f>B24</f>
        <v>0</v>
      </c>
      <c r="AP24" s="88">
        <f>DCOUNT($A$9:$T$1100,$B$9,AO23:AO24)</f>
        <v>0</v>
      </c>
      <c r="AQ24" s="29">
        <f>DSUM($A$9:$T$1100,$P$9,AO23:AO24)</f>
        <v>0</v>
      </c>
      <c r="AR24" s="6">
        <f>IF(AP24=0,0,AQ24/AP24)</f>
        <v>0</v>
      </c>
      <c r="AV24" s="97" t="s">
        <v>108</v>
      </c>
      <c r="AW24" s="98"/>
      <c r="AX24" s="148">
        <v>22</v>
      </c>
      <c r="AY24" s="122" t="s">
        <v>184</v>
      </c>
      <c r="AZ24" s="113"/>
      <c r="BA24" s="114">
        <v>61</v>
      </c>
    </row>
    <row r="25" spans="1:54" ht="2.25" customHeight="1" x14ac:dyDescent="0.25">
      <c r="A25" s="37"/>
      <c r="B25" s="38"/>
      <c r="C25" s="39"/>
      <c r="D25" s="40"/>
      <c r="E25" s="41"/>
      <c r="F25" s="42"/>
      <c r="G25" s="41"/>
      <c r="H25" s="43" t="s">
        <v>0</v>
      </c>
      <c r="I25" s="43" t="s">
        <v>52</v>
      </c>
      <c r="J25" s="43" t="s">
        <v>1</v>
      </c>
      <c r="K25" s="39"/>
      <c r="L25" s="69"/>
      <c r="M25" s="45"/>
      <c r="N25" s="46"/>
      <c r="O25" s="46"/>
      <c r="P25" s="86"/>
      <c r="Q25" s="252"/>
      <c r="R25" s="63"/>
      <c r="S25" s="253"/>
      <c r="T25" s="47"/>
      <c r="U25" s="48"/>
      <c r="V25" s="48"/>
      <c r="W25" s="48"/>
      <c r="X25" s="48"/>
      <c r="Y25" s="48"/>
      <c r="Z25" s="48"/>
      <c r="AA25" s="48"/>
      <c r="AB25" s="48"/>
      <c r="AC25" s="103"/>
      <c r="AD25" s="48"/>
      <c r="AE25" s="48"/>
      <c r="AF25" s="48"/>
      <c r="AG25" s="109"/>
      <c r="AH25" s="109"/>
      <c r="AI25" s="109"/>
      <c r="AJ25" s="109"/>
      <c r="AK25" s="48"/>
      <c r="AL25" s="48"/>
      <c r="AM25" s="10"/>
      <c r="AN25" s="18"/>
      <c r="AO25" s="14" t="s">
        <v>81</v>
      </c>
      <c r="AP25" s="87"/>
      <c r="AQ25" s="87"/>
      <c r="AV25" s="49"/>
      <c r="AW25" s="50"/>
      <c r="AX25" s="59"/>
      <c r="AY25" s="121"/>
      <c r="AZ25" s="116"/>
      <c r="BA25" s="117"/>
    </row>
    <row r="26" spans="1:54" ht="17.25" customHeight="1" x14ac:dyDescent="0.25">
      <c r="A26" s="26"/>
      <c r="B26" s="27"/>
      <c r="C26" s="28"/>
      <c r="D26" s="29">
        <f>C26*E26*G26/100</f>
        <v>0</v>
      </c>
      <c r="E26" s="30"/>
      <c r="F26" s="31">
        <f>E26*G26/10</f>
        <v>0</v>
      </c>
      <c r="G26" s="30"/>
      <c r="H26" s="30"/>
      <c r="I26" s="30"/>
      <c r="J26" s="30"/>
      <c r="K26" s="28"/>
      <c r="L26" s="68"/>
      <c r="M26" s="32">
        <f>IF(L26=0,H26,L26)</f>
        <v>0</v>
      </c>
      <c r="N26" s="297"/>
      <c r="O26" s="107"/>
      <c r="P26" s="85"/>
      <c r="Q26" s="107"/>
      <c r="R26" s="64"/>
      <c r="S26" s="251"/>
      <c r="T26" s="33"/>
      <c r="U26" s="34">
        <f>$D26*I26</f>
        <v>0</v>
      </c>
      <c r="V26" s="34">
        <f>$D26*J26</f>
        <v>0</v>
      </c>
      <c r="W26" s="34">
        <f>$D26*K26</f>
        <v>0</v>
      </c>
      <c r="X26" s="35">
        <f>$D26*M26</f>
        <v>0</v>
      </c>
      <c r="Y26" s="35">
        <f t="shared" ref="Y26" si="7">D26*(1-K26)</f>
        <v>0</v>
      </c>
      <c r="Z26" s="34">
        <f>$D26*N26</f>
        <v>0</v>
      </c>
      <c r="AA26" s="34">
        <f>$D26*O26</f>
        <v>0</v>
      </c>
      <c r="AB26" s="34">
        <f>$D26*P26</f>
        <v>0</v>
      </c>
      <c r="AC26" s="106">
        <f>D26-AF26-AE26-AD26</f>
        <v>0</v>
      </c>
      <c r="AD26" s="34">
        <f>$D26*Q26</f>
        <v>0</v>
      </c>
      <c r="AE26" s="34">
        <f>$D26*R26</f>
        <v>0</v>
      </c>
      <c r="AF26" s="34">
        <f>$D26*S26</f>
        <v>0</v>
      </c>
      <c r="AG26" s="106">
        <f>$P26*AC26</f>
        <v>0</v>
      </c>
      <c r="AH26" s="106">
        <f>$P26*AD26</f>
        <v>0</v>
      </c>
      <c r="AI26" s="106">
        <f>$P26*AE26</f>
        <v>0</v>
      </c>
      <c r="AJ26" s="106">
        <f>$P26*AF26</f>
        <v>0</v>
      </c>
      <c r="AK26" s="34">
        <f>$D26*T26</f>
        <v>0</v>
      </c>
      <c r="AL26" s="35"/>
      <c r="AM26" s="10"/>
      <c r="AN26" s="29">
        <f>DSUM($A$9:$D$1100,$D$9,AO25:AO26)</f>
        <v>0</v>
      </c>
      <c r="AO26" s="10">
        <f>B26</f>
        <v>0</v>
      </c>
      <c r="AP26" s="88">
        <f>DCOUNT($A$9:$T$1100,$B$9,AO25:AO26)</f>
        <v>0</v>
      </c>
      <c r="AQ26" s="29">
        <f>DSUM($A$9:$T$1100,$P$9,AO25:AO26)</f>
        <v>0</v>
      </c>
      <c r="AR26" s="6">
        <f>IF(AP26=0,0,AQ26/AP26)</f>
        <v>0</v>
      </c>
      <c r="AV26" s="133" t="s">
        <v>55</v>
      </c>
      <c r="AW26" s="134"/>
      <c r="AX26" s="135">
        <v>41</v>
      </c>
      <c r="AY26" s="118" t="s">
        <v>287</v>
      </c>
      <c r="AZ26" s="127"/>
      <c r="BA26" s="120">
        <v>62</v>
      </c>
    </row>
    <row r="27" spans="1:54" ht="2.25" customHeight="1" x14ac:dyDescent="0.25">
      <c r="A27" s="37"/>
      <c r="B27" s="38"/>
      <c r="C27" s="39"/>
      <c r="D27" s="40"/>
      <c r="E27" s="41"/>
      <c r="F27" s="42"/>
      <c r="G27" s="41"/>
      <c r="H27" s="43" t="s">
        <v>0</v>
      </c>
      <c r="I27" s="43" t="s">
        <v>52</v>
      </c>
      <c r="J27" s="43" t="s">
        <v>1</v>
      </c>
      <c r="K27" s="39"/>
      <c r="L27" s="69"/>
      <c r="M27" s="45"/>
      <c r="N27" s="46"/>
      <c r="O27" s="46"/>
      <c r="P27" s="86"/>
      <c r="Q27" s="252"/>
      <c r="R27" s="63"/>
      <c r="S27" s="253"/>
      <c r="T27" s="47"/>
      <c r="U27" s="48"/>
      <c r="V27" s="48"/>
      <c r="W27" s="48"/>
      <c r="X27" s="48"/>
      <c r="Y27" s="48"/>
      <c r="Z27" s="48"/>
      <c r="AA27" s="48"/>
      <c r="AB27" s="48"/>
      <c r="AC27" s="103"/>
      <c r="AD27" s="48"/>
      <c r="AE27" s="48"/>
      <c r="AF27" s="48"/>
      <c r="AG27" s="109"/>
      <c r="AH27" s="109"/>
      <c r="AI27" s="109"/>
      <c r="AJ27" s="109"/>
      <c r="AK27" s="48"/>
      <c r="AL27" s="48"/>
      <c r="AM27" s="10"/>
      <c r="AN27" s="18"/>
      <c r="AO27" s="14" t="s">
        <v>81</v>
      </c>
      <c r="AP27" s="87"/>
      <c r="AQ27" s="87"/>
      <c r="AV27" s="136"/>
      <c r="AW27" s="137"/>
      <c r="AX27" s="137"/>
      <c r="AY27" s="118"/>
      <c r="AZ27" s="119"/>
      <c r="BA27" s="120"/>
    </row>
    <row r="28" spans="1:54" ht="17.25" customHeight="1" x14ac:dyDescent="0.25">
      <c r="A28" s="26"/>
      <c r="B28" s="27"/>
      <c r="C28" s="28"/>
      <c r="D28" s="29">
        <f>C28*E28*G28/100</f>
        <v>0</v>
      </c>
      <c r="E28" s="30"/>
      <c r="F28" s="31">
        <f>E28*G28/10</f>
        <v>0</v>
      </c>
      <c r="G28" s="30"/>
      <c r="H28" s="30"/>
      <c r="I28" s="30"/>
      <c r="J28" s="30"/>
      <c r="K28" s="28"/>
      <c r="L28" s="68"/>
      <c r="M28" s="32">
        <f>IF(L28=0,H28,L28)</f>
        <v>0</v>
      </c>
      <c r="N28" s="297"/>
      <c r="O28" s="107"/>
      <c r="P28" s="85"/>
      <c r="Q28" s="107"/>
      <c r="R28" s="64"/>
      <c r="S28" s="251"/>
      <c r="T28" s="33"/>
      <c r="U28" s="34">
        <f>$D28*I28</f>
        <v>0</v>
      </c>
      <c r="V28" s="34">
        <f>$D28*J28</f>
        <v>0</v>
      </c>
      <c r="W28" s="34">
        <f>$D28*K28</f>
        <v>0</v>
      </c>
      <c r="X28" s="35">
        <f>$D28*M28</f>
        <v>0</v>
      </c>
      <c r="Y28" s="35">
        <f t="shared" ref="Y28" si="8">D28*(1-K28)</f>
        <v>0</v>
      </c>
      <c r="Z28" s="34">
        <f>$D28*N28</f>
        <v>0</v>
      </c>
      <c r="AA28" s="34">
        <f>$D28*O28</f>
        <v>0</v>
      </c>
      <c r="AB28" s="34">
        <f>$D28*P28</f>
        <v>0</v>
      </c>
      <c r="AC28" s="106">
        <f>D28-AF28-AE28-AD28</f>
        <v>0</v>
      </c>
      <c r="AD28" s="34">
        <f>$D28*Q28</f>
        <v>0</v>
      </c>
      <c r="AE28" s="34">
        <f>$D28*R28</f>
        <v>0</v>
      </c>
      <c r="AF28" s="34">
        <f>$D28*S28</f>
        <v>0</v>
      </c>
      <c r="AG28" s="106">
        <f>$P28*AC28</f>
        <v>0</v>
      </c>
      <c r="AH28" s="106">
        <f>$P28*AD28</f>
        <v>0</v>
      </c>
      <c r="AI28" s="106">
        <f>$P28*AE28</f>
        <v>0</v>
      </c>
      <c r="AJ28" s="106">
        <f>$P28*AF28</f>
        <v>0</v>
      </c>
      <c r="AK28" s="34">
        <f>$D28*T28</f>
        <v>0</v>
      </c>
      <c r="AL28" s="35"/>
      <c r="AM28" s="10"/>
      <c r="AN28" s="29">
        <f>DSUM($A$9:$D$1100,$D$9,AO27:AO28)</f>
        <v>0</v>
      </c>
      <c r="AO28" s="10">
        <f>B28</f>
        <v>0</v>
      </c>
      <c r="AP28" s="88">
        <f>DCOUNT($A$9:$T$1100,$B$9,AO27:AO28)</f>
        <v>0</v>
      </c>
      <c r="AQ28" s="29">
        <f>DSUM($A$9:$T$1100,$P$9,AO27:AO28)</f>
        <v>0</v>
      </c>
      <c r="AR28" s="6">
        <f>IF(AP28=0,0,AQ28/AP28)</f>
        <v>0</v>
      </c>
      <c r="AV28" s="138" t="s">
        <v>56</v>
      </c>
      <c r="AW28" s="139"/>
      <c r="AX28" s="140">
        <v>42</v>
      </c>
      <c r="AY28" s="122" t="s">
        <v>109</v>
      </c>
      <c r="AZ28" s="113"/>
      <c r="BA28" s="114">
        <v>71</v>
      </c>
    </row>
    <row r="29" spans="1:54" ht="2.25" customHeight="1" x14ac:dyDescent="0.25">
      <c r="A29" s="37"/>
      <c r="B29" s="38"/>
      <c r="C29" s="39"/>
      <c r="D29" s="40"/>
      <c r="E29" s="41"/>
      <c r="F29" s="42"/>
      <c r="G29" s="41"/>
      <c r="H29" s="43" t="s">
        <v>0</v>
      </c>
      <c r="I29" s="43">
        <v>44</v>
      </c>
      <c r="J29" s="43" t="s">
        <v>1</v>
      </c>
      <c r="K29" s="39"/>
      <c r="L29" s="69"/>
      <c r="M29" s="45"/>
      <c r="N29" s="46"/>
      <c r="O29" s="46"/>
      <c r="P29" s="86"/>
      <c r="Q29" s="252"/>
      <c r="R29" s="63"/>
      <c r="S29" s="253"/>
      <c r="T29" s="47"/>
      <c r="U29" s="48"/>
      <c r="V29" s="48"/>
      <c r="W29" s="48"/>
      <c r="X29" s="48"/>
      <c r="Y29" s="48"/>
      <c r="Z29" s="48"/>
      <c r="AA29" s="48"/>
      <c r="AB29" s="48"/>
      <c r="AC29" s="103"/>
      <c r="AD29" s="48"/>
      <c r="AE29" s="48"/>
      <c r="AF29" s="48"/>
      <c r="AG29" s="109"/>
      <c r="AH29" s="109"/>
      <c r="AI29" s="109"/>
      <c r="AJ29" s="109"/>
      <c r="AK29" s="48"/>
      <c r="AL29" s="48"/>
      <c r="AM29" s="10"/>
      <c r="AN29" s="18"/>
      <c r="AO29" s="14" t="s">
        <v>81</v>
      </c>
      <c r="AP29" s="87"/>
      <c r="AQ29" s="87"/>
      <c r="AV29" s="136"/>
      <c r="AW29" s="137"/>
      <c r="AX29" s="137"/>
      <c r="AY29" s="121"/>
      <c r="AZ29" s="123"/>
      <c r="BA29" s="117"/>
    </row>
    <row r="30" spans="1:54" ht="17.25" customHeight="1" x14ac:dyDescent="0.25">
      <c r="A30" s="26"/>
      <c r="B30" s="27"/>
      <c r="C30" s="28"/>
      <c r="D30" s="29">
        <f>C30*E30*G30/100</f>
        <v>0</v>
      </c>
      <c r="E30" s="30"/>
      <c r="F30" s="31">
        <f>E30*G30/10</f>
        <v>0</v>
      </c>
      <c r="G30" s="30"/>
      <c r="H30" s="30"/>
      <c r="I30" s="30"/>
      <c r="J30" s="30"/>
      <c r="K30" s="28"/>
      <c r="L30" s="68"/>
      <c r="M30" s="32">
        <f>IF(L30=0,H30,L30)</f>
        <v>0</v>
      </c>
      <c r="N30" s="297"/>
      <c r="O30" s="107"/>
      <c r="P30" s="85"/>
      <c r="Q30" s="107"/>
      <c r="R30" s="64"/>
      <c r="S30" s="251"/>
      <c r="T30" s="33"/>
      <c r="U30" s="34">
        <f>$D30*I30</f>
        <v>0</v>
      </c>
      <c r="V30" s="34">
        <f>$D30*J30</f>
        <v>0</v>
      </c>
      <c r="W30" s="34">
        <f>$D30*K30</f>
        <v>0</v>
      </c>
      <c r="X30" s="35">
        <f>$D30*M30</f>
        <v>0</v>
      </c>
      <c r="Y30" s="35">
        <f t="shared" ref="Y30" si="9">D30*(1-K30)</f>
        <v>0</v>
      </c>
      <c r="Z30" s="34">
        <f>$D30*N30</f>
        <v>0</v>
      </c>
      <c r="AA30" s="34">
        <f>$D30*O30</f>
        <v>0</v>
      </c>
      <c r="AB30" s="34">
        <f>$D30*P30</f>
        <v>0</v>
      </c>
      <c r="AC30" s="106">
        <f>D30-AF30-AE30-AD30</f>
        <v>0</v>
      </c>
      <c r="AD30" s="34">
        <f>$D30*Q30</f>
        <v>0</v>
      </c>
      <c r="AE30" s="34">
        <f>$D30*R30</f>
        <v>0</v>
      </c>
      <c r="AF30" s="34">
        <f>$D30*S30</f>
        <v>0</v>
      </c>
      <c r="AG30" s="106">
        <f>$P30*AC30</f>
        <v>0</v>
      </c>
      <c r="AH30" s="106">
        <f>$P30*AD30</f>
        <v>0</v>
      </c>
      <c r="AI30" s="106">
        <f>$P30*AE30</f>
        <v>0</v>
      </c>
      <c r="AJ30" s="106">
        <f>$P30*AF30</f>
        <v>0</v>
      </c>
      <c r="AK30" s="34">
        <f>$D30*T30</f>
        <v>0</v>
      </c>
      <c r="AL30" s="35"/>
      <c r="AM30" s="10"/>
      <c r="AN30" s="29">
        <f>DSUM($A$9:$D$1100,$D$9,AO29:AO30)</f>
        <v>0</v>
      </c>
      <c r="AO30" s="10">
        <f>B30</f>
        <v>0</v>
      </c>
      <c r="AP30" s="88">
        <f>DCOUNT($A$9:$T$1100,$B$9,AO29:AO30)</f>
        <v>0</v>
      </c>
      <c r="AQ30" s="29">
        <f>DSUM($A$9:$T$1100,$P$9,AO29:AO30)</f>
        <v>0</v>
      </c>
      <c r="AR30" s="6">
        <f>IF(AP30=0,0,AQ30/AP30)</f>
        <v>0</v>
      </c>
      <c r="AV30" s="141" t="s">
        <v>189</v>
      </c>
      <c r="AW30" s="142"/>
      <c r="AX30" s="143">
        <v>43</v>
      </c>
      <c r="AY30" s="121" t="s">
        <v>130</v>
      </c>
      <c r="AZ30" s="123"/>
      <c r="BA30" s="117">
        <v>72</v>
      </c>
    </row>
    <row r="31" spans="1:54" ht="2.25" customHeight="1" x14ac:dyDescent="0.2">
      <c r="A31" s="37"/>
      <c r="B31" s="38"/>
      <c r="C31" s="39"/>
      <c r="D31" s="40"/>
      <c r="E31" s="41"/>
      <c r="F31" s="42"/>
      <c r="G31" s="41"/>
      <c r="H31" s="43" t="s">
        <v>0</v>
      </c>
      <c r="I31" s="43" t="s">
        <v>52</v>
      </c>
      <c r="J31" s="43" t="s">
        <v>1</v>
      </c>
      <c r="K31" s="39"/>
      <c r="L31" s="69"/>
      <c r="M31" s="45"/>
      <c r="N31" s="46"/>
      <c r="O31" s="46"/>
      <c r="P31" s="86"/>
      <c r="Q31" s="252"/>
      <c r="R31" s="63"/>
      <c r="S31" s="253"/>
      <c r="T31" s="47"/>
      <c r="U31" s="48"/>
      <c r="V31" s="48"/>
      <c r="W31" s="48"/>
      <c r="X31" s="48"/>
      <c r="Y31" s="48"/>
      <c r="Z31" s="48"/>
      <c r="AA31" s="48"/>
      <c r="AB31" s="48"/>
      <c r="AC31" s="103"/>
      <c r="AD31" s="48"/>
      <c r="AE31" s="48"/>
      <c r="AF31" s="48"/>
      <c r="AG31" s="109"/>
      <c r="AH31" s="109"/>
      <c r="AI31" s="109"/>
      <c r="AJ31" s="109"/>
      <c r="AK31" s="48"/>
      <c r="AL31" s="48"/>
      <c r="AM31" s="10"/>
      <c r="AN31" s="18"/>
      <c r="AO31" s="14" t="s">
        <v>81</v>
      </c>
      <c r="AP31" s="87"/>
      <c r="AQ31" s="87"/>
      <c r="AY31" s="275"/>
      <c r="AZ31" s="149"/>
      <c r="BA31" s="276"/>
    </row>
    <row r="32" spans="1:54" ht="17.25" customHeight="1" x14ac:dyDescent="0.25">
      <c r="A32" s="26"/>
      <c r="B32" s="27"/>
      <c r="C32" s="28"/>
      <c r="D32" s="29">
        <f>C32*E32*G32/100</f>
        <v>0</v>
      </c>
      <c r="E32" s="30"/>
      <c r="F32" s="31">
        <f>E32*G32/10</f>
        <v>0</v>
      </c>
      <c r="G32" s="30"/>
      <c r="H32" s="30"/>
      <c r="I32" s="30"/>
      <c r="J32" s="30"/>
      <c r="K32" s="28"/>
      <c r="L32" s="68"/>
      <c r="M32" s="32">
        <f>IF(L32=0,H32,L32)</f>
        <v>0</v>
      </c>
      <c r="N32" s="297"/>
      <c r="O32" s="107"/>
      <c r="P32" s="85"/>
      <c r="Q32" s="107"/>
      <c r="R32" s="64"/>
      <c r="S32" s="251"/>
      <c r="T32" s="33"/>
      <c r="U32" s="34">
        <f>$D32*I32</f>
        <v>0</v>
      </c>
      <c r="V32" s="34">
        <f>$D32*J32</f>
        <v>0</v>
      </c>
      <c r="W32" s="34">
        <f>$D32*K32</f>
        <v>0</v>
      </c>
      <c r="X32" s="35">
        <f>$D32*M32</f>
        <v>0</v>
      </c>
      <c r="Y32" s="35">
        <f t="shared" ref="Y32" si="10">D32*(1-K32)</f>
        <v>0</v>
      </c>
      <c r="Z32" s="34">
        <f>$D32*N32</f>
        <v>0</v>
      </c>
      <c r="AA32" s="34">
        <f>$D32*O32</f>
        <v>0</v>
      </c>
      <c r="AB32" s="34">
        <f>$D32*P32</f>
        <v>0</v>
      </c>
      <c r="AC32" s="106">
        <f>D32-AF32-AE32-AD32</f>
        <v>0</v>
      </c>
      <c r="AD32" s="34">
        <f>$D32*Q32</f>
        <v>0</v>
      </c>
      <c r="AE32" s="34">
        <f>$D32*R32</f>
        <v>0</v>
      </c>
      <c r="AF32" s="34">
        <f>$D32*S32</f>
        <v>0</v>
      </c>
      <c r="AG32" s="106">
        <f>$P32*AC32</f>
        <v>0</v>
      </c>
      <c r="AH32" s="106">
        <f>$P32*AD32</f>
        <v>0</v>
      </c>
      <c r="AI32" s="106">
        <f>$P32*AE32</f>
        <v>0</v>
      </c>
      <c r="AJ32" s="106">
        <f>$P32*AF32</f>
        <v>0</v>
      </c>
      <c r="AK32" s="34">
        <f>$D32*T32</f>
        <v>0</v>
      </c>
      <c r="AL32" s="35"/>
      <c r="AM32" s="10"/>
      <c r="AN32" s="29">
        <f>DSUM($A$9:$D$1100,$D$9,AO31:AO32)</f>
        <v>0</v>
      </c>
      <c r="AO32" s="10">
        <f>B32</f>
        <v>0</v>
      </c>
      <c r="AP32" s="88">
        <f>DCOUNT($A$9:$T$1100,$B$9,AO31:AO32)</f>
        <v>0</v>
      </c>
      <c r="AQ32" s="29">
        <f>DSUM($A$9:$T$1100,$P$9,AO31:AO32)</f>
        <v>0</v>
      </c>
      <c r="AR32" s="6">
        <f>IF(AP32=0,0,AQ32/AP32)</f>
        <v>0</v>
      </c>
      <c r="AV32" s="141" t="s">
        <v>190</v>
      </c>
      <c r="AW32" s="142"/>
      <c r="AX32" s="143">
        <v>44</v>
      </c>
      <c r="AY32" s="118" t="s">
        <v>58</v>
      </c>
      <c r="AZ32" s="124"/>
      <c r="BA32" s="120">
        <v>73</v>
      </c>
      <c r="BB32" s="10"/>
    </row>
    <row r="33" spans="1:54" ht="2.25" customHeight="1" x14ac:dyDescent="0.2">
      <c r="A33" s="37"/>
      <c r="B33" s="38"/>
      <c r="C33" s="39"/>
      <c r="D33" s="40"/>
      <c r="E33" s="41"/>
      <c r="F33" s="42"/>
      <c r="G33" s="41"/>
      <c r="H33" s="43" t="s">
        <v>0</v>
      </c>
      <c r="I33" s="43" t="s">
        <v>52</v>
      </c>
      <c r="J33" s="43" t="s">
        <v>1</v>
      </c>
      <c r="K33" s="39"/>
      <c r="L33" s="69"/>
      <c r="M33" s="45"/>
      <c r="N33" s="46"/>
      <c r="O33" s="46"/>
      <c r="P33" s="86"/>
      <c r="Q33" s="252"/>
      <c r="R33" s="63"/>
      <c r="S33" s="253"/>
      <c r="T33" s="47"/>
      <c r="U33" s="48"/>
      <c r="V33" s="48"/>
      <c r="W33" s="48"/>
      <c r="X33" s="48"/>
      <c r="Y33" s="48"/>
      <c r="Z33" s="48"/>
      <c r="AA33" s="48"/>
      <c r="AB33" s="48"/>
      <c r="AC33" s="103"/>
      <c r="AD33" s="48"/>
      <c r="AE33" s="48"/>
      <c r="AF33" s="48"/>
      <c r="AG33" s="109"/>
      <c r="AH33" s="109"/>
      <c r="AI33" s="109"/>
      <c r="AJ33" s="109"/>
      <c r="AK33" s="48"/>
      <c r="AL33" s="48"/>
      <c r="AM33" s="10"/>
      <c r="AN33" s="18"/>
      <c r="AO33" s="14" t="s">
        <v>81</v>
      </c>
      <c r="AP33" s="87"/>
      <c r="AQ33" s="87"/>
      <c r="AV33" s="10"/>
      <c r="AW33" s="10"/>
      <c r="AX33" s="10"/>
      <c r="AY33" s="61"/>
      <c r="AZ33" s="61"/>
      <c r="BA33" s="61"/>
      <c r="BB33" s="10"/>
    </row>
    <row r="34" spans="1:54" ht="17.25" customHeight="1" x14ac:dyDescent="0.25">
      <c r="A34" s="26"/>
      <c r="B34" s="27"/>
      <c r="C34" s="28"/>
      <c r="D34" s="29">
        <f>C34*E34*G34/100</f>
        <v>0</v>
      </c>
      <c r="E34" s="30"/>
      <c r="F34" s="31">
        <f>E34*G34/10</f>
        <v>0</v>
      </c>
      <c r="G34" s="30"/>
      <c r="H34" s="30"/>
      <c r="I34" s="30"/>
      <c r="J34" s="30"/>
      <c r="K34" s="28"/>
      <c r="L34" s="68"/>
      <c r="M34" s="32">
        <f>IF(L34=0,H34,L34)</f>
        <v>0</v>
      </c>
      <c r="N34" s="297"/>
      <c r="O34" s="107"/>
      <c r="P34" s="85"/>
      <c r="Q34" s="107"/>
      <c r="R34" s="64"/>
      <c r="S34" s="251"/>
      <c r="T34" s="33"/>
      <c r="U34" s="34">
        <f>$D34*I34</f>
        <v>0</v>
      </c>
      <c r="V34" s="34">
        <f>$D34*J34</f>
        <v>0</v>
      </c>
      <c r="W34" s="34">
        <f>$D34*K34</f>
        <v>0</v>
      </c>
      <c r="X34" s="35">
        <f>$D34*M34</f>
        <v>0</v>
      </c>
      <c r="Y34" s="35">
        <f t="shared" ref="Y34" si="11">D34*(1-K34)</f>
        <v>0</v>
      </c>
      <c r="Z34" s="34">
        <f>$D34*N34</f>
        <v>0</v>
      </c>
      <c r="AA34" s="34">
        <f>$D34*O34</f>
        <v>0</v>
      </c>
      <c r="AB34" s="34">
        <f>$D34*P34</f>
        <v>0</v>
      </c>
      <c r="AC34" s="106">
        <f>D34-AF34-AE34-AD34</f>
        <v>0</v>
      </c>
      <c r="AD34" s="34">
        <f>$D34*Q34</f>
        <v>0</v>
      </c>
      <c r="AE34" s="34">
        <f>$D34*R34</f>
        <v>0</v>
      </c>
      <c r="AF34" s="34">
        <f>$D34*S34</f>
        <v>0</v>
      </c>
      <c r="AG34" s="106">
        <f>$P34*AC34</f>
        <v>0</v>
      </c>
      <c r="AH34" s="106">
        <f>$P34*AD34</f>
        <v>0</v>
      </c>
      <c r="AI34" s="106">
        <f>$P34*AE34</f>
        <v>0</v>
      </c>
      <c r="AJ34" s="106">
        <f>$P34*AF34</f>
        <v>0</v>
      </c>
      <c r="AK34" s="34">
        <f>$D34*T34</f>
        <v>0</v>
      </c>
      <c r="AL34" s="35"/>
      <c r="AM34" s="10"/>
      <c r="AN34" s="29">
        <f>DSUM($A$9:$D$1100,$D$9,AO33:AO34)</f>
        <v>0</v>
      </c>
      <c r="AO34" s="10">
        <f>B34</f>
        <v>0</v>
      </c>
      <c r="AP34" s="88">
        <f>DCOUNT($A$9:$T$1100,$B$9,AO33:AO34)</f>
        <v>0</v>
      </c>
      <c r="AQ34" s="29">
        <f>DSUM($A$9:$T$1100,$P$9,AO33:AO34)</f>
        <v>0</v>
      </c>
      <c r="AR34" s="6">
        <f>IF(AP34=0,0,AQ34/AP34)</f>
        <v>0</v>
      </c>
      <c r="AV34" s="60"/>
      <c r="AW34" s="10"/>
      <c r="AX34" s="59"/>
      <c r="AY34" s="150" t="s">
        <v>230</v>
      </c>
      <c r="AZ34" s="151"/>
      <c r="BA34" s="152">
        <v>74</v>
      </c>
      <c r="BB34" s="10"/>
    </row>
    <row r="35" spans="1:54" ht="2.25" customHeight="1" x14ac:dyDescent="0.2">
      <c r="A35" s="37"/>
      <c r="B35" s="38"/>
      <c r="C35" s="39"/>
      <c r="D35" s="40"/>
      <c r="E35" s="41"/>
      <c r="F35" s="42"/>
      <c r="G35" s="41"/>
      <c r="H35" s="43" t="s">
        <v>0</v>
      </c>
      <c r="I35" s="43" t="s">
        <v>52</v>
      </c>
      <c r="J35" s="43" t="s">
        <v>1</v>
      </c>
      <c r="K35" s="39"/>
      <c r="L35" s="69"/>
      <c r="M35" s="45"/>
      <c r="N35" s="46"/>
      <c r="O35" s="46"/>
      <c r="P35" s="86"/>
      <c r="Q35" s="252"/>
      <c r="R35" s="63"/>
      <c r="S35" s="253"/>
      <c r="T35" s="47"/>
      <c r="U35" s="48"/>
      <c r="V35" s="48"/>
      <c r="W35" s="48"/>
      <c r="X35" s="48"/>
      <c r="Y35" s="48"/>
      <c r="Z35" s="48"/>
      <c r="AA35" s="48"/>
      <c r="AB35" s="48"/>
      <c r="AC35" s="103"/>
      <c r="AD35" s="48"/>
      <c r="AE35" s="48"/>
      <c r="AF35" s="48"/>
      <c r="AG35" s="109"/>
      <c r="AH35" s="109"/>
      <c r="AI35" s="109"/>
      <c r="AJ35" s="109"/>
      <c r="AK35" s="48"/>
      <c r="AL35" s="48"/>
      <c r="AM35" s="10"/>
      <c r="AN35" s="18"/>
      <c r="AO35" s="14" t="s">
        <v>81</v>
      </c>
      <c r="AP35" s="87"/>
      <c r="AQ35" s="87"/>
      <c r="AV35" s="10"/>
      <c r="AW35" s="10"/>
      <c r="AX35" s="10"/>
      <c r="BB35" s="10"/>
    </row>
    <row r="36" spans="1:54" ht="17.25" customHeight="1" x14ac:dyDescent="0.2">
      <c r="A36" s="26"/>
      <c r="B36" s="27"/>
      <c r="C36" s="28"/>
      <c r="D36" s="29">
        <f>C36*E36*G36/100</f>
        <v>0</v>
      </c>
      <c r="E36" s="30"/>
      <c r="F36" s="31">
        <f>E36*G36/10</f>
        <v>0</v>
      </c>
      <c r="G36" s="30"/>
      <c r="H36" s="30"/>
      <c r="I36" s="30"/>
      <c r="J36" s="30"/>
      <c r="K36" s="28"/>
      <c r="L36" s="68"/>
      <c r="M36" s="32">
        <f>IF(L36=0,H36,L36)</f>
        <v>0</v>
      </c>
      <c r="N36" s="297"/>
      <c r="O36" s="107"/>
      <c r="P36" s="85"/>
      <c r="Q36" s="107"/>
      <c r="R36" s="64"/>
      <c r="S36" s="251"/>
      <c r="T36" s="33"/>
      <c r="U36" s="34">
        <f>$D36*I36</f>
        <v>0</v>
      </c>
      <c r="V36" s="34">
        <f>$D36*J36</f>
        <v>0</v>
      </c>
      <c r="W36" s="34">
        <f>$D36*K36</f>
        <v>0</v>
      </c>
      <c r="X36" s="35">
        <f>$D36*M36</f>
        <v>0</v>
      </c>
      <c r="Y36" s="35">
        <f t="shared" ref="Y36" si="12">D36*(1-K36)</f>
        <v>0</v>
      </c>
      <c r="Z36" s="34">
        <f>$D36*N36</f>
        <v>0</v>
      </c>
      <c r="AA36" s="34">
        <f>$D36*O36</f>
        <v>0</v>
      </c>
      <c r="AB36" s="34">
        <f>$D36*P36</f>
        <v>0</v>
      </c>
      <c r="AC36" s="106">
        <f>D36-AF36-AE36-AD36</f>
        <v>0</v>
      </c>
      <c r="AD36" s="34">
        <f>$D36*Q36</f>
        <v>0</v>
      </c>
      <c r="AE36" s="34">
        <f>$D36*R36</f>
        <v>0</v>
      </c>
      <c r="AF36" s="34">
        <f>$D36*S36</f>
        <v>0</v>
      </c>
      <c r="AG36" s="106">
        <f>$P36*AC36</f>
        <v>0</v>
      </c>
      <c r="AH36" s="106">
        <f>$P36*AD36</f>
        <v>0</v>
      </c>
      <c r="AI36" s="106">
        <f>$P36*AE36</f>
        <v>0</v>
      </c>
      <c r="AJ36" s="106">
        <f>$P36*AF36</f>
        <v>0</v>
      </c>
      <c r="AK36" s="34">
        <f>$D36*T36</f>
        <v>0</v>
      </c>
      <c r="AL36" s="35"/>
      <c r="AM36" s="10"/>
      <c r="AN36" s="29">
        <f>DSUM($A$9:$D$1100,$D$9,AO35:AO36)</f>
        <v>0</v>
      </c>
      <c r="AO36" s="10">
        <f>B36</f>
        <v>0</v>
      </c>
      <c r="AP36" s="88">
        <f>DCOUNT($A$9:$T$1100,$B$9,AO35:AO36)</f>
        <v>0</v>
      </c>
      <c r="AQ36" s="29">
        <f>DSUM($A$9:$T$1100,$P$9,AO35:AO36)</f>
        <v>0</v>
      </c>
      <c r="AR36" s="6">
        <f>IF(AP36=0,0,AQ36/AP36)</f>
        <v>0</v>
      </c>
      <c r="AV36" s="10"/>
      <c r="AW36" s="10"/>
      <c r="AX36" s="10"/>
      <c r="BB36" s="10"/>
    </row>
    <row r="37" spans="1:54" ht="2.25" customHeight="1" x14ac:dyDescent="0.2">
      <c r="A37" s="37"/>
      <c r="B37" s="38"/>
      <c r="C37" s="39"/>
      <c r="D37" s="40"/>
      <c r="E37" s="41"/>
      <c r="F37" s="42"/>
      <c r="G37" s="41"/>
      <c r="H37" s="43" t="s">
        <v>0</v>
      </c>
      <c r="I37" s="43" t="s">
        <v>52</v>
      </c>
      <c r="J37" s="43" t="s">
        <v>1</v>
      </c>
      <c r="K37" s="39"/>
      <c r="L37" s="69"/>
      <c r="M37" s="45"/>
      <c r="N37" s="46"/>
      <c r="O37" s="46"/>
      <c r="P37" s="86"/>
      <c r="Q37" s="252"/>
      <c r="R37" s="63"/>
      <c r="S37" s="253"/>
      <c r="T37" s="47"/>
      <c r="U37" s="48"/>
      <c r="V37" s="48"/>
      <c r="W37" s="48"/>
      <c r="X37" s="48"/>
      <c r="Y37" s="48"/>
      <c r="Z37" s="48"/>
      <c r="AA37" s="48"/>
      <c r="AB37" s="48"/>
      <c r="AC37" s="103"/>
      <c r="AD37" s="48"/>
      <c r="AE37" s="48"/>
      <c r="AF37" s="48"/>
      <c r="AG37" s="109"/>
      <c r="AH37" s="109"/>
      <c r="AI37" s="109"/>
      <c r="AJ37" s="109"/>
      <c r="AK37" s="48"/>
      <c r="AL37" s="48"/>
      <c r="AM37" s="10"/>
      <c r="AN37" s="18"/>
      <c r="AO37" s="14" t="s">
        <v>81</v>
      </c>
      <c r="AP37" s="87"/>
      <c r="AQ37" s="87"/>
      <c r="AY37" s="51"/>
    </row>
    <row r="38" spans="1:54" ht="17.25" customHeight="1" x14ac:dyDescent="0.2">
      <c r="A38" s="26"/>
      <c r="B38" s="27"/>
      <c r="C38" s="28"/>
      <c r="D38" s="29">
        <f>C38*E38*G38/100</f>
        <v>0</v>
      </c>
      <c r="E38" s="30"/>
      <c r="F38" s="31">
        <f>E38*G38/10</f>
        <v>0</v>
      </c>
      <c r="G38" s="30"/>
      <c r="H38" s="30"/>
      <c r="I38" s="30"/>
      <c r="J38" s="30"/>
      <c r="K38" s="28"/>
      <c r="L38" s="68"/>
      <c r="M38" s="32">
        <f>IF(L38=0,H38,L38)</f>
        <v>0</v>
      </c>
      <c r="N38" s="297"/>
      <c r="O38" s="107"/>
      <c r="P38" s="85"/>
      <c r="Q38" s="107"/>
      <c r="R38" s="64"/>
      <c r="S38" s="251"/>
      <c r="T38" s="33"/>
      <c r="U38" s="34">
        <f>$D38*I38</f>
        <v>0</v>
      </c>
      <c r="V38" s="34">
        <f>$D38*J38</f>
        <v>0</v>
      </c>
      <c r="W38" s="34">
        <f>$D38*K38</f>
        <v>0</v>
      </c>
      <c r="X38" s="35">
        <f>$D38*M38</f>
        <v>0</v>
      </c>
      <c r="Y38" s="35">
        <f t="shared" ref="Y38" si="13">D38*(1-K38)</f>
        <v>0</v>
      </c>
      <c r="Z38" s="34">
        <f>$D38*N38</f>
        <v>0</v>
      </c>
      <c r="AA38" s="34">
        <f>$D38*O38</f>
        <v>0</v>
      </c>
      <c r="AB38" s="34">
        <f>$D38*P38</f>
        <v>0</v>
      </c>
      <c r="AC38" s="106">
        <f>D38-AF38-AE38-AD38</f>
        <v>0</v>
      </c>
      <c r="AD38" s="34">
        <f>$D38*Q38</f>
        <v>0</v>
      </c>
      <c r="AE38" s="34">
        <f>$D38*R38</f>
        <v>0</v>
      </c>
      <c r="AF38" s="34">
        <f>$D38*S38</f>
        <v>0</v>
      </c>
      <c r="AG38" s="106">
        <f>$P38*AC38</f>
        <v>0</v>
      </c>
      <c r="AH38" s="106">
        <f>$P38*AD38</f>
        <v>0</v>
      </c>
      <c r="AI38" s="106">
        <f>$P38*AE38</f>
        <v>0</v>
      </c>
      <c r="AJ38" s="106">
        <f>$P38*AF38</f>
        <v>0</v>
      </c>
      <c r="AK38" s="34">
        <f>$D38*T38</f>
        <v>0</v>
      </c>
      <c r="AL38" s="35"/>
      <c r="AM38" s="10"/>
      <c r="AN38" s="29">
        <f>DSUM($A$9:$D$1100,$D$9,AO37:AO38)</f>
        <v>0</v>
      </c>
      <c r="AO38" s="10">
        <f>B38</f>
        <v>0</v>
      </c>
      <c r="AP38" s="88">
        <f>DCOUNT($A$9:$T$1100,$B$9,AO37:AO38)</f>
        <v>0</v>
      </c>
      <c r="AQ38" s="29">
        <f>DSUM($A$9:$T$1100,$P$9,AO37:AO38)</f>
        <v>0</v>
      </c>
      <c r="AR38" s="6">
        <f>IF(AP38=0,0,AQ38/AP38)</f>
        <v>0</v>
      </c>
      <c r="AY38" s="51"/>
    </row>
    <row r="39" spans="1:54" ht="2.25" customHeight="1" x14ac:dyDescent="0.2">
      <c r="A39" s="37"/>
      <c r="B39" s="38"/>
      <c r="C39" s="39"/>
      <c r="D39" s="40"/>
      <c r="E39" s="41"/>
      <c r="F39" s="42"/>
      <c r="G39" s="41"/>
      <c r="H39" s="43" t="s">
        <v>0</v>
      </c>
      <c r="I39" s="43" t="s">
        <v>52</v>
      </c>
      <c r="J39" s="43" t="s">
        <v>1</v>
      </c>
      <c r="K39" s="39"/>
      <c r="L39" s="69"/>
      <c r="M39" s="45"/>
      <c r="N39" s="46"/>
      <c r="O39" s="46"/>
      <c r="P39" s="86"/>
      <c r="Q39" s="252"/>
      <c r="R39" s="63"/>
      <c r="S39" s="253"/>
      <c r="T39" s="47"/>
      <c r="U39" s="48"/>
      <c r="V39" s="48"/>
      <c r="W39" s="48"/>
      <c r="X39" s="48"/>
      <c r="Y39" s="48"/>
      <c r="Z39" s="48"/>
      <c r="AA39" s="48"/>
      <c r="AB39" s="48"/>
      <c r="AC39" s="103"/>
      <c r="AD39" s="48"/>
      <c r="AE39" s="48"/>
      <c r="AF39" s="48"/>
      <c r="AG39" s="109"/>
      <c r="AH39" s="109"/>
      <c r="AI39" s="109"/>
      <c r="AJ39" s="109"/>
      <c r="AK39" s="48"/>
      <c r="AL39" s="48"/>
      <c r="AM39" s="10"/>
      <c r="AN39" s="18"/>
      <c r="AO39" s="14" t="s">
        <v>81</v>
      </c>
      <c r="AP39" s="87"/>
      <c r="AQ39" s="87"/>
      <c r="AY39" s="51"/>
    </row>
    <row r="40" spans="1:54" ht="17.25" customHeight="1" x14ac:dyDescent="0.2">
      <c r="A40" s="26"/>
      <c r="B40" s="27"/>
      <c r="C40" s="28"/>
      <c r="D40" s="29">
        <f>C40*E40*G40/100</f>
        <v>0</v>
      </c>
      <c r="E40" s="30"/>
      <c r="F40" s="31">
        <f>E40*G40/10</f>
        <v>0</v>
      </c>
      <c r="G40" s="30"/>
      <c r="H40" s="30"/>
      <c r="I40" s="30"/>
      <c r="J40" s="30"/>
      <c r="K40" s="28"/>
      <c r="L40" s="68"/>
      <c r="M40" s="32">
        <f>IF(L40=0,H40,L40)</f>
        <v>0</v>
      </c>
      <c r="N40" s="297"/>
      <c r="O40" s="107"/>
      <c r="P40" s="85"/>
      <c r="Q40" s="107"/>
      <c r="R40" s="64"/>
      <c r="S40" s="251"/>
      <c r="T40" s="33"/>
      <c r="U40" s="34">
        <f>$D40*I40</f>
        <v>0</v>
      </c>
      <c r="V40" s="34">
        <f>$D40*J40</f>
        <v>0</v>
      </c>
      <c r="W40" s="34">
        <f>$D40*K40</f>
        <v>0</v>
      </c>
      <c r="X40" s="35">
        <f>$D40*M40</f>
        <v>0</v>
      </c>
      <c r="Y40" s="35">
        <f t="shared" ref="Y40" si="14">D40*(1-K40)</f>
        <v>0</v>
      </c>
      <c r="Z40" s="34">
        <f>$D40*N40</f>
        <v>0</v>
      </c>
      <c r="AA40" s="34">
        <f>$D40*O40</f>
        <v>0</v>
      </c>
      <c r="AB40" s="34">
        <f>$D40*P40</f>
        <v>0</v>
      </c>
      <c r="AC40" s="106">
        <f>D40-AF40-AE40-AD40</f>
        <v>0</v>
      </c>
      <c r="AD40" s="34">
        <f>$D40*Q40</f>
        <v>0</v>
      </c>
      <c r="AE40" s="34">
        <f>$D40*R40</f>
        <v>0</v>
      </c>
      <c r="AF40" s="34">
        <f>$D40*S40</f>
        <v>0</v>
      </c>
      <c r="AG40" s="106">
        <f>$P40*AC40</f>
        <v>0</v>
      </c>
      <c r="AH40" s="106">
        <f>$P40*AD40</f>
        <v>0</v>
      </c>
      <c r="AI40" s="106">
        <f>$P40*AE40</f>
        <v>0</v>
      </c>
      <c r="AJ40" s="106">
        <f>$P40*AF40</f>
        <v>0</v>
      </c>
      <c r="AK40" s="34">
        <f>$D40*T40</f>
        <v>0</v>
      </c>
      <c r="AL40" s="35"/>
      <c r="AM40" s="10"/>
      <c r="AN40" s="29">
        <f>DSUM($A$9:$D$1100,$D$9,AO39:AO40)</f>
        <v>0</v>
      </c>
      <c r="AO40" s="10">
        <f>B40</f>
        <v>0</v>
      </c>
      <c r="AP40" s="88">
        <f>DCOUNT($A$9:$T$1100,$B$9,AO39:AO40)</f>
        <v>0</v>
      </c>
      <c r="AQ40" s="29">
        <f>DSUM($A$9:$T$1100,$P$9,AO39:AO40)</f>
        <v>0</v>
      </c>
      <c r="AR40" s="6">
        <f>IF(AP40=0,0,AQ40/AP40)</f>
        <v>0</v>
      </c>
      <c r="AY40" s="51"/>
    </row>
    <row r="41" spans="1:54" ht="2.25" customHeight="1" x14ac:dyDescent="0.2">
      <c r="A41" s="37"/>
      <c r="B41" s="38"/>
      <c r="C41" s="39"/>
      <c r="D41" s="40"/>
      <c r="E41" s="41"/>
      <c r="F41" s="42"/>
      <c r="G41" s="41"/>
      <c r="H41" s="43" t="s">
        <v>0</v>
      </c>
      <c r="I41" s="43" t="s">
        <v>52</v>
      </c>
      <c r="J41" s="43" t="s">
        <v>1</v>
      </c>
      <c r="K41" s="39"/>
      <c r="L41" s="69"/>
      <c r="M41" s="45"/>
      <c r="N41" s="46"/>
      <c r="O41" s="46"/>
      <c r="P41" s="86"/>
      <c r="Q41" s="252"/>
      <c r="R41" s="63"/>
      <c r="S41" s="253"/>
      <c r="T41" s="47"/>
      <c r="U41" s="48"/>
      <c r="V41" s="48"/>
      <c r="W41" s="48"/>
      <c r="X41" s="48"/>
      <c r="Y41" s="48"/>
      <c r="Z41" s="48"/>
      <c r="AA41" s="48"/>
      <c r="AB41" s="48"/>
      <c r="AC41" s="103"/>
      <c r="AD41" s="48"/>
      <c r="AE41" s="48"/>
      <c r="AF41" s="48"/>
      <c r="AG41" s="109"/>
      <c r="AH41" s="109"/>
      <c r="AI41" s="109"/>
      <c r="AJ41" s="109"/>
      <c r="AK41" s="48"/>
      <c r="AL41" s="48"/>
      <c r="AM41" s="10"/>
      <c r="AN41" s="18"/>
      <c r="AO41" s="14" t="s">
        <v>81</v>
      </c>
      <c r="AP41" s="87"/>
      <c r="AQ41" s="87"/>
      <c r="AY41" s="51"/>
    </row>
    <row r="42" spans="1:54" ht="17.25" customHeight="1" x14ac:dyDescent="0.2">
      <c r="A42" s="26"/>
      <c r="B42" s="27"/>
      <c r="C42" s="28"/>
      <c r="D42" s="29">
        <f>C42*E42*G42/100</f>
        <v>0</v>
      </c>
      <c r="E42" s="30"/>
      <c r="F42" s="31">
        <f>E42*G42/10</f>
        <v>0</v>
      </c>
      <c r="G42" s="30"/>
      <c r="H42" s="30"/>
      <c r="I42" s="30"/>
      <c r="J42" s="30"/>
      <c r="K42" s="28"/>
      <c r="L42" s="68"/>
      <c r="M42" s="32">
        <f>IF(L42=0,H42,L42)</f>
        <v>0</v>
      </c>
      <c r="N42" s="297"/>
      <c r="O42" s="107"/>
      <c r="P42" s="85"/>
      <c r="Q42" s="107"/>
      <c r="R42" s="64"/>
      <c r="S42" s="251"/>
      <c r="T42" s="33"/>
      <c r="U42" s="34">
        <f>$D42*I42</f>
        <v>0</v>
      </c>
      <c r="V42" s="34">
        <f>$D42*J42</f>
        <v>0</v>
      </c>
      <c r="W42" s="34">
        <f>$D42*K42</f>
        <v>0</v>
      </c>
      <c r="X42" s="35">
        <f>$D42*M42</f>
        <v>0</v>
      </c>
      <c r="Y42" s="35">
        <f t="shared" ref="Y42" si="15">D42*(1-K42)</f>
        <v>0</v>
      </c>
      <c r="Z42" s="34">
        <f>$D42*N42</f>
        <v>0</v>
      </c>
      <c r="AA42" s="34">
        <f>$D42*O42</f>
        <v>0</v>
      </c>
      <c r="AB42" s="34">
        <f>$D42*P42</f>
        <v>0</v>
      </c>
      <c r="AC42" s="106">
        <f>D42-AF42-AE42-AD42</f>
        <v>0</v>
      </c>
      <c r="AD42" s="34">
        <f>$D42*Q42</f>
        <v>0</v>
      </c>
      <c r="AE42" s="34">
        <f>$D42*R42</f>
        <v>0</v>
      </c>
      <c r="AF42" s="34">
        <f>$D42*S42</f>
        <v>0</v>
      </c>
      <c r="AG42" s="106">
        <f>$P42*AC42</f>
        <v>0</v>
      </c>
      <c r="AH42" s="106">
        <f>$P42*AD42</f>
        <v>0</v>
      </c>
      <c r="AI42" s="106">
        <f>$P42*AE42</f>
        <v>0</v>
      </c>
      <c r="AJ42" s="106">
        <f>$P42*AF42</f>
        <v>0</v>
      </c>
      <c r="AK42" s="34">
        <f>$D42*T42</f>
        <v>0</v>
      </c>
      <c r="AL42" s="35"/>
      <c r="AM42" s="10"/>
      <c r="AN42" s="29">
        <f>DSUM($A$9:$D$1100,$D$9,AO41:AO42)</f>
        <v>0</v>
      </c>
      <c r="AO42" s="10">
        <f>B42</f>
        <v>0</v>
      </c>
      <c r="AP42" s="88">
        <f>DCOUNT($A$9:$T$1100,$B$9,AO41:AO42)</f>
        <v>0</v>
      </c>
      <c r="AQ42" s="29">
        <f>DSUM($A$9:$T$1100,$P$9,AO41:AO42)</f>
        <v>0</v>
      </c>
      <c r="AR42" s="6">
        <f>IF(AP42=0,0,AQ42/AP42)</f>
        <v>0</v>
      </c>
      <c r="AY42" s="51"/>
    </row>
    <row r="43" spans="1:54" ht="2.25" customHeight="1" x14ac:dyDescent="0.2">
      <c r="A43" s="37"/>
      <c r="B43" s="38"/>
      <c r="C43" s="39"/>
      <c r="D43" s="40"/>
      <c r="E43" s="41"/>
      <c r="F43" s="42"/>
      <c r="G43" s="41"/>
      <c r="H43" s="43" t="s">
        <v>0</v>
      </c>
      <c r="I43" s="43" t="s">
        <v>52</v>
      </c>
      <c r="J43" s="43" t="s">
        <v>1</v>
      </c>
      <c r="K43" s="39"/>
      <c r="L43" s="69"/>
      <c r="M43" s="45"/>
      <c r="N43" s="46"/>
      <c r="O43" s="46"/>
      <c r="P43" s="86"/>
      <c r="Q43" s="252"/>
      <c r="R43" s="63"/>
      <c r="S43" s="253"/>
      <c r="T43" s="47"/>
      <c r="U43" s="48"/>
      <c r="V43" s="48"/>
      <c r="W43" s="48"/>
      <c r="X43" s="48"/>
      <c r="Y43" s="48"/>
      <c r="Z43" s="48"/>
      <c r="AA43" s="48"/>
      <c r="AB43" s="48"/>
      <c r="AC43" s="103"/>
      <c r="AD43" s="48"/>
      <c r="AE43" s="48"/>
      <c r="AF43" s="48"/>
      <c r="AG43" s="109"/>
      <c r="AH43" s="109"/>
      <c r="AI43" s="109"/>
      <c r="AJ43" s="109"/>
      <c r="AK43" s="48"/>
      <c r="AL43" s="48"/>
      <c r="AM43" s="10"/>
      <c r="AN43" s="18"/>
      <c r="AO43" s="14" t="s">
        <v>81</v>
      </c>
      <c r="AP43" s="87"/>
      <c r="AQ43" s="87"/>
      <c r="AY43" s="51"/>
    </row>
    <row r="44" spans="1:54" ht="17.25" customHeight="1" x14ac:dyDescent="0.2">
      <c r="A44" s="26"/>
      <c r="B44" s="27"/>
      <c r="C44" s="28"/>
      <c r="D44" s="29">
        <f>C44*E44*G44/100</f>
        <v>0</v>
      </c>
      <c r="E44" s="30"/>
      <c r="F44" s="31">
        <f>E44*G44/10</f>
        <v>0</v>
      </c>
      <c r="G44" s="30"/>
      <c r="H44" s="30"/>
      <c r="I44" s="30"/>
      <c r="J44" s="30"/>
      <c r="K44" s="28"/>
      <c r="L44" s="68"/>
      <c r="M44" s="32">
        <f>IF(L44=0,H44,L44)</f>
        <v>0</v>
      </c>
      <c r="N44" s="297"/>
      <c r="O44" s="107"/>
      <c r="P44" s="85"/>
      <c r="Q44" s="107"/>
      <c r="R44" s="64"/>
      <c r="S44" s="251"/>
      <c r="T44" s="33"/>
      <c r="U44" s="34">
        <f>$D44*I44</f>
        <v>0</v>
      </c>
      <c r="V44" s="34">
        <f>$D44*J44</f>
        <v>0</v>
      </c>
      <c r="W44" s="34">
        <f>$D44*K44</f>
        <v>0</v>
      </c>
      <c r="X44" s="35">
        <f>$D44*M44</f>
        <v>0</v>
      </c>
      <c r="Y44" s="35">
        <f t="shared" ref="Y44" si="16">D44*(1-K44)</f>
        <v>0</v>
      </c>
      <c r="Z44" s="34">
        <f>$D44*N44</f>
        <v>0</v>
      </c>
      <c r="AA44" s="34">
        <f>$D44*O44</f>
        <v>0</v>
      </c>
      <c r="AB44" s="34">
        <f>$D44*P44</f>
        <v>0</v>
      </c>
      <c r="AC44" s="106">
        <f>D44-AF44-AE44-AD44</f>
        <v>0</v>
      </c>
      <c r="AD44" s="34">
        <f>$D44*Q44</f>
        <v>0</v>
      </c>
      <c r="AE44" s="34">
        <f>$D44*R44</f>
        <v>0</v>
      </c>
      <c r="AF44" s="34">
        <f>$D44*S44</f>
        <v>0</v>
      </c>
      <c r="AG44" s="106">
        <f>$P44*AC44</f>
        <v>0</v>
      </c>
      <c r="AH44" s="106">
        <f>$P44*AD44</f>
        <v>0</v>
      </c>
      <c r="AI44" s="106">
        <f>$P44*AE44</f>
        <v>0</v>
      </c>
      <c r="AJ44" s="106">
        <f>$P44*AF44</f>
        <v>0</v>
      </c>
      <c r="AK44" s="34">
        <f>$D44*T44</f>
        <v>0</v>
      </c>
      <c r="AL44" s="35"/>
      <c r="AM44" s="10"/>
      <c r="AN44" s="29">
        <f>DSUM($A$9:$D$1100,$D$9,AO43:AO44)</f>
        <v>0</v>
      </c>
      <c r="AO44" s="10">
        <f>B44</f>
        <v>0</v>
      </c>
      <c r="AP44" s="88">
        <f>DCOUNT($A$9:$T$1100,$B$9,AO43:AO44)</f>
        <v>0</v>
      </c>
      <c r="AQ44" s="29">
        <f>DSUM($A$9:$T$1100,$P$9,AO43:AO44)</f>
        <v>0</v>
      </c>
      <c r="AR44" s="6">
        <f>IF(AP44=0,0,AQ44/AP44)</f>
        <v>0</v>
      </c>
      <c r="AY44" s="51"/>
    </row>
    <row r="45" spans="1:54" ht="2.25" customHeight="1" x14ac:dyDescent="0.2">
      <c r="A45" s="37"/>
      <c r="B45" s="38"/>
      <c r="C45" s="39"/>
      <c r="D45" s="40"/>
      <c r="E45" s="41"/>
      <c r="F45" s="42"/>
      <c r="G45" s="41"/>
      <c r="H45" s="43" t="s">
        <v>0</v>
      </c>
      <c r="I45" s="43" t="s">
        <v>52</v>
      </c>
      <c r="J45" s="43" t="s">
        <v>1</v>
      </c>
      <c r="K45" s="39"/>
      <c r="L45" s="69"/>
      <c r="M45" s="45"/>
      <c r="N45" s="46"/>
      <c r="O45" s="46"/>
      <c r="P45" s="86"/>
      <c r="Q45" s="252"/>
      <c r="R45" s="63"/>
      <c r="S45" s="253"/>
      <c r="T45" s="47"/>
      <c r="U45" s="48"/>
      <c r="V45" s="48"/>
      <c r="W45" s="48"/>
      <c r="X45" s="48"/>
      <c r="Y45" s="48"/>
      <c r="Z45" s="48"/>
      <c r="AA45" s="48"/>
      <c r="AB45" s="48"/>
      <c r="AC45" s="103"/>
      <c r="AD45" s="48"/>
      <c r="AE45" s="48"/>
      <c r="AF45" s="48"/>
      <c r="AG45" s="109"/>
      <c r="AH45" s="109"/>
      <c r="AI45" s="109"/>
      <c r="AJ45" s="109"/>
      <c r="AK45" s="48"/>
      <c r="AL45" s="48"/>
      <c r="AM45" s="10"/>
      <c r="AN45" s="18"/>
      <c r="AO45" s="14" t="s">
        <v>81</v>
      </c>
      <c r="AP45" s="87"/>
      <c r="AQ45" s="87"/>
      <c r="AY45" s="51"/>
    </row>
    <row r="46" spans="1:54" ht="17.25" customHeight="1" x14ac:dyDescent="0.2">
      <c r="A46" s="26"/>
      <c r="B46" s="27"/>
      <c r="C46" s="28"/>
      <c r="D46" s="29">
        <f>C46*E46*G46/100</f>
        <v>0</v>
      </c>
      <c r="E46" s="30"/>
      <c r="F46" s="31">
        <f>E46*G46/10</f>
        <v>0</v>
      </c>
      <c r="G46" s="30"/>
      <c r="H46" s="30"/>
      <c r="I46" s="30"/>
      <c r="J46" s="30"/>
      <c r="K46" s="28"/>
      <c r="L46" s="68"/>
      <c r="M46" s="32">
        <f>IF(L46=0,H46,L46)</f>
        <v>0</v>
      </c>
      <c r="N46" s="297"/>
      <c r="O46" s="107"/>
      <c r="P46" s="85"/>
      <c r="Q46" s="107"/>
      <c r="R46" s="64"/>
      <c r="S46" s="251"/>
      <c r="T46" s="33"/>
      <c r="U46" s="34">
        <f>$D46*I46</f>
        <v>0</v>
      </c>
      <c r="V46" s="34">
        <f>$D46*J46</f>
        <v>0</v>
      </c>
      <c r="W46" s="34">
        <f>$D46*K46</f>
        <v>0</v>
      </c>
      <c r="X46" s="35">
        <f>$D46*M46</f>
        <v>0</v>
      </c>
      <c r="Y46" s="35">
        <f t="shared" ref="Y46" si="17">D46*(1-K46)</f>
        <v>0</v>
      </c>
      <c r="Z46" s="34">
        <f>$D46*N46</f>
        <v>0</v>
      </c>
      <c r="AA46" s="34">
        <f>$D46*O46</f>
        <v>0</v>
      </c>
      <c r="AB46" s="34">
        <f>$D46*P46</f>
        <v>0</v>
      </c>
      <c r="AC46" s="106">
        <f>D46-AF46-AE46-AD46</f>
        <v>0</v>
      </c>
      <c r="AD46" s="34">
        <f>$D46*Q46</f>
        <v>0</v>
      </c>
      <c r="AE46" s="34">
        <f>$D46*R46</f>
        <v>0</v>
      </c>
      <c r="AF46" s="34">
        <f>$D46*S46</f>
        <v>0</v>
      </c>
      <c r="AG46" s="106">
        <f>$P46*AC46</f>
        <v>0</v>
      </c>
      <c r="AH46" s="106">
        <f>$P46*AD46</f>
        <v>0</v>
      </c>
      <c r="AI46" s="106">
        <f>$P46*AE46</f>
        <v>0</v>
      </c>
      <c r="AJ46" s="106">
        <f>$P46*AF46</f>
        <v>0</v>
      </c>
      <c r="AK46" s="34">
        <f>$D46*T46</f>
        <v>0</v>
      </c>
      <c r="AL46" s="35"/>
      <c r="AM46" s="10"/>
      <c r="AN46" s="29">
        <f>DSUM($A$9:$D$1100,$D$9,AO45:AO46)</f>
        <v>0</v>
      </c>
      <c r="AO46" s="10">
        <f>B46</f>
        <v>0</v>
      </c>
      <c r="AP46" s="88">
        <f>DCOUNT($A$9:$T$1100,$B$9,AO45:AO46)</f>
        <v>0</v>
      </c>
      <c r="AQ46" s="29">
        <f>DSUM($A$9:$T$1100,$P$9,AO45:AO46)</f>
        <v>0</v>
      </c>
      <c r="AR46" s="6">
        <f>IF(AP46=0,0,AQ46/AP46)</f>
        <v>0</v>
      </c>
      <c r="AY46" s="51"/>
    </row>
    <row r="47" spans="1:54" ht="2.25" customHeight="1" x14ac:dyDescent="0.2">
      <c r="A47" s="37"/>
      <c r="B47" s="38"/>
      <c r="C47" s="39"/>
      <c r="D47" s="40"/>
      <c r="E47" s="41"/>
      <c r="F47" s="42"/>
      <c r="G47" s="41"/>
      <c r="H47" s="43" t="s">
        <v>0</v>
      </c>
      <c r="I47" s="43" t="s">
        <v>52</v>
      </c>
      <c r="J47" s="43" t="s">
        <v>1</v>
      </c>
      <c r="K47" s="39"/>
      <c r="L47" s="69"/>
      <c r="M47" s="45"/>
      <c r="N47" s="46"/>
      <c r="O47" s="46"/>
      <c r="P47" s="86"/>
      <c r="Q47" s="252"/>
      <c r="R47" s="63"/>
      <c r="S47" s="253"/>
      <c r="T47" s="47"/>
      <c r="U47" s="48"/>
      <c r="V47" s="48"/>
      <c r="W47" s="48"/>
      <c r="X47" s="48"/>
      <c r="Y47" s="48"/>
      <c r="Z47" s="48"/>
      <c r="AA47" s="48"/>
      <c r="AB47" s="48"/>
      <c r="AC47" s="103"/>
      <c r="AD47" s="48"/>
      <c r="AE47" s="48"/>
      <c r="AF47" s="48"/>
      <c r="AG47" s="109"/>
      <c r="AH47" s="109"/>
      <c r="AI47" s="109"/>
      <c r="AJ47" s="109"/>
      <c r="AK47" s="48"/>
      <c r="AL47" s="48"/>
      <c r="AM47" s="10"/>
      <c r="AN47" s="18"/>
      <c r="AO47" s="14" t="s">
        <v>81</v>
      </c>
      <c r="AP47" s="87"/>
      <c r="AQ47" s="87"/>
      <c r="AY47" s="51"/>
    </row>
    <row r="48" spans="1:54" ht="17.25" customHeight="1" x14ac:dyDescent="0.2">
      <c r="A48" s="26"/>
      <c r="B48" s="27"/>
      <c r="C48" s="28"/>
      <c r="D48" s="29">
        <f>C48*E48*G48/100</f>
        <v>0</v>
      </c>
      <c r="E48" s="30"/>
      <c r="F48" s="31">
        <f>E48*G48/10</f>
        <v>0</v>
      </c>
      <c r="G48" s="30"/>
      <c r="H48" s="30"/>
      <c r="I48" s="30"/>
      <c r="J48" s="30"/>
      <c r="K48" s="28"/>
      <c r="L48" s="68"/>
      <c r="M48" s="32">
        <f>IF(L48=0,H48,L48)</f>
        <v>0</v>
      </c>
      <c r="N48" s="297"/>
      <c r="O48" s="107"/>
      <c r="P48" s="85"/>
      <c r="Q48" s="107"/>
      <c r="R48" s="64"/>
      <c r="S48" s="251"/>
      <c r="T48" s="33"/>
      <c r="U48" s="34">
        <f>$D48*I48</f>
        <v>0</v>
      </c>
      <c r="V48" s="34">
        <f>$D48*J48</f>
        <v>0</v>
      </c>
      <c r="W48" s="34">
        <f>$D48*K48</f>
        <v>0</v>
      </c>
      <c r="X48" s="35">
        <f>$D48*M48</f>
        <v>0</v>
      </c>
      <c r="Y48" s="35">
        <f t="shared" ref="Y48" si="18">D48*(1-K48)</f>
        <v>0</v>
      </c>
      <c r="Z48" s="34">
        <f>$D48*N48</f>
        <v>0</v>
      </c>
      <c r="AA48" s="34">
        <f>$D48*O48</f>
        <v>0</v>
      </c>
      <c r="AB48" s="34">
        <f>$D48*P48</f>
        <v>0</v>
      </c>
      <c r="AC48" s="106">
        <f>D48-AF48-AE48-AD48</f>
        <v>0</v>
      </c>
      <c r="AD48" s="34">
        <f>$D48*Q48</f>
        <v>0</v>
      </c>
      <c r="AE48" s="34">
        <f>$D48*R48</f>
        <v>0</v>
      </c>
      <c r="AF48" s="34">
        <f>$D48*S48</f>
        <v>0</v>
      </c>
      <c r="AG48" s="106">
        <f>$P48*AC48</f>
        <v>0</v>
      </c>
      <c r="AH48" s="106">
        <f>$P48*AD48</f>
        <v>0</v>
      </c>
      <c r="AI48" s="106">
        <f>$P48*AE48</f>
        <v>0</v>
      </c>
      <c r="AJ48" s="106">
        <f>$P48*AF48</f>
        <v>0</v>
      </c>
      <c r="AK48" s="34">
        <f>$D48*T48</f>
        <v>0</v>
      </c>
      <c r="AL48" s="35"/>
      <c r="AM48" s="10"/>
      <c r="AN48" s="29">
        <f>DSUM($A$9:$D$1100,$D$9,AO47:AO48)</f>
        <v>0</v>
      </c>
      <c r="AO48" s="10">
        <f>B48</f>
        <v>0</v>
      </c>
      <c r="AP48" s="88">
        <f>DCOUNT($A$9:$T$1100,$B$9,AO47:AO48)</f>
        <v>0</v>
      </c>
      <c r="AQ48" s="29">
        <f>DSUM($A$9:$T$1100,$P$9,AO47:AO48)</f>
        <v>0</v>
      </c>
      <c r="AR48" s="6">
        <f>IF(AP48=0,0,AQ48/AP48)</f>
        <v>0</v>
      </c>
      <c r="AY48" s="51"/>
    </row>
    <row r="49" spans="1:51" ht="2.25" customHeight="1" x14ac:dyDescent="0.2">
      <c r="A49" s="37"/>
      <c r="B49" s="38"/>
      <c r="C49" s="39"/>
      <c r="D49" s="40"/>
      <c r="E49" s="41"/>
      <c r="F49" s="42"/>
      <c r="G49" s="41"/>
      <c r="H49" s="43" t="s">
        <v>0</v>
      </c>
      <c r="I49" s="43" t="s">
        <v>52</v>
      </c>
      <c r="J49" s="43" t="s">
        <v>1</v>
      </c>
      <c r="K49" s="39"/>
      <c r="L49" s="69"/>
      <c r="M49" s="45"/>
      <c r="N49" s="46"/>
      <c r="O49" s="46"/>
      <c r="P49" s="86"/>
      <c r="Q49" s="252"/>
      <c r="R49" s="63"/>
      <c r="S49" s="253"/>
      <c r="T49" s="47"/>
      <c r="U49" s="48"/>
      <c r="V49" s="48"/>
      <c r="W49" s="48"/>
      <c r="X49" s="48"/>
      <c r="Y49" s="48"/>
      <c r="Z49" s="48"/>
      <c r="AA49" s="48"/>
      <c r="AB49" s="48"/>
      <c r="AC49" s="103"/>
      <c r="AD49" s="48"/>
      <c r="AE49" s="48"/>
      <c r="AF49" s="48"/>
      <c r="AG49" s="109"/>
      <c r="AH49" s="109"/>
      <c r="AI49" s="109"/>
      <c r="AJ49" s="109"/>
      <c r="AK49" s="48"/>
      <c r="AL49" s="48"/>
      <c r="AM49" s="10"/>
      <c r="AN49" s="18"/>
      <c r="AO49" s="14" t="s">
        <v>81</v>
      </c>
      <c r="AP49" s="87"/>
      <c r="AQ49" s="87"/>
      <c r="AY49" s="51"/>
    </row>
    <row r="50" spans="1:51" ht="17.25" customHeight="1" x14ac:dyDescent="0.2">
      <c r="A50" s="26"/>
      <c r="B50" s="27"/>
      <c r="C50" s="28"/>
      <c r="D50" s="29">
        <f>C50*E50*G50/100</f>
        <v>0</v>
      </c>
      <c r="E50" s="30"/>
      <c r="F50" s="31">
        <f>E50*G50/10</f>
        <v>0</v>
      </c>
      <c r="G50" s="30"/>
      <c r="H50" s="30"/>
      <c r="I50" s="30"/>
      <c r="J50" s="30"/>
      <c r="K50" s="28"/>
      <c r="L50" s="68"/>
      <c r="M50" s="32">
        <f>IF(L50=0,H50,L50)</f>
        <v>0</v>
      </c>
      <c r="N50" s="297"/>
      <c r="O50" s="107"/>
      <c r="P50" s="85"/>
      <c r="Q50" s="107"/>
      <c r="R50" s="64"/>
      <c r="S50" s="251"/>
      <c r="T50" s="33"/>
      <c r="U50" s="34">
        <f>$D50*I50</f>
        <v>0</v>
      </c>
      <c r="V50" s="34">
        <f>$D50*J50</f>
        <v>0</v>
      </c>
      <c r="W50" s="34">
        <f>$D50*K50</f>
        <v>0</v>
      </c>
      <c r="X50" s="35">
        <f>$D50*M50</f>
        <v>0</v>
      </c>
      <c r="Y50" s="35">
        <f t="shared" ref="Y50" si="19">D50*(1-K50)</f>
        <v>0</v>
      </c>
      <c r="Z50" s="34">
        <f>$D50*N50</f>
        <v>0</v>
      </c>
      <c r="AA50" s="34">
        <f>$D50*O50</f>
        <v>0</v>
      </c>
      <c r="AB50" s="34">
        <f>$D50*P50</f>
        <v>0</v>
      </c>
      <c r="AC50" s="106">
        <f>D50-AF50-AE50-AD50</f>
        <v>0</v>
      </c>
      <c r="AD50" s="34">
        <f>$D50*Q50</f>
        <v>0</v>
      </c>
      <c r="AE50" s="34">
        <f>$D50*R50</f>
        <v>0</v>
      </c>
      <c r="AF50" s="34">
        <f>$D50*S50</f>
        <v>0</v>
      </c>
      <c r="AG50" s="106">
        <f>$P50*AC50</f>
        <v>0</v>
      </c>
      <c r="AH50" s="106">
        <f>$P50*AD50</f>
        <v>0</v>
      </c>
      <c r="AI50" s="106">
        <f>$P50*AE50</f>
        <v>0</v>
      </c>
      <c r="AJ50" s="106">
        <f>$P50*AF50</f>
        <v>0</v>
      </c>
      <c r="AK50" s="34">
        <f>$D50*T50</f>
        <v>0</v>
      </c>
      <c r="AL50" s="35"/>
      <c r="AM50" s="10"/>
      <c r="AN50" s="29">
        <f>DSUM($A$9:$D$1100,$D$9,AO49:AO50)</f>
        <v>0</v>
      </c>
      <c r="AO50" s="10">
        <f>B50</f>
        <v>0</v>
      </c>
      <c r="AP50" s="88">
        <f>DCOUNT($A$9:$T$1100,$B$9,AO49:AO50)</f>
        <v>0</v>
      </c>
      <c r="AQ50" s="29">
        <f>DSUM($A$9:$T$1100,$P$9,AO49:AO50)</f>
        <v>0</v>
      </c>
      <c r="AR50" s="6">
        <f>IF(AP50=0,0,AQ50/AP50)</f>
        <v>0</v>
      </c>
      <c r="AY50" s="51"/>
    </row>
    <row r="51" spans="1:51" ht="2.25" customHeight="1" x14ac:dyDescent="0.2">
      <c r="A51" s="37"/>
      <c r="B51" s="38"/>
      <c r="C51" s="39"/>
      <c r="D51" s="40"/>
      <c r="E51" s="41"/>
      <c r="F51" s="42"/>
      <c r="G51" s="41"/>
      <c r="H51" s="43" t="s">
        <v>0</v>
      </c>
      <c r="I51" s="43" t="s">
        <v>52</v>
      </c>
      <c r="J51" s="43" t="s">
        <v>1</v>
      </c>
      <c r="K51" s="39"/>
      <c r="L51" s="69"/>
      <c r="M51" s="45"/>
      <c r="N51" s="46"/>
      <c r="O51" s="46"/>
      <c r="P51" s="86"/>
      <c r="Q51" s="252"/>
      <c r="R51" s="63"/>
      <c r="S51" s="253"/>
      <c r="T51" s="47"/>
      <c r="U51" s="48"/>
      <c r="V51" s="48"/>
      <c r="W51" s="48"/>
      <c r="X51" s="48"/>
      <c r="Y51" s="48"/>
      <c r="Z51" s="48"/>
      <c r="AA51" s="48"/>
      <c r="AB51" s="48"/>
      <c r="AC51" s="103"/>
      <c r="AD51" s="48"/>
      <c r="AE51" s="48"/>
      <c r="AF51" s="48"/>
      <c r="AG51" s="109"/>
      <c r="AH51" s="109"/>
      <c r="AI51" s="109"/>
      <c r="AJ51" s="109"/>
      <c r="AK51" s="48"/>
      <c r="AL51" s="48"/>
      <c r="AM51" s="10"/>
      <c r="AN51" s="18"/>
      <c r="AO51" s="14" t="s">
        <v>81</v>
      </c>
      <c r="AP51" s="87"/>
      <c r="AQ51" s="87"/>
      <c r="AY51" s="51"/>
    </row>
    <row r="52" spans="1:51" ht="17.25" customHeight="1" x14ac:dyDescent="0.2">
      <c r="A52" s="26"/>
      <c r="B52" s="27"/>
      <c r="C52" s="28"/>
      <c r="D52" s="29">
        <f>C52*E52*G52/100</f>
        <v>0</v>
      </c>
      <c r="E52" s="30"/>
      <c r="F52" s="31">
        <f>E52*G52/10</f>
        <v>0</v>
      </c>
      <c r="G52" s="30"/>
      <c r="H52" s="30"/>
      <c r="I52" s="30"/>
      <c r="J52" s="30"/>
      <c r="K52" s="28"/>
      <c r="L52" s="68"/>
      <c r="M52" s="32">
        <f>IF(L52=0,H52,L52)</f>
        <v>0</v>
      </c>
      <c r="N52" s="297"/>
      <c r="O52" s="107"/>
      <c r="P52" s="85"/>
      <c r="Q52" s="107"/>
      <c r="R52" s="64"/>
      <c r="S52" s="251"/>
      <c r="T52" s="33"/>
      <c r="U52" s="34">
        <f>$D52*I52</f>
        <v>0</v>
      </c>
      <c r="V52" s="34">
        <f>$D52*J52</f>
        <v>0</v>
      </c>
      <c r="W52" s="34">
        <f>$D52*K52</f>
        <v>0</v>
      </c>
      <c r="X52" s="35">
        <f>$D52*M52</f>
        <v>0</v>
      </c>
      <c r="Y52" s="35">
        <f t="shared" ref="Y52" si="20">D52*(1-K52)</f>
        <v>0</v>
      </c>
      <c r="Z52" s="34">
        <f>$D52*N52</f>
        <v>0</v>
      </c>
      <c r="AA52" s="34">
        <f>$D52*O52</f>
        <v>0</v>
      </c>
      <c r="AB52" s="34">
        <f>$D52*P52</f>
        <v>0</v>
      </c>
      <c r="AC52" s="106">
        <f>D52-AF52-AE52-AD52</f>
        <v>0</v>
      </c>
      <c r="AD52" s="34">
        <f>$D52*Q52</f>
        <v>0</v>
      </c>
      <c r="AE52" s="34">
        <f>$D52*R52</f>
        <v>0</v>
      </c>
      <c r="AF52" s="34">
        <f>$D52*S52</f>
        <v>0</v>
      </c>
      <c r="AG52" s="106">
        <f>$P52*AC52</f>
        <v>0</v>
      </c>
      <c r="AH52" s="106">
        <f>$P52*AD52</f>
        <v>0</v>
      </c>
      <c r="AI52" s="106">
        <f>$P52*AE52</f>
        <v>0</v>
      </c>
      <c r="AJ52" s="106">
        <f>$P52*AF52</f>
        <v>0</v>
      </c>
      <c r="AK52" s="34">
        <f>$D52*T52</f>
        <v>0</v>
      </c>
      <c r="AL52" s="35"/>
      <c r="AM52" s="10"/>
      <c r="AN52" s="29">
        <f>DSUM($A$9:$D$1100,$D$9,AO51:AO52)</f>
        <v>0</v>
      </c>
      <c r="AO52" s="10">
        <f>B52</f>
        <v>0</v>
      </c>
      <c r="AP52" s="88">
        <f>DCOUNT($A$9:$T$1100,$B$9,AO51:AO52)</f>
        <v>0</v>
      </c>
      <c r="AQ52" s="29">
        <f>DSUM($A$9:$T$1100,$P$9,AO51:AO52)</f>
        <v>0</v>
      </c>
      <c r="AR52" s="6">
        <f>IF(AP52=0,0,AQ52/AP52)</f>
        <v>0</v>
      </c>
      <c r="AY52" s="51"/>
    </row>
    <row r="53" spans="1:51" ht="2.25" customHeight="1" x14ac:dyDescent="0.2">
      <c r="A53" s="37"/>
      <c r="B53" s="38"/>
      <c r="C53" s="39"/>
      <c r="D53" s="40"/>
      <c r="E53" s="41"/>
      <c r="F53" s="42"/>
      <c r="G53" s="41"/>
      <c r="H53" s="43" t="s">
        <v>0</v>
      </c>
      <c r="I53" s="43" t="s">
        <v>52</v>
      </c>
      <c r="J53" s="43" t="s">
        <v>1</v>
      </c>
      <c r="K53" s="39"/>
      <c r="L53" s="69"/>
      <c r="M53" s="45"/>
      <c r="N53" s="46"/>
      <c r="O53" s="46"/>
      <c r="P53" s="86"/>
      <c r="Q53" s="252"/>
      <c r="R53" s="63"/>
      <c r="S53" s="253"/>
      <c r="T53" s="47"/>
      <c r="U53" s="48"/>
      <c r="V53" s="48"/>
      <c r="W53" s="48"/>
      <c r="X53" s="48"/>
      <c r="Y53" s="48"/>
      <c r="Z53" s="48"/>
      <c r="AA53" s="48"/>
      <c r="AB53" s="48"/>
      <c r="AC53" s="103"/>
      <c r="AD53" s="48"/>
      <c r="AE53" s="48"/>
      <c r="AF53" s="48"/>
      <c r="AG53" s="109"/>
      <c r="AH53" s="109"/>
      <c r="AI53" s="109"/>
      <c r="AJ53" s="109"/>
      <c r="AK53" s="48"/>
      <c r="AL53" s="48"/>
      <c r="AM53" s="10"/>
      <c r="AN53" s="18"/>
      <c r="AO53" s="14" t="s">
        <v>81</v>
      </c>
      <c r="AP53" s="87"/>
      <c r="AQ53" s="87"/>
      <c r="AY53" s="51"/>
    </row>
    <row r="54" spans="1:51" ht="17.25" customHeight="1" x14ac:dyDescent="0.2">
      <c r="A54" s="26"/>
      <c r="B54" s="27"/>
      <c r="C54" s="28"/>
      <c r="D54" s="29">
        <f>C54*E54*G54/100</f>
        <v>0</v>
      </c>
      <c r="E54" s="30"/>
      <c r="F54" s="31">
        <f>E54*G54/10</f>
        <v>0</v>
      </c>
      <c r="G54" s="30"/>
      <c r="H54" s="30"/>
      <c r="I54" s="30"/>
      <c r="J54" s="30"/>
      <c r="K54" s="28"/>
      <c r="L54" s="68"/>
      <c r="M54" s="32">
        <f>IF(L54=0,H54,L54)</f>
        <v>0</v>
      </c>
      <c r="N54" s="297"/>
      <c r="O54" s="107"/>
      <c r="P54" s="85"/>
      <c r="Q54" s="107"/>
      <c r="R54" s="64"/>
      <c r="S54" s="251"/>
      <c r="T54" s="33"/>
      <c r="U54" s="34">
        <f>$D54*I54</f>
        <v>0</v>
      </c>
      <c r="V54" s="34">
        <f>$D54*J54</f>
        <v>0</v>
      </c>
      <c r="W54" s="34">
        <f>$D54*K54</f>
        <v>0</v>
      </c>
      <c r="X54" s="35">
        <f>$D54*M54</f>
        <v>0</v>
      </c>
      <c r="Y54" s="35">
        <f t="shared" ref="Y54" si="21">D54*(1-K54)</f>
        <v>0</v>
      </c>
      <c r="Z54" s="34">
        <f>$D54*N54</f>
        <v>0</v>
      </c>
      <c r="AA54" s="34">
        <f>$D54*O54</f>
        <v>0</v>
      </c>
      <c r="AB54" s="34">
        <f>$D54*P54</f>
        <v>0</v>
      </c>
      <c r="AC54" s="106">
        <f>D54-AF54-AE54-AD54</f>
        <v>0</v>
      </c>
      <c r="AD54" s="34">
        <f>$D54*Q54</f>
        <v>0</v>
      </c>
      <c r="AE54" s="34">
        <f>$D54*R54</f>
        <v>0</v>
      </c>
      <c r="AF54" s="34">
        <f>$D54*S54</f>
        <v>0</v>
      </c>
      <c r="AG54" s="106">
        <f>$P54*AC54</f>
        <v>0</v>
      </c>
      <c r="AH54" s="106">
        <f>$P54*AD54</f>
        <v>0</v>
      </c>
      <c r="AI54" s="106">
        <f>$P54*AE54</f>
        <v>0</v>
      </c>
      <c r="AJ54" s="106">
        <f>$P54*AF54</f>
        <v>0</v>
      </c>
      <c r="AK54" s="34">
        <f>$D54*T54</f>
        <v>0</v>
      </c>
      <c r="AL54" s="35"/>
      <c r="AM54" s="10"/>
      <c r="AN54" s="29">
        <f>DSUM($A$9:$D$1100,$D$9,AO53:AO54)</f>
        <v>0</v>
      </c>
      <c r="AO54" s="10">
        <f>B54</f>
        <v>0</v>
      </c>
      <c r="AP54" s="88">
        <f>DCOUNT($A$9:$T$1100,$B$9,AO53:AO54)</f>
        <v>0</v>
      </c>
      <c r="AQ54" s="29">
        <f>DSUM($A$9:$T$1100,$P$9,AO53:AO54)</f>
        <v>0</v>
      </c>
      <c r="AR54" s="6">
        <f>IF(AP54=0,0,AQ54/AP54)</f>
        <v>0</v>
      </c>
      <c r="AY54" s="51"/>
    </row>
    <row r="55" spans="1:51" ht="2.25" customHeight="1" x14ac:dyDescent="0.2">
      <c r="A55" s="37"/>
      <c r="B55" s="38"/>
      <c r="C55" s="39"/>
      <c r="D55" s="40"/>
      <c r="E55" s="41"/>
      <c r="F55" s="42"/>
      <c r="G55" s="41"/>
      <c r="H55" s="43" t="s">
        <v>0</v>
      </c>
      <c r="I55" s="43" t="s">
        <v>52</v>
      </c>
      <c r="J55" s="43" t="s">
        <v>1</v>
      </c>
      <c r="K55" s="39"/>
      <c r="L55" s="69"/>
      <c r="M55" s="45"/>
      <c r="N55" s="46"/>
      <c r="O55" s="46"/>
      <c r="P55" s="86"/>
      <c r="Q55" s="252"/>
      <c r="R55" s="63"/>
      <c r="S55" s="253"/>
      <c r="T55" s="47"/>
      <c r="U55" s="48"/>
      <c r="V55" s="48"/>
      <c r="W55" s="48"/>
      <c r="X55" s="48"/>
      <c r="Y55" s="48"/>
      <c r="Z55" s="48"/>
      <c r="AA55" s="48"/>
      <c r="AB55" s="48"/>
      <c r="AC55" s="103"/>
      <c r="AD55" s="48"/>
      <c r="AE55" s="48"/>
      <c r="AF55" s="48"/>
      <c r="AG55" s="109"/>
      <c r="AH55" s="109"/>
      <c r="AI55" s="109"/>
      <c r="AJ55" s="109"/>
      <c r="AK55" s="48"/>
      <c r="AL55" s="48"/>
      <c r="AM55" s="10"/>
      <c r="AN55" s="18"/>
      <c r="AO55" s="14" t="s">
        <v>81</v>
      </c>
      <c r="AP55" s="87"/>
      <c r="AQ55" s="87"/>
      <c r="AY55" s="51"/>
    </row>
    <row r="56" spans="1:51" ht="17.25" customHeight="1" x14ac:dyDescent="0.2">
      <c r="A56" s="26"/>
      <c r="B56" s="27"/>
      <c r="C56" s="28"/>
      <c r="D56" s="29">
        <f>C56*E56*G56/100</f>
        <v>0</v>
      </c>
      <c r="E56" s="30"/>
      <c r="F56" s="31">
        <f>E56*G56/10</f>
        <v>0</v>
      </c>
      <c r="G56" s="30"/>
      <c r="H56" s="30"/>
      <c r="I56" s="30"/>
      <c r="J56" s="30"/>
      <c r="K56" s="28"/>
      <c r="L56" s="68"/>
      <c r="M56" s="32">
        <f>IF(L56=0,H56,L56)</f>
        <v>0</v>
      </c>
      <c r="N56" s="297"/>
      <c r="O56" s="107"/>
      <c r="P56" s="85"/>
      <c r="Q56" s="107"/>
      <c r="R56" s="64"/>
      <c r="S56" s="251"/>
      <c r="T56" s="33"/>
      <c r="U56" s="34">
        <f>$D56*I56</f>
        <v>0</v>
      </c>
      <c r="V56" s="34">
        <f>$D56*J56</f>
        <v>0</v>
      </c>
      <c r="W56" s="34">
        <f>$D56*K56</f>
        <v>0</v>
      </c>
      <c r="X56" s="35">
        <f>$D56*M56</f>
        <v>0</v>
      </c>
      <c r="Y56" s="35">
        <f t="shared" ref="Y56" si="22">D56*(1-K56)</f>
        <v>0</v>
      </c>
      <c r="Z56" s="34">
        <f>$D56*N56</f>
        <v>0</v>
      </c>
      <c r="AA56" s="34">
        <f>$D56*O56</f>
        <v>0</v>
      </c>
      <c r="AB56" s="34">
        <f>$D56*P56</f>
        <v>0</v>
      </c>
      <c r="AC56" s="106">
        <f>D56-AF56-AE56-AD56</f>
        <v>0</v>
      </c>
      <c r="AD56" s="34">
        <f>$D56*Q56</f>
        <v>0</v>
      </c>
      <c r="AE56" s="34">
        <f>$D56*R56</f>
        <v>0</v>
      </c>
      <c r="AF56" s="34">
        <f>$D56*S56</f>
        <v>0</v>
      </c>
      <c r="AG56" s="106">
        <f>$P56*AC56</f>
        <v>0</v>
      </c>
      <c r="AH56" s="106">
        <f>$P56*AD56</f>
        <v>0</v>
      </c>
      <c r="AI56" s="106">
        <f>$P56*AE56</f>
        <v>0</v>
      </c>
      <c r="AJ56" s="106">
        <f>$P56*AF56</f>
        <v>0</v>
      </c>
      <c r="AK56" s="34">
        <f>$D56*T56</f>
        <v>0</v>
      </c>
      <c r="AL56" s="35"/>
      <c r="AM56" s="10"/>
      <c r="AN56" s="29">
        <f>DSUM($A$9:$D$1100,$D$9,AO55:AO56)</f>
        <v>0</v>
      </c>
      <c r="AO56" s="10">
        <f>B56</f>
        <v>0</v>
      </c>
      <c r="AP56" s="88">
        <f>DCOUNT($A$9:$T$1100,$B$9,AO55:AO56)</f>
        <v>0</v>
      </c>
      <c r="AQ56" s="29">
        <f>DSUM($A$9:$T$1100,$P$9,AO55:AO56)</f>
        <v>0</v>
      </c>
      <c r="AR56" s="6">
        <f>IF(AP56=0,0,AQ56/AP56)</f>
        <v>0</v>
      </c>
      <c r="AY56" s="51"/>
    </row>
    <row r="57" spans="1:51" ht="2.25" customHeight="1" x14ac:dyDescent="0.2">
      <c r="A57" s="37"/>
      <c r="B57" s="38"/>
      <c r="C57" s="39"/>
      <c r="D57" s="40"/>
      <c r="E57" s="41"/>
      <c r="F57" s="42"/>
      <c r="G57" s="41"/>
      <c r="H57" s="43" t="s">
        <v>0</v>
      </c>
      <c r="I57" s="43" t="s">
        <v>52</v>
      </c>
      <c r="J57" s="43" t="s">
        <v>1</v>
      </c>
      <c r="K57" s="39"/>
      <c r="L57" s="69"/>
      <c r="M57" s="45"/>
      <c r="N57" s="46"/>
      <c r="O57" s="46"/>
      <c r="P57" s="86"/>
      <c r="Q57" s="252"/>
      <c r="R57" s="63"/>
      <c r="S57" s="253"/>
      <c r="T57" s="47"/>
      <c r="U57" s="48"/>
      <c r="V57" s="48"/>
      <c r="W57" s="48"/>
      <c r="X57" s="48"/>
      <c r="Y57" s="48"/>
      <c r="Z57" s="48"/>
      <c r="AA57" s="48"/>
      <c r="AB57" s="48"/>
      <c r="AC57" s="103"/>
      <c r="AD57" s="48"/>
      <c r="AE57" s="48"/>
      <c r="AF57" s="48"/>
      <c r="AG57" s="109"/>
      <c r="AH57" s="109"/>
      <c r="AI57" s="109"/>
      <c r="AJ57" s="109"/>
      <c r="AK57" s="48"/>
      <c r="AL57" s="48"/>
      <c r="AM57" s="10"/>
      <c r="AN57" s="18"/>
      <c r="AO57" s="14" t="s">
        <v>81</v>
      </c>
      <c r="AP57" s="87"/>
      <c r="AQ57" s="87"/>
      <c r="AY57" s="51"/>
    </row>
    <row r="58" spans="1:51" ht="17.25" customHeight="1" x14ac:dyDescent="0.2">
      <c r="A58" s="26"/>
      <c r="B58" s="27"/>
      <c r="C58" s="28"/>
      <c r="D58" s="29">
        <f>C58*E58*G58/100</f>
        <v>0</v>
      </c>
      <c r="E58" s="30"/>
      <c r="F58" s="31">
        <f>E58*G58/10</f>
        <v>0</v>
      </c>
      <c r="G58" s="30"/>
      <c r="H58" s="30"/>
      <c r="I58" s="30"/>
      <c r="J58" s="30"/>
      <c r="K58" s="28"/>
      <c r="L58" s="68"/>
      <c r="M58" s="32">
        <f>IF(L58=0,H58,L58)</f>
        <v>0</v>
      </c>
      <c r="N58" s="297"/>
      <c r="O58" s="107"/>
      <c r="P58" s="85"/>
      <c r="Q58" s="107"/>
      <c r="R58" s="64"/>
      <c r="S58" s="251"/>
      <c r="T58" s="33"/>
      <c r="U58" s="34">
        <f>$D58*I58</f>
        <v>0</v>
      </c>
      <c r="V58" s="34">
        <f>$D58*J58</f>
        <v>0</v>
      </c>
      <c r="W58" s="34">
        <f>$D58*K58</f>
        <v>0</v>
      </c>
      <c r="X58" s="35">
        <f>$D58*M58</f>
        <v>0</v>
      </c>
      <c r="Y58" s="35">
        <f t="shared" ref="Y58" si="23">D58*(1-K58)</f>
        <v>0</v>
      </c>
      <c r="Z58" s="34">
        <f>$D58*N58</f>
        <v>0</v>
      </c>
      <c r="AA58" s="34">
        <f>$D58*O58</f>
        <v>0</v>
      </c>
      <c r="AB58" s="34">
        <f>$D58*P58</f>
        <v>0</v>
      </c>
      <c r="AC58" s="106">
        <f>D58-AF58-AE58-AD58</f>
        <v>0</v>
      </c>
      <c r="AD58" s="34">
        <f>$D58*Q58</f>
        <v>0</v>
      </c>
      <c r="AE58" s="34">
        <f>$D58*R58</f>
        <v>0</v>
      </c>
      <c r="AF58" s="34">
        <f>$D58*S58</f>
        <v>0</v>
      </c>
      <c r="AG58" s="106">
        <f>$P58*AC58</f>
        <v>0</v>
      </c>
      <c r="AH58" s="106">
        <f>$P58*AD58</f>
        <v>0</v>
      </c>
      <c r="AI58" s="106">
        <f>$P58*AE58</f>
        <v>0</v>
      </c>
      <c r="AJ58" s="106">
        <f>$P58*AF58</f>
        <v>0</v>
      </c>
      <c r="AK58" s="34">
        <f>$D58*T58</f>
        <v>0</v>
      </c>
      <c r="AL58" s="35"/>
      <c r="AM58" s="10"/>
      <c r="AN58" s="29">
        <f>DSUM($A$9:$D$1100,$D$9,AO57:AO58)</f>
        <v>0</v>
      </c>
      <c r="AO58" s="10">
        <f>B58</f>
        <v>0</v>
      </c>
      <c r="AP58" s="88">
        <f>DCOUNT($A$9:$T$1100,$B$9,AO57:AO58)</f>
        <v>0</v>
      </c>
      <c r="AQ58" s="29">
        <f>DSUM($A$9:$T$1100,$P$9,AO57:AO58)</f>
        <v>0</v>
      </c>
      <c r="AR58" s="6">
        <f>IF(AP58=0,0,AQ58/AP58)</f>
        <v>0</v>
      </c>
      <c r="AY58" s="51"/>
    </row>
    <row r="59" spans="1:51" ht="2.25" customHeight="1" x14ac:dyDescent="0.2">
      <c r="A59" s="37"/>
      <c r="B59" s="38"/>
      <c r="C59" s="39"/>
      <c r="D59" s="40"/>
      <c r="E59" s="41"/>
      <c r="F59" s="42"/>
      <c r="G59" s="41"/>
      <c r="H59" s="43" t="s">
        <v>0</v>
      </c>
      <c r="I59" s="43" t="s">
        <v>52</v>
      </c>
      <c r="J59" s="43" t="s">
        <v>1</v>
      </c>
      <c r="K59" s="39"/>
      <c r="L59" s="69"/>
      <c r="M59" s="45"/>
      <c r="N59" s="46"/>
      <c r="O59" s="46"/>
      <c r="P59" s="86"/>
      <c r="Q59" s="252"/>
      <c r="R59" s="63"/>
      <c r="S59" s="253"/>
      <c r="T59" s="47"/>
      <c r="U59" s="48"/>
      <c r="V59" s="48"/>
      <c r="W59" s="48"/>
      <c r="X59" s="48"/>
      <c r="Y59" s="48"/>
      <c r="Z59" s="48"/>
      <c r="AA59" s="48"/>
      <c r="AB59" s="48"/>
      <c r="AC59" s="103"/>
      <c r="AD59" s="48"/>
      <c r="AE59" s="48"/>
      <c r="AF59" s="48"/>
      <c r="AG59" s="109"/>
      <c r="AH59" s="109"/>
      <c r="AI59" s="109"/>
      <c r="AJ59" s="109"/>
      <c r="AK59" s="48"/>
      <c r="AL59" s="48"/>
      <c r="AM59" s="10"/>
      <c r="AN59" s="18"/>
      <c r="AO59" s="14" t="s">
        <v>81</v>
      </c>
      <c r="AP59" s="87"/>
      <c r="AQ59" s="87"/>
      <c r="AY59" s="51"/>
    </row>
    <row r="60" spans="1:51" ht="17.25" customHeight="1" x14ac:dyDescent="0.2">
      <c r="A60" s="26"/>
      <c r="B60" s="27"/>
      <c r="C60" s="28"/>
      <c r="D60" s="29">
        <f>C60*E60*G60/100</f>
        <v>0</v>
      </c>
      <c r="E60" s="30"/>
      <c r="F60" s="31">
        <f>E60*G60/10</f>
        <v>0</v>
      </c>
      <c r="G60" s="30"/>
      <c r="H60" s="30"/>
      <c r="I60" s="30"/>
      <c r="J60" s="30"/>
      <c r="K60" s="28"/>
      <c r="L60" s="68"/>
      <c r="M60" s="32">
        <f>IF(L60=0,H60,L60)</f>
        <v>0</v>
      </c>
      <c r="N60" s="297"/>
      <c r="O60" s="107"/>
      <c r="P60" s="85"/>
      <c r="Q60" s="107"/>
      <c r="R60" s="64"/>
      <c r="S60" s="251"/>
      <c r="T60" s="33"/>
      <c r="U60" s="34">
        <f>$D60*I60</f>
        <v>0</v>
      </c>
      <c r="V60" s="34">
        <f>$D60*J60</f>
        <v>0</v>
      </c>
      <c r="W60" s="34">
        <f>$D60*K60</f>
        <v>0</v>
      </c>
      <c r="X60" s="35">
        <f>$D60*M60</f>
        <v>0</v>
      </c>
      <c r="Y60" s="35">
        <f t="shared" ref="Y60" si="24">D60*(1-K60)</f>
        <v>0</v>
      </c>
      <c r="Z60" s="34">
        <f>$D60*N60</f>
        <v>0</v>
      </c>
      <c r="AA60" s="34">
        <f>$D60*O60</f>
        <v>0</v>
      </c>
      <c r="AB60" s="34">
        <f>$D60*P60</f>
        <v>0</v>
      </c>
      <c r="AC60" s="106">
        <f>D60-AF60-AE60-AD60</f>
        <v>0</v>
      </c>
      <c r="AD60" s="34">
        <f>$D60*Q60</f>
        <v>0</v>
      </c>
      <c r="AE60" s="34">
        <f>$D60*R60</f>
        <v>0</v>
      </c>
      <c r="AF60" s="34">
        <f>$D60*S60</f>
        <v>0</v>
      </c>
      <c r="AG60" s="106">
        <f>$P60*AC60</f>
        <v>0</v>
      </c>
      <c r="AH60" s="106">
        <f>$P60*AD60</f>
        <v>0</v>
      </c>
      <c r="AI60" s="106">
        <f>$P60*AE60</f>
        <v>0</v>
      </c>
      <c r="AJ60" s="106">
        <f>$P60*AF60</f>
        <v>0</v>
      </c>
      <c r="AK60" s="34">
        <f>$D60*T60</f>
        <v>0</v>
      </c>
      <c r="AL60" s="35"/>
      <c r="AM60" s="10"/>
      <c r="AN60" s="29">
        <f>DSUM($A$9:$D$1100,$D$9,AO59:AO60)</f>
        <v>0</v>
      </c>
      <c r="AO60" s="10">
        <f>B60</f>
        <v>0</v>
      </c>
      <c r="AP60" s="88">
        <f>DCOUNT($A$9:$T$1100,$B$9,AO59:AO60)</f>
        <v>0</v>
      </c>
      <c r="AQ60" s="29">
        <f>DSUM($A$9:$T$1100,$P$9,AO59:AO60)</f>
        <v>0</v>
      </c>
      <c r="AR60" s="6">
        <f>IF(AP60=0,0,AQ60/AP60)</f>
        <v>0</v>
      </c>
      <c r="AY60" s="51"/>
    </row>
    <row r="61" spans="1:51" ht="2.25" customHeight="1" x14ac:dyDescent="0.2">
      <c r="A61" s="37"/>
      <c r="B61" s="38"/>
      <c r="C61" s="39"/>
      <c r="D61" s="40"/>
      <c r="E61" s="41"/>
      <c r="F61" s="42"/>
      <c r="G61" s="41"/>
      <c r="H61" s="43" t="s">
        <v>0</v>
      </c>
      <c r="I61" s="43" t="s">
        <v>52</v>
      </c>
      <c r="J61" s="43" t="s">
        <v>1</v>
      </c>
      <c r="K61" s="39"/>
      <c r="L61" s="69"/>
      <c r="M61" s="45"/>
      <c r="N61" s="46"/>
      <c r="O61" s="46"/>
      <c r="P61" s="86"/>
      <c r="Q61" s="252"/>
      <c r="R61" s="63"/>
      <c r="S61" s="253"/>
      <c r="T61" s="47"/>
      <c r="U61" s="48"/>
      <c r="V61" s="48"/>
      <c r="W61" s="48"/>
      <c r="X61" s="48"/>
      <c r="Y61" s="48"/>
      <c r="Z61" s="48"/>
      <c r="AA61" s="48"/>
      <c r="AB61" s="48"/>
      <c r="AC61" s="103"/>
      <c r="AD61" s="48"/>
      <c r="AE61" s="48"/>
      <c r="AF61" s="48"/>
      <c r="AG61" s="109"/>
      <c r="AH61" s="109"/>
      <c r="AI61" s="109"/>
      <c r="AJ61" s="109"/>
      <c r="AK61" s="48"/>
      <c r="AL61" s="48"/>
      <c r="AM61" s="10"/>
      <c r="AN61" s="18"/>
      <c r="AO61" s="14" t="s">
        <v>81</v>
      </c>
      <c r="AP61" s="87"/>
      <c r="AQ61" s="87"/>
      <c r="AY61" s="51"/>
    </row>
    <row r="62" spans="1:51" ht="17.25" customHeight="1" x14ac:dyDescent="0.2">
      <c r="A62" s="26"/>
      <c r="B62" s="27"/>
      <c r="C62" s="28"/>
      <c r="D62" s="29">
        <f>C62*E62*G62/100</f>
        <v>0</v>
      </c>
      <c r="E62" s="30"/>
      <c r="F62" s="31">
        <f>E62*G62/10</f>
        <v>0</v>
      </c>
      <c r="G62" s="30"/>
      <c r="H62" s="30"/>
      <c r="I62" s="30"/>
      <c r="J62" s="30"/>
      <c r="K62" s="28"/>
      <c r="L62" s="68"/>
      <c r="M62" s="32">
        <f>IF(L62=0,H62,L62)</f>
        <v>0</v>
      </c>
      <c r="N62" s="297"/>
      <c r="O62" s="107"/>
      <c r="P62" s="85"/>
      <c r="Q62" s="107"/>
      <c r="R62" s="64"/>
      <c r="S62" s="251"/>
      <c r="T62" s="33"/>
      <c r="U62" s="34">
        <f>$D62*I62</f>
        <v>0</v>
      </c>
      <c r="V62" s="34">
        <f>$D62*J62</f>
        <v>0</v>
      </c>
      <c r="W62" s="34">
        <f>$D62*K62</f>
        <v>0</v>
      </c>
      <c r="X62" s="35">
        <f>$D62*M62</f>
        <v>0</v>
      </c>
      <c r="Y62" s="35">
        <f t="shared" ref="Y62" si="25">D62*(1-K62)</f>
        <v>0</v>
      </c>
      <c r="Z62" s="34">
        <f>$D62*N62</f>
        <v>0</v>
      </c>
      <c r="AA62" s="34">
        <f>$D62*O62</f>
        <v>0</v>
      </c>
      <c r="AB62" s="34">
        <f>$D62*P62</f>
        <v>0</v>
      </c>
      <c r="AC62" s="106">
        <f>D62-AF62-AE62-AD62</f>
        <v>0</v>
      </c>
      <c r="AD62" s="34">
        <f>$D62*Q62</f>
        <v>0</v>
      </c>
      <c r="AE62" s="34">
        <f>$D62*R62</f>
        <v>0</v>
      </c>
      <c r="AF62" s="34">
        <f>$D62*S62</f>
        <v>0</v>
      </c>
      <c r="AG62" s="106">
        <f>$P62*AC62</f>
        <v>0</v>
      </c>
      <c r="AH62" s="106">
        <f>$P62*AD62</f>
        <v>0</v>
      </c>
      <c r="AI62" s="106">
        <f>$P62*AE62</f>
        <v>0</v>
      </c>
      <c r="AJ62" s="106">
        <f>$P62*AF62</f>
        <v>0</v>
      </c>
      <c r="AK62" s="34">
        <f>$D62*T62</f>
        <v>0</v>
      </c>
      <c r="AL62" s="35"/>
      <c r="AM62" s="10"/>
      <c r="AN62" s="29">
        <f>DSUM($A$9:$D$1100,$D$9,AO61:AO62)</f>
        <v>0</v>
      </c>
      <c r="AO62" s="10">
        <f>B62</f>
        <v>0</v>
      </c>
      <c r="AP62" s="88">
        <f>DCOUNT($A$9:$T$1100,$B$9,AO61:AO62)</f>
        <v>0</v>
      </c>
      <c r="AQ62" s="29">
        <f>DSUM($A$9:$T$1100,$P$9,AO61:AO62)</f>
        <v>0</v>
      </c>
      <c r="AR62" s="6">
        <f>IF(AP62=0,0,AQ62/AP62)</f>
        <v>0</v>
      </c>
      <c r="AY62" s="51"/>
    </row>
    <row r="63" spans="1:51" ht="2.25" customHeight="1" x14ac:dyDescent="0.2">
      <c r="A63" s="37"/>
      <c r="B63" s="38"/>
      <c r="C63" s="39"/>
      <c r="D63" s="40"/>
      <c r="E63" s="41"/>
      <c r="F63" s="42"/>
      <c r="G63" s="41"/>
      <c r="H63" s="43" t="s">
        <v>0</v>
      </c>
      <c r="I63" s="43" t="s">
        <v>52</v>
      </c>
      <c r="J63" s="43" t="s">
        <v>1</v>
      </c>
      <c r="K63" s="39"/>
      <c r="L63" s="69"/>
      <c r="M63" s="45"/>
      <c r="N63" s="46"/>
      <c r="O63" s="46"/>
      <c r="P63" s="86"/>
      <c r="Q63" s="252"/>
      <c r="R63" s="63"/>
      <c r="S63" s="253"/>
      <c r="T63" s="47"/>
      <c r="U63" s="48"/>
      <c r="V63" s="48"/>
      <c r="W63" s="48"/>
      <c r="X63" s="48"/>
      <c r="Y63" s="48"/>
      <c r="Z63" s="48"/>
      <c r="AA63" s="48"/>
      <c r="AB63" s="48"/>
      <c r="AC63" s="103"/>
      <c r="AD63" s="48"/>
      <c r="AE63" s="48"/>
      <c r="AF63" s="48"/>
      <c r="AG63" s="109"/>
      <c r="AH63" s="109"/>
      <c r="AI63" s="109"/>
      <c r="AJ63" s="109"/>
      <c r="AK63" s="48"/>
      <c r="AL63" s="48"/>
      <c r="AM63" s="10"/>
      <c r="AN63" s="18"/>
      <c r="AO63" s="14" t="s">
        <v>81</v>
      </c>
      <c r="AP63" s="87"/>
      <c r="AQ63" s="87"/>
      <c r="AY63" s="51"/>
    </row>
    <row r="64" spans="1:51" ht="17.25" customHeight="1" x14ac:dyDescent="0.2">
      <c r="A64" s="26"/>
      <c r="B64" s="27"/>
      <c r="C64" s="28"/>
      <c r="D64" s="29">
        <f>C64*E64*G64/100</f>
        <v>0</v>
      </c>
      <c r="E64" s="30"/>
      <c r="F64" s="31">
        <f>E64*G64/10</f>
        <v>0</v>
      </c>
      <c r="G64" s="30"/>
      <c r="H64" s="30"/>
      <c r="I64" s="30"/>
      <c r="J64" s="30"/>
      <c r="K64" s="28"/>
      <c r="L64" s="68"/>
      <c r="M64" s="32">
        <f>IF(L64=0,H64,L64)</f>
        <v>0</v>
      </c>
      <c r="N64" s="297"/>
      <c r="O64" s="107"/>
      <c r="P64" s="85"/>
      <c r="Q64" s="107"/>
      <c r="R64" s="64"/>
      <c r="S64" s="251"/>
      <c r="T64" s="33"/>
      <c r="U64" s="34">
        <f>$D64*I64</f>
        <v>0</v>
      </c>
      <c r="V64" s="34">
        <f>$D64*J64</f>
        <v>0</v>
      </c>
      <c r="W64" s="34">
        <f>$D64*K64</f>
        <v>0</v>
      </c>
      <c r="X64" s="35">
        <f>$D64*M64</f>
        <v>0</v>
      </c>
      <c r="Y64" s="35">
        <f t="shared" ref="Y64" si="26">D64*(1-K64)</f>
        <v>0</v>
      </c>
      <c r="Z64" s="34">
        <f>$D64*N64</f>
        <v>0</v>
      </c>
      <c r="AA64" s="34">
        <f>$D64*O64</f>
        <v>0</v>
      </c>
      <c r="AB64" s="34">
        <f>$D64*P64</f>
        <v>0</v>
      </c>
      <c r="AC64" s="106">
        <f>D64-AF64-AE64-AD64</f>
        <v>0</v>
      </c>
      <c r="AD64" s="34">
        <f>$D64*Q64</f>
        <v>0</v>
      </c>
      <c r="AE64" s="34">
        <f>$D64*R64</f>
        <v>0</v>
      </c>
      <c r="AF64" s="34">
        <f>$D64*S64</f>
        <v>0</v>
      </c>
      <c r="AG64" s="106">
        <f>$P64*AC64</f>
        <v>0</v>
      </c>
      <c r="AH64" s="106">
        <f>$P64*AD64</f>
        <v>0</v>
      </c>
      <c r="AI64" s="106">
        <f>$P64*AE64</f>
        <v>0</v>
      </c>
      <c r="AJ64" s="106">
        <f>$P64*AF64</f>
        <v>0</v>
      </c>
      <c r="AK64" s="34">
        <f>$D64*T64</f>
        <v>0</v>
      </c>
      <c r="AL64" s="35"/>
      <c r="AM64" s="10"/>
      <c r="AN64" s="29">
        <f>DSUM($A$9:$D$1100,$D$9,AO63:AO64)</f>
        <v>0</v>
      </c>
      <c r="AO64" s="10">
        <f>B64</f>
        <v>0</v>
      </c>
      <c r="AP64" s="88">
        <f>DCOUNT($A$9:$T$1100,$B$9,AO63:AO64)</f>
        <v>0</v>
      </c>
      <c r="AQ64" s="29">
        <f>DSUM($A$9:$T$1100,$P$9,AO63:AO64)</f>
        <v>0</v>
      </c>
      <c r="AR64" s="6">
        <f>IF(AP64=0,0,AQ64/AP64)</f>
        <v>0</v>
      </c>
      <c r="AY64" s="51"/>
    </row>
    <row r="65" spans="1:51" ht="2.25" customHeight="1" x14ac:dyDescent="0.2">
      <c r="A65" s="37"/>
      <c r="B65" s="38"/>
      <c r="C65" s="39"/>
      <c r="D65" s="40"/>
      <c r="E65" s="41"/>
      <c r="F65" s="42"/>
      <c r="G65" s="41"/>
      <c r="H65" s="43" t="s">
        <v>0</v>
      </c>
      <c r="I65" s="43" t="s">
        <v>52</v>
      </c>
      <c r="J65" s="43" t="s">
        <v>1</v>
      </c>
      <c r="K65" s="39"/>
      <c r="L65" s="69"/>
      <c r="M65" s="45"/>
      <c r="N65" s="46"/>
      <c r="O65" s="46"/>
      <c r="P65" s="86"/>
      <c r="Q65" s="252"/>
      <c r="R65" s="63"/>
      <c r="S65" s="253"/>
      <c r="T65" s="47"/>
      <c r="U65" s="48"/>
      <c r="V65" s="48"/>
      <c r="W65" s="48"/>
      <c r="X65" s="48"/>
      <c r="Y65" s="48"/>
      <c r="Z65" s="48"/>
      <c r="AA65" s="48"/>
      <c r="AB65" s="48"/>
      <c r="AC65" s="103"/>
      <c r="AD65" s="48"/>
      <c r="AE65" s="48"/>
      <c r="AF65" s="48"/>
      <c r="AG65" s="109"/>
      <c r="AH65" s="109"/>
      <c r="AI65" s="109"/>
      <c r="AJ65" s="109"/>
      <c r="AK65" s="48"/>
      <c r="AL65" s="48"/>
      <c r="AM65" s="10"/>
      <c r="AN65" s="18"/>
      <c r="AO65" s="14" t="s">
        <v>81</v>
      </c>
      <c r="AP65" s="87"/>
      <c r="AQ65" s="87"/>
      <c r="AY65" s="51"/>
    </row>
    <row r="66" spans="1:51" ht="17.25" customHeight="1" x14ac:dyDescent="0.2">
      <c r="A66" s="26"/>
      <c r="B66" s="27"/>
      <c r="C66" s="28"/>
      <c r="D66" s="29">
        <f>C66*E66*G66/100</f>
        <v>0</v>
      </c>
      <c r="E66" s="30"/>
      <c r="F66" s="31">
        <f>E66*G66/10</f>
        <v>0</v>
      </c>
      <c r="G66" s="30"/>
      <c r="H66" s="30"/>
      <c r="I66" s="30"/>
      <c r="J66" s="30"/>
      <c r="K66" s="28"/>
      <c r="L66" s="68"/>
      <c r="M66" s="32">
        <f>IF(L66=0,H66,L66)</f>
        <v>0</v>
      </c>
      <c r="N66" s="297"/>
      <c r="O66" s="107"/>
      <c r="P66" s="85"/>
      <c r="Q66" s="107"/>
      <c r="R66" s="64"/>
      <c r="S66" s="251"/>
      <c r="T66" s="33"/>
      <c r="U66" s="34">
        <f>$D66*I66</f>
        <v>0</v>
      </c>
      <c r="V66" s="34">
        <f>$D66*J66</f>
        <v>0</v>
      </c>
      <c r="W66" s="34">
        <f>$D66*K66</f>
        <v>0</v>
      </c>
      <c r="X66" s="35">
        <f>$D66*M66</f>
        <v>0</v>
      </c>
      <c r="Y66" s="35">
        <f t="shared" ref="Y66" si="27">D66*(1-K66)</f>
        <v>0</v>
      </c>
      <c r="Z66" s="34">
        <f>$D66*N66</f>
        <v>0</v>
      </c>
      <c r="AA66" s="34">
        <f>$D66*O66</f>
        <v>0</v>
      </c>
      <c r="AB66" s="34">
        <f>$D66*P66</f>
        <v>0</v>
      </c>
      <c r="AC66" s="106">
        <f>D66-AF66-AE66-AD66</f>
        <v>0</v>
      </c>
      <c r="AD66" s="34">
        <f>$D66*Q66</f>
        <v>0</v>
      </c>
      <c r="AE66" s="34">
        <f>$D66*R66</f>
        <v>0</v>
      </c>
      <c r="AF66" s="34">
        <f>$D66*S66</f>
        <v>0</v>
      </c>
      <c r="AG66" s="106">
        <f>$P66*AC66</f>
        <v>0</v>
      </c>
      <c r="AH66" s="106">
        <f>$P66*AD66</f>
        <v>0</v>
      </c>
      <c r="AI66" s="106">
        <f>$P66*AE66</f>
        <v>0</v>
      </c>
      <c r="AJ66" s="106">
        <f>$P66*AF66</f>
        <v>0</v>
      </c>
      <c r="AK66" s="34">
        <f>$D66*T66</f>
        <v>0</v>
      </c>
      <c r="AL66" s="35"/>
      <c r="AM66" s="10"/>
      <c r="AN66" s="29">
        <f>DSUM($A$9:$D$1100,$D$9,AO65:AO66)</f>
        <v>0</v>
      </c>
      <c r="AO66" s="10">
        <f>B66</f>
        <v>0</v>
      </c>
      <c r="AP66" s="88">
        <f>DCOUNT($A$9:$T$1100,$B$9,AO65:AO66)</f>
        <v>0</v>
      </c>
      <c r="AQ66" s="29">
        <f>DSUM($A$9:$T$1100,$P$9,AO65:AO66)</f>
        <v>0</v>
      </c>
      <c r="AR66" s="6">
        <f>IF(AP66=0,0,AQ66/AP66)</f>
        <v>0</v>
      </c>
      <c r="AY66" s="51"/>
    </row>
    <row r="67" spans="1:51" ht="2.25" customHeight="1" x14ac:dyDescent="0.2">
      <c r="A67" s="37"/>
      <c r="B67" s="38"/>
      <c r="C67" s="39"/>
      <c r="D67" s="40"/>
      <c r="E67" s="41"/>
      <c r="F67" s="42"/>
      <c r="G67" s="41"/>
      <c r="H67" s="43" t="s">
        <v>0</v>
      </c>
      <c r="I67" s="43" t="s">
        <v>52</v>
      </c>
      <c r="J67" s="43" t="s">
        <v>1</v>
      </c>
      <c r="K67" s="39"/>
      <c r="L67" s="69"/>
      <c r="M67" s="45"/>
      <c r="N67" s="46"/>
      <c r="O67" s="46"/>
      <c r="P67" s="86"/>
      <c r="Q67" s="252"/>
      <c r="R67" s="63"/>
      <c r="S67" s="253"/>
      <c r="T67" s="47"/>
      <c r="U67" s="48"/>
      <c r="V67" s="48"/>
      <c r="W67" s="48"/>
      <c r="X67" s="48"/>
      <c r="Y67" s="48"/>
      <c r="Z67" s="48"/>
      <c r="AA67" s="48"/>
      <c r="AB67" s="48"/>
      <c r="AC67" s="103"/>
      <c r="AD67" s="48"/>
      <c r="AE67" s="48"/>
      <c r="AF67" s="48"/>
      <c r="AG67" s="109"/>
      <c r="AH67" s="109"/>
      <c r="AI67" s="109"/>
      <c r="AJ67" s="109"/>
      <c r="AK67" s="48"/>
      <c r="AL67" s="48"/>
      <c r="AM67" s="10"/>
      <c r="AN67" s="18"/>
      <c r="AO67" s="14" t="s">
        <v>81</v>
      </c>
      <c r="AP67" s="87"/>
      <c r="AQ67" s="87"/>
      <c r="AY67" s="51"/>
    </row>
    <row r="68" spans="1:51" ht="17.25" customHeight="1" x14ac:dyDescent="0.2">
      <c r="A68" s="26"/>
      <c r="B68" s="27"/>
      <c r="C68" s="28"/>
      <c r="D68" s="29">
        <f>C68*E68*G68/100</f>
        <v>0</v>
      </c>
      <c r="E68" s="30"/>
      <c r="F68" s="31">
        <f>E68*G68/10</f>
        <v>0</v>
      </c>
      <c r="G68" s="30"/>
      <c r="H68" s="30"/>
      <c r="I68" s="30"/>
      <c r="J68" s="30"/>
      <c r="K68" s="28"/>
      <c r="L68" s="68"/>
      <c r="M68" s="32">
        <f>IF(L68=0,H68,L68)</f>
        <v>0</v>
      </c>
      <c r="N68" s="297"/>
      <c r="O68" s="107"/>
      <c r="P68" s="85"/>
      <c r="Q68" s="107"/>
      <c r="R68" s="64"/>
      <c r="S68" s="251"/>
      <c r="T68" s="33"/>
      <c r="U68" s="34">
        <f>$D68*I68</f>
        <v>0</v>
      </c>
      <c r="V68" s="34">
        <f>$D68*J68</f>
        <v>0</v>
      </c>
      <c r="W68" s="34">
        <f>$D68*K68</f>
        <v>0</v>
      </c>
      <c r="X68" s="35">
        <f>$D68*M68</f>
        <v>0</v>
      </c>
      <c r="Y68" s="35">
        <f t="shared" ref="Y68" si="28">D68*(1-K68)</f>
        <v>0</v>
      </c>
      <c r="Z68" s="34">
        <f>$D68*N68</f>
        <v>0</v>
      </c>
      <c r="AA68" s="34">
        <f>$D68*O68</f>
        <v>0</v>
      </c>
      <c r="AB68" s="34">
        <f>$D68*P68</f>
        <v>0</v>
      </c>
      <c r="AC68" s="106">
        <f>D68-AF68-AE68-AD68</f>
        <v>0</v>
      </c>
      <c r="AD68" s="34">
        <f>$D68*Q68</f>
        <v>0</v>
      </c>
      <c r="AE68" s="34">
        <f>$D68*R68</f>
        <v>0</v>
      </c>
      <c r="AF68" s="34">
        <f>$D68*S68</f>
        <v>0</v>
      </c>
      <c r="AG68" s="106">
        <f>$P68*AC68</f>
        <v>0</v>
      </c>
      <c r="AH68" s="106">
        <f>$P68*AD68</f>
        <v>0</v>
      </c>
      <c r="AI68" s="106">
        <f>$P68*AE68</f>
        <v>0</v>
      </c>
      <c r="AJ68" s="106">
        <f>$P68*AF68</f>
        <v>0</v>
      </c>
      <c r="AK68" s="34">
        <f>$D68*T68</f>
        <v>0</v>
      </c>
      <c r="AL68" s="35"/>
      <c r="AM68" s="10"/>
      <c r="AN68" s="29">
        <f>DSUM($A$9:$D$1100,$D$9,AO67:AO68)</f>
        <v>0</v>
      </c>
      <c r="AO68" s="10">
        <f>B68</f>
        <v>0</v>
      </c>
      <c r="AP68" s="88">
        <f>DCOUNT($A$9:$T$1100,$B$9,AO67:AO68)</f>
        <v>0</v>
      </c>
      <c r="AQ68" s="29">
        <f>DSUM($A$9:$T$1100,$P$9,AO67:AO68)</f>
        <v>0</v>
      </c>
      <c r="AR68" s="6">
        <f>IF(AP68=0,0,AQ68/AP68)</f>
        <v>0</v>
      </c>
      <c r="AY68" s="51"/>
    </row>
    <row r="69" spans="1:51" ht="2.25" customHeight="1" x14ac:dyDescent="0.2">
      <c r="A69" s="37"/>
      <c r="B69" s="38"/>
      <c r="C69" s="39"/>
      <c r="D69" s="40"/>
      <c r="E69" s="41"/>
      <c r="F69" s="42"/>
      <c r="G69" s="41"/>
      <c r="H69" s="43" t="s">
        <v>0</v>
      </c>
      <c r="I69" s="43" t="s">
        <v>52</v>
      </c>
      <c r="J69" s="43" t="s">
        <v>1</v>
      </c>
      <c r="K69" s="39"/>
      <c r="L69" s="69"/>
      <c r="M69" s="45"/>
      <c r="N69" s="46"/>
      <c r="O69" s="46"/>
      <c r="P69" s="86"/>
      <c r="Q69" s="252"/>
      <c r="R69" s="63"/>
      <c r="S69" s="253"/>
      <c r="T69" s="47"/>
      <c r="U69" s="48"/>
      <c r="V69" s="48"/>
      <c r="W69" s="48"/>
      <c r="X69" s="48"/>
      <c r="Y69" s="48"/>
      <c r="Z69" s="48"/>
      <c r="AA69" s="48"/>
      <c r="AB69" s="48"/>
      <c r="AC69" s="103"/>
      <c r="AD69" s="48"/>
      <c r="AE69" s="48"/>
      <c r="AF69" s="48"/>
      <c r="AG69" s="109"/>
      <c r="AH69" s="109"/>
      <c r="AI69" s="109"/>
      <c r="AJ69" s="109"/>
      <c r="AK69" s="48"/>
      <c r="AL69" s="48"/>
      <c r="AM69" s="10"/>
      <c r="AN69" s="18"/>
      <c r="AO69" s="14" t="s">
        <v>81</v>
      </c>
      <c r="AP69" s="87"/>
      <c r="AQ69" s="87"/>
      <c r="AY69" s="51"/>
    </row>
    <row r="70" spans="1:51" ht="17.25" customHeight="1" x14ac:dyDescent="0.2">
      <c r="A70" s="26"/>
      <c r="B70" s="27"/>
      <c r="C70" s="28"/>
      <c r="D70" s="29">
        <f>C70*E70*G70/100</f>
        <v>0</v>
      </c>
      <c r="E70" s="30"/>
      <c r="F70" s="31">
        <f>E70*G70/10</f>
        <v>0</v>
      </c>
      <c r="G70" s="30"/>
      <c r="H70" s="30"/>
      <c r="I70" s="30"/>
      <c r="J70" s="30"/>
      <c r="K70" s="28"/>
      <c r="L70" s="68"/>
      <c r="M70" s="32">
        <f>IF(L70=0,H70,L70)</f>
        <v>0</v>
      </c>
      <c r="N70" s="297"/>
      <c r="O70" s="107"/>
      <c r="P70" s="85"/>
      <c r="Q70" s="107"/>
      <c r="R70" s="64"/>
      <c r="S70" s="251"/>
      <c r="T70" s="33"/>
      <c r="U70" s="34">
        <f>$D70*I70</f>
        <v>0</v>
      </c>
      <c r="V70" s="34">
        <f>$D70*J70</f>
        <v>0</v>
      </c>
      <c r="W70" s="34">
        <f>$D70*K70</f>
        <v>0</v>
      </c>
      <c r="X70" s="35">
        <f>$D70*M70</f>
        <v>0</v>
      </c>
      <c r="Y70" s="35">
        <f t="shared" ref="Y70" si="29">D70*(1-K70)</f>
        <v>0</v>
      </c>
      <c r="Z70" s="34">
        <f>$D70*N70</f>
        <v>0</v>
      </c>
      <c r="AA70" s="34">
        <f>$D70*O70</f>
        <v>0</v>
      </c>
      <c r="AB70" s="34">
        <f>$D70*P70</f>
        <v>0</v>
      </c>
      <c r="AC70" s="106">
        <f>D70-AF70-AE70-AD70</f>
        <v>0</v>
      </c>
      <c r="AD70" s="34">
        <f>$D70*Q70</f>
        <v>0</v>
      </c>
      <c r="AE70" s="34">
        <f>$D70*R70</f>
        <v>0</v>
      </c>
      <c r="AF70" s="34">
        <f>$D70*S70</f>
        <v>0</v>
      </c>
      <c r="AG70" s="106">
        <f>$P70*AC70</f>
        <v>0</v>
      </c>
      <c r="AH70" s="106">
        <f>$P70*AD70</f>
        <v>0</v>
      </c>
      <c r="AI70" s="106">
        <f>$P70*AE70</f>
        <v>0</v>
      </c>
      <c r="AJ70" s="106">
        <f>$P70*AF70</f>
        <v>0</v>
      </c>
      <c r="AK70" s="34">
        <f>$D70*T70</f>
        <v>0</v>
      </c>
      <c r="AL70" s="35"/>
      <c r="AM70" s="10"/>
      <c r="AN70" s="29">
        <f>DSUM($A$9:$D$1100,$D$9,AO69:AO70)</f>
        <v>0</v>
      </c>
      <c r="AO70" s="10">
        <f>B70</f>
        <v>0</v>
      </c>
      <c r="AP70" s="88">
        <f>DCOUNT($A$9:$T$1100,$B$9,AO69:AO70)</f>
        <v>0</v>
      </c>
      <c r="AQ70" s="29">
        <f>DSUM($A$9:$T$1100,$P$9,AO69:AO70)</f>
        <v>0</v>
      </c>
      <c r="AR70" s="6">
        <f>IF(AP70=0,0,AQ70/AP70)</f>
        <v>0</v>
      </c>
      <c r="AY70" s="51"/>
    </row>
    <row r="71" spans="1:51" ht="2.25" customHeight="1" x14ac:dyDescent="0.2">
      <c r="A71" s="37"/>
      <c r="B71" s="38"/>
      <c r="C71" s="39"/>
      <c r="D71" s="40"/>
      <c r="E71" s="41"/>
      <c r="F71" s="42"/>
      <c r="G71" s="41"/>
      <c r="H71" s="43" t="s">
        <v>0</v>
      </c>
      <c r="I71" s="43" t="s">
        <v>52</v>
      </c>
      <c r="J71" s="43" t="s">
        <v>1</v>
      </c>
      <c r="K71" s="39"/>
      <c r="L71" s="69"/>
      <c r="M71" s="45"/>
      <c r="N71" s="46"/>
      <c r="O71" s="46"/>
      <c r="P71" s="86"/>
      <c r="Q71" s="252"/>
      <c r="R71" s="63"/>
      <c r="S71" s="253"/>
      <c r="T71" s="47"/>
      <c r="U71" s="48"/>
      <c r="V71" s="48"/>
      <c r="W71" s="48"/>
      <c r="X71" s="48"/>
      <c r="Y71" s="48"/>
      <c r="Z71" s="48"/>
      <c r="AA71" s="48"/>
      <c r="AB71" s="48"/>
      <c r="AC71" s="103"/>
      <c r="AD71" s="48"/>
      <c r="AE71" s="48"/>
      <c r="AF71" s="48"/>
      <c r="AG71" s="109"/>
      <c r="AH71" s="109"/>
      <c r="AI71" s="109"/>
      <c r="AJ71" s="109"/>
      <c r="AK71" s="48"/>
      <c r="AL71" s="48"/>
      <c r="AM71" s="10"/>
      <c r="AN71" s="18"/>
      <c r="AO71" s="14" t="s">
        <v>81</v>
      </c>
      <c r="AP71" s="87"/>
      <c r="AQ71" s="87"/>
      <c r="AY71" s="51"/>
    </row>
    <row r="72" spans="1:51" ht="17.25" customHeight="1" x14ac:dyDescent="0.2">
      <c r="A72" s="26"/>
      <c r="B72" s="27"/>
      <c r="C72" s="28"/>
      <c r="D72" s="29">
        <f>C72*E72*G72/100</f>
        <v>0</v>
      </c>
      <c r="E72" s="30"/>
      <c r="F72" s="31">
        <f>E72*G72/10</f>
        <v>0</v>
      </c>
      <c r="G72" s="30"/>
      <c r="H72" s="30"/>
      <c r="I72" s="30"/>
      <c r="J72" s="30"/>
      <c r="K72" s="28"/>
      <c r="L72" s="68"/>
      <c r="M72" s="32">
        <f>IF(L72=0,H72,L72)</f>
        <v>0</v>
      </c>
      <c r="N72" s="297"/>
      <c r="O72" s="107"/>
      <c r="P72" s="85"/>
      <c r="Q72" s="107"/>
      <c r="R72" s="64"/>
      <c r="S72" s="251"/>
      <c r="T72" s="33"/>
      <c r="U72" s="34">
        <f>$D72*I72</f>
        <v>0</v>
      </c>
      <c r="V72" s="34">
        <f>$D72*J72</f>
        <v>0</v>
      </c>
      <c r="W72" s="34">
        <f>$D72*K72</f>
        <v>0</v>
      </c>
      <c r="X72" s="35">
        <f>$D72*M72</f>
        <v>0</v>
      </c>
      <c r="Y72" s="35">
        <f t="shared" ref="Y72" si="30">D72*(1-K72)</f>
        <v>0</v>
      </c>
      <c r="Z72" s="34">
        <f>$D72*N72</f>
        <v>0</v>
      </c>
      <c r="AA72" s="34">
        <f>$D72*O72</f>
        <v>0</v>
      </c>
      <c r="AB72" s="34">
        <f>$D72*P72</f>
        <v>0</v>
      </c>
      <c r="AC72" s="106">
        <f>D72-AF72-AE72-AD72</f>
        <v>0</v>
      </c>
      <c r="AD72" s="34">
        <f>$D72*Q72</f>
        <v>0</v>
      </c>
      <c r="AE72" s="34">
        <f>$D72*R72</f>
        <v>0</v>
      </c>
      <c r="AF72" s="34">
        <f>$D72*S72</f>
        <v>0</v>
      </c>
      <c r="AG72" s="106">
        <f>$P72*AC72</f>
        <v>0</v>
      </c>
      <c r="AH72" s="106">
        <f>$P72*AD72</f>
        <v>0</v>
      </c>
      <c r="AI72" s="106">
        <f>$P72*AE72</f>
        <v>0</v>
      </c>
      <c r="AJ72" s="106">
        <f>$P72*AF72</f>
        <v>0</v>
      </c>
      <c r="AK72" s="34">
        <f>$D72*T72</f>
        <v>0</v>
      </c>
      <c r="AL72" s="35"/>
      <c r="AM72" s="10"/>
      <c r="AN72" s="29">
        <f>DSUM($A$9:$D$1100,$D$9,AO71:AO72)</f>
        <v>0</v>
      </c>
      <c r="AO72" s="10">
        <f>B72</f>
        <v>0</v>
      </c>
      <c r="AP72" s="88">
        <f>DCOUNT($A$9:$T$1100,$B$9,AO71:AO72)</f>
        <v>0</v>
      </c>
      <c r="AQ72" s="29">
        <f>DSUM($A$9:$T$1100,$P$9,AO71:AO72)</f>
        <v>0</v>
      </c>
      <c r="AR72" s="6">
        <f>IF(AP72=0,0,AQ72/AP72)</f>
        <v>0</v>
      </c>
      <c r="AY72" s="51"/>
    </row>
    <row r="73" spans="1:51" ht="2.25" customHeight="1" x14ac:dyDescent="0.2">
      <c r="A73" s="37"/>
      <c r="B73" s="38"/>
      <c r="C73" s="39"/>
      <c r="D73" s="40"/>
      <c r="E73" s="41"/>
      <c r="F73" s="42"/>
      <c r="G73" s="41"/>
      <c r="H73" s="43" t="s">
        <v>0</v>
      </c>
      <c r="I73" s="43" t="s">
        <v>52</v>
      </c>
      <c r="J73" s="43" t="s">
        <v>1</v>
      </c>
      <c r="K73" s="39"/>
      <c r="L73" s="69"/>
      <c r="M73" s="45"/>
      <c r="N73" s="46"/>
      <c r="O73" s="46"/>
      <c r="P73" s="86"/>
      <c r="Q73" s="252"/>
      <c r="R73" s="63"/>
      <c r="S73" s="253"/>
      <c r="T73" s="47"/>
      <c r="U73" s="48"/>
      <c r="V73" s="48"/>
      <c r="W73" s="48"/>
      <c r="X73" s="48"/>
      <c r="Y73" s="48"/>
      <c r="Z73" s="48"/>
      <c r="AA73" s="48"/>
      <c r="AB73" s="48"/>
      <c r="AC73" s="103"/>
      <c r="AD73" s="48"/>
      <c r="AE73" s="48"/>
      <c r="AF73" s="48"/>
      <c r="AG73" s="109"/>
      <c r="AH73" s="109"/>
      <c r="AI73" s="109"/>
      <c r="AJ73" s="109"/>
      <c r="AK73" s="48"/>
      <c r="AL73" s="48"/>
      <c r="AM73" s="10"/>
      <c r="AN73" s="18"/>
      <c r="AO73" s="14" t="s">
        <v>81</v>
      </c>
      <c r="AP73" s="87"/>
      <c r="AQ73" s="87"/>
      <c r="AY73" s="51"/>
    </row>
    <row r="74" spans="1:51" ht="17.25" customHeight="1" x14ac:dyDescent="0.2">
      <c r="A74" s="26"/>
      <c r="B74" s="27"/>
      <c r="C74" s="28"/>
      <c r="D74" s="29">
        <f>C74*E74*G74/100</f>
        <v>0</v>
      </c>
      <c r="E74" s="30"/>
      <c r="F74" s="31">
        <f>E74*G74/10</f>
        <v>0</v>
      </c>
      <c r="G74" s="30"/>
      <c r="H74" s="30"/>
      <c r="I74" s="30"/>
      <c r="J74" s="30"/>
      <c r="K74" s="28"/>
      <c r="L74" s="68"/>
      <c r="M74" s="32">
        <f>IF(L74=0,H74,L74)</f>
        <v>0</v>
      </c>
      <c r="N74" s="297"/>
      <c r="O74" s="107"/>
      <c r="P74" s="85"/>
      <c r="Q74" s="107"/>
      <c r="R74" s="64"/>
      <c r="S74" s="251"/>
      <c r="T74" s="33"/>
      <c r="U74" s="34">
        <f>$D74*I74</f>
        <v>0</v>
      </c>
      <c r="V74" s="34">
        <f>$D74*J74</f>
        <v>0</v>
      </c>
      <c r="W74" s="34">
        <f>$D74*K74</f>
        <v>0</v>
      </c>
      <c r="X74" s="35">
        <f>$D74*M74</f>
        <v>0</v>
      </c>
      <c r="Y74" s="35">
        <f t="shared" ref="Y74" si="31">D74*(1-K74)</f>
        <v>0</v>
      </c>
      <c r="Z74" s="34">
        <f>$D74*N74</f>
        <v>0</v>
      </c>
      <c r="AA74" s="34">
        <f>$D74*O74</f>
        <v>0</v>
      </c>
      <c r="AB74" s="34">
        <f>$D74*P74</f>
        <v>0</v>
      </c>
      <c r="AC74" s="106">
        <f>D74-AF74-AE74-AD74</f>
        <v>0</v>
      </c>
      <c r="AD74" s="34">
        <f>$D74*Q74</f>
        <v>0</v>
      </c>
      <c r="AE74" s="34">
        <f>$D74*R74</f>
        <v>0</v>
      </c>
      <c r="AF74" s="34">
        <f>$D74*S74</f>
        <v>0</v>
      </c>
      <c r="AG74" s="106">
        <f>$P74*AC74</f>
        <v>0</v>
      </c>
      <c r="AH74" s="106">
        <f>$P74*AD74</f>
        <v>0</v>
      </c>
      <c r="AI74" s="106">
        <f>$P74*AE74</f>
        <v>0</v>
      </c>
      <c r="AJ74" s="106">
        <f>$P74*AF74</f>
        <v>0</v>
      </c>
      <c r="AK74" s="34">
        <f>$D74*T74</f>
        <v>0</v>
      </c>
      <c r="AL74" s="35"/>
      <c r="AM74" s="10"/>
      <c r="AN74" s="29">
        <f>DSUM($A$9:$D$1100,$D$9,AO73:AO74)</f>
        <v>0</v>
      </c>
      <c r="AO74" s="10">
        <f>B74</f>
        <v>0</v>
      </c>
      <c r="AP74" s="88">
        <f>DCOUNT($A$9:$T$1100,$B$9,AO73:AO74)</f>
        <v>0</v>
      </c>
      <c r="AQ74" s="29">
        <f>DSUM($A$9:$T$1100,$P$9,AO73:AO74)</f>
        <v>0</v>
      </c>
      <c r="AR74" s="6">
        <f>IF(AP74=0,0,AQ74/AP74)</f>
        <v>0</v>
      </c>
      <c r="AY74" s="51"/>
    </row>
    <row r="75" spans="1:51" ht="2.25" customHeight="1" x14ac:dyDescent="0.2">
      <c r="A75" s="37"/>
      <c r="B75" s="38"/>
      <c r="C75" s="39"/>
      <c r="D75" s="40"/>
      <c r="E75" s="41"/>
      <c r="F75" s="42"/>
      <c r="G75" s="41"/>
      <c r="H75" s="43" t="s">
        <v>0</v>
      </c>
      <c r="I75" s="43" t="s">
        <v>52</v>
      </c>
      <c r="J75" s="43" t="s">
        <v>1</v>
      </c>
      <c r="K75" s="39"/>
      <c r="L75" s="69"/>
      <c r="M75" s="45"/>
      <c r="N75" s="46"/>
      <c r="O75" s="46"/>
      <c r="P75" s="86"/>
      <c r="Q75" s="252"/>
      <c r="R75" s="63"/>
      <c r="S75" s="253"/>
      <c r="T75" s="47"/>
      <c r="U75" s="48"/>
      <c r="V75" s="48"/>
      <c r="W75" s="48"/>
      <c r="X75" s="48"/>
      <c r="Y75" s="48"/>
      <c r="Z75" s="48"/>
      <c r="AA75" s="48"/>
      <c r="AB75" s="48"/>
      <c r="AC75" s="103"/>
      <c r="AD75" s="48"/>
      <c r="AE75" s="48"/>
      <c r="AF75" s="48"/>
      <c r="AG75" s="109"/>
      <c r="AH75" s="109"/>
      <c r="AI75" s="109"/>
      <c r="AJ75" s="109"/>
      <c r="AK75" s="48"/>
      <c r="AL75" s="48"/>
      <c r="AM75" s="10"/>
      <c r="AN75" s="18"/>
      <c r="AO75" s="14" t="s">
        <v>81</v>
      </c>
      <c r="AP75" s="87"/>
      <c r="AQ75" s="87"/>
      <c r="AY75" s="51"/>
    </row>
    <row r="76" spans="1:51" ht="17.25" customHeight="1" x14ac:dyDescent="0.2">
      <c r="A76" s="26"/>
      <c r="B76" s="27"/>
      <c r="C76" s="28"/>
      <c r="D76" s="29">
        <f>C76*E76*G76/100</f>
        <v>0</v>
      </c>
      <c r="E76" s="30"/>
      <c r="F76" s="31">
        <f>E76*G76/10</f>
        <v>0</v>
      </c>
      <c r="G76" s="30"/>
      <c r="H76" s="30"/>
      <c r="I76" s="30"/>
      <c r="J76" s="30"/>
      <c r="K76" s="28"/>
      <c r="L76" s="68"/>
      <c r="M76" s="32">
        <f>IF(L76=0,H76,L76)</f>
        <v>0</v>
      </c>
      <c r="N76" s="297"/>
      <c r="O76" s="107"/>
      <c r="P76" s="85"/>
      <c r="Q76" s="107"/>
      <c r="R76" s="64"/>
      <c r="S76" s="251"/>
      <c r="T76" s="33"/>
      <c r="U76" s="34">
        <f>$D76*I76</f>
        <v>0</v>
      </c>
      <c r="V76" s="34">
        <f>$D76*J76</f>
        <v>0</v>
      </c>
      <c r="W76" s="34">
        <f>$D76*K76</f>
        <v>0</v>
      </c>
      <c r="X76" s="35">
        <f>$D76*M76</f>
        <v>0</v>
      </c>
      <c r="Y76" s="35">
        <f t="shared" ref="Y76" si="32">D76*(1-K76)</f>
        <v>0</v>
      </c>
      <c r="Z76" s="34">
        <f>$D76*N76</f>
        <v>0</v>
      </c>
      <c r="AA76" s="34">
        <f>$D76*O76</f>
        <v>0</v>
      </c>
      <c r="AB76" s="34">
        <f>$D76*P76</f>
        <v>0</v>
      </c>
      <c r="AC76" s="106">
        <f>D76-AF76-AE76-AD76</f>
        <v>0</v>
      </c>
      <c r="AD76" s="34">
        <f>$D76*Q76</f>
        <v>0</v>
      </c>
      <c r="AE76" s="34">
        <f>$D76*R76</f>
        <v>0</v>
      </c>
      <c r="AF76" s="34">
        <f>$D76*S76</f>
        <v>0</v>
      </c>
      <c r="AG76" s="106">
        <f>$P76*AC76</f>
        <v>0</v>
      </c>
      <c r="AH76" s="106">
        <f>$P76*AD76</f>
        <v>0</v>
      </c>
      <c r="AI76" s="106">
        <f>$P76*AE76</f>
        <v>0</v>
      </c>
      <c r="AJ76" s="106">
        <f>$P76*AF76</f>
        <v>0</v>
      </c>
      <c r="AK76" s="34">
        <f>$D76*T76</f>
        <v>0</v>
      </c>
      <c r="AL76" s="35"/>
      <c r="AM76" s="10"/>
      <c r="AN76" s="29">
        <f>DSUM($A$9:$D$1100,$D$9,AO75:AO76)</f>
        <v>0</v>
      </c>
      <c r="AO76" s="10">
        <f>B76</f>
        <v>0</v>
      </c>
      <c r="AP76" s="88">
        <f>DCOUNT($A$9:$T$1100,$B$9,AO75:AO76)</f>
        <v>0</v>
      </c>
      <c r="AQ76" s="29">
        <f>DSUM($A$9:$T$1100,$P$9,AO75:AO76)</f>
        <v>0</v>
      </c>
      <c r="AR76" s="6">
        <f>IF(AP76=0,0,AQ76/AP76)</f>
        <v>0</v>
      </c>
      <c r="AY76" s="51"/>
    </row>
    <row r="77" spans="1:51" ht="2.25" customHeight="1" x14ac:dyDescent="0.2">
      <c r="A77" s="37"/>
      <c r="B77" s="38"/>
      <c r="C77" s="39"/>
      <c r="D77" s="40"/>
      <c r="E77" s="41"/>
      <c r="F77" s="42"/>
      <c r="G77" s="41"/>
      <c r="H77" s="43" t="s">
        <v>0</v>
      </c>
      <c r="I77" s="43" t="s">
        <v>52</v>
      </c>
      <c r="J77" s="43" t="s">
        <v>1</v>
      </c>
      <c r="K77" s="39"/>
      <c r="L77" s="69"/>
      <c r="M77" s="45"/>
      <c r="N77" s="46"/>
      <c r="O77" s="46"/>
      <c r="P77" s="86"/>
      <c r="Q77" s="252"/>
      <c r="R77" s="63"/>
      <c r="S77" s="253"/>
      <c r="T77" s="47"/>
      <c r="U77" s="48"/>
      <c r="V77" s="48"/>
      <c r="W77" s="48"/>
      <c r="X77" s="48"/>
      <c r="Y77" s="48"/>
      <c r="Z77" s="48"/>
      <c r="AA77" s="48"/>
      <c r="AB77" s="48"/>
      <c r="AC77" s="103"/>
      <c r="AD77" s="48"/>
      <c r="AE77" s="48"/>
      <c r="AF77" s="48"/>
      <c r="AG77" s="109"/>
      <c r="AH77" s="109"/>
      <c r="AI77" s="109"/>
      <c r="AJ77" s="109"/>
      <c r="AK77" s="48"/>
      <c r="AL77" s="48"/>
      <c r="AM77" s="10"/>
      <c r="AN77" s="18"/>
      <c r="AO77" s="14" t="s">
        <v>81</v>
      </c>
      <c r="AP77" s="87"/>
      <c r="AQ77" s="87"/>
      <c r="AY77" s="51"/>
    </row>
    <row r="78" spans="1:51" ht="17.25" customHeight="1" x14ac:dyDescent="0.2">
      <c r="A78" s="26"/>
      <c r="B78" s="27"/>
      <c r="C78" s="28"/>
      <c r="D78" s="29">
        <f>C78*E78*G78/100</f>
        <v>0</v>
      </c>
      <c r="E78" s="30"/>
      <c r="F78" s="31">
        <f>E78*G78/10</f>
        <v>0</v>
      </c>
      <c r="G78" s="30"/>
      <c r="H78" s="30"/>
      <c r="I78" s="30"/>
      <c r="J78" s="30"/>
      <c r="K78" s="28"/>
      <c r="L78" s="68"/>
      <c r="M78" s="32">
        <f>IF(L78=0,H78,L78)</f>
        <v>0</v>
      </c>
      <c r="N78" s="297"/>
      <c r="O78" s="107"/>
      <c r="P78" s="85"/>
      <c r="Q78" s="107"/>
      <c r="R78" s="64"/>
      <c r="S78" s="251"/>
      <c r="T78" s="33"/>
      <c r="U78" s="34">
        <f>$D78*I78</f>
        <v>0</v>
      </c>
      <c r="V78" s="34">
        <f>$D78*J78</f>
        <v>0</v>
      </c>
      <c r="W78" s="34">
        <f>$D78*K78</f>
        <v>0</v>
      </c>
      <c r="X78" s="35">
        <f>$D78*M78</f>
        <v>0</v>
      </c>
      <c r="Y78" s="35">
        <f t="shared" ref="Y78" si="33">D78*(1-K78)</f>
        <v>0</v>
      </c>
      <c r="Z78" s="34">
        <f>$D78*N78</f>
        <v>0</v>
      </c>
      <c r="AA78" s="34">
        <f>$D78*O78</f>
        <v>0</v>
      </c>
      <c r="AB78" s="34">
        <f>$D78*P78</f>
        <v>0</v>
      </c>
      <c r="AC78" s="106">
        <f>D78-AF78-AE78-AD78</f>
        <v>0</v>
      </c>
      <c r="AD78" s="34">
        <f>$D78*Q78</f>
        <v>0</v>
      </c>
      <c r="AE78" s="34">
        <f>$D78*R78</f>
        <v>0</v>
      </c>
      <c r="AF78" s="34">
        <f>$D78*S78</f>
        <v>0</v>
      </c>
      <c r="AG78" s="106">
        <f>$P78*AC78</f>
        <v>0</v>
      </c>
      <c r="AH78" s="106">
        <f>$P78*AD78</f>
        <v>0</v>
      </c>
      <c r="AI78" s="106">
        <f>$P78*AE78</f>
        <v>0</v>
      </c>
      <c r="AJ78" s="106">
        <f>$P78*AF78</f>
        <v>0</v>
      </c>
      <c r="AK78" s="34">
        <f>$D78*T78</f>
        <v>0</v>
      </c>
      <c r="AL78" s="35"/>
      <c r="AM78" s="10"/>
      <c r="AN78" s="29">
        <f>DSUM($A$9:$D$1100,$D$9,AO77:AO78)</f>
        <v>0</v>
      </c>
      <c r="AO78" s="10">
        <f>B78</f>
        <v>0</v>
      </c>
      <c r="AP78" s="88">
        <f>DCOUNT($A$9:$T$1100,$B$9,AO77:AO78)</f>
        <v>0</v>
      </c>
      <c r="AQ78" s="29">
        <f>DSUM($A$9:$T$1100,$P$9,AO77:AO78)</f>
        <v>0</v>
      </c>
      <c r="AR78" s="6">
        <f>IF(AP78=0,0,AQ78/AP78)</f>
        <v>0</v>
      </c>
      <c r="AY78" s="51"/>
    </row>
    <row r="79" spans="1:51" ht="2.25" customHeight="1" x14ac:dyDescent="0.2">
      <c r="A79" s="37"/>
      <c r="B79" s="38"/>
      <c r="C79" s="39"/>
      <c r="D79" s="40"/>
      <c r="E79" s="41"/>
      <c r="F79" s="42"/>
      <c r="G79" s="41"/>
      <c r="H79" s="43" t="s">
        <v>0</v>
      </c>
      <c r="I79" s="43" t="s">
        <v>52</v>
      </c>
      <c r="J79" s="43" t="s">
        <v>1</v>
      </c>
      <c r="K79" s="39"/>
      <c r="L79" s="69"/>
      <c r="M79" s="45"/>
      <c r="N79" s="46"/>
      <c r="O79" s="46"/>
      <c r="P79" s="86"/>
      <c r="Q79" s="252"/>
      <c r="R79" s="63"/>
      <c r="S79" s="253"/>
      <c r="T79" s="47"/>
      <c r="U79" s="48"/>
      <c r="V79" s="48"/>
      <c r="W79" s="48"/>
      <c r="X79" s="48"/>
      <c r="Y79" s="48"/>
      <c r="Z79" s="48"/>
      <c r="AA79" s="48"/>
      <c r="AB79" s="48"/>
      <c r="AC79" s="103"/>
      <c r="AD79" s="48"/>
      <c r="AE79" s="48"/>
      <c r="AF79" s="48"/>
      <c r="AG79" s="109"/>
      <c r="AH79" s="109"/>
      <c r="AI79" s="109"/>
      <c r="AJ79" s="109"/>
      <c r="AK79" s="48"/>
      <c r="AL79" s="48"/>
      <c r="AM79" s="10"/>
      <c r="AN79" s="18"/>
      <c r="AO79" s="14" t="s">
        <v>81</v>
      </c>
      <c r="AP79" s="87"/>
      <c r="AQ79" s="87"/>
      <c r="AY79" s="51"/>
    </row>
    <row r="80" spans="1:51" ht="17.25" customHeight="1" x14ac:dyDescent="0.2">
      <c r="A80" s="26"/>
      <c r="B80" s="27"/>
      <c r="C80" s="28"/>
      <c r="D80" s="29">
        <f>C80*E80*G80/100</f>
        <v>0</v>
      </c>
      <c r="E80" s="30"/>
      <c r="F80" s="31">
        <f>E80*G80/10</f>
        <v>0</v>
      </c>
      <c r="G80" s="30"/>
      <c r="H80" s="30"/>
      <c r="I80" s="30"/>
      <c r="J80" s="30"/>
      <c r="K80" s="28"/>
      <c r="L80" s="68"/>
      <c r="M80" s="32">
        <f>IF(L80=0,H80,L80)</f>
        <v>0</v>
      </c>
      <c r="N80" s="297"/>
      <c r="O80" s="107"/>
      <c r="P80" s="85"/>
      <c r="Q80" s="107"/>
      <c r="R80" s="64"/>
      <c r="S80" s="251"/>
      <c r="T80" s="33"/>
      <c r="U80" s="34">
        <f>$D80*I80</f>
        <v>0</v>
      </c>
      <c r="V80" s="34">
        <f>$D80*J80</f>
        <v>0</v>
      </c>
      <c r="W80" s="34">
        <f>$D80*K80</f>
        <v>0</v>
      </c>
      <c r="X80" s="35">
        <f>$D80*M80</f>
        <v>0</v>
      </c>
      <c r="Y80" s="35">
        <f t="shared" ref="Y80" si="34">D80*(1-K80)</f>
        <v>0</v>
      </c>
      <c r="Z80" s="34">
        <f>$D80*N80</f>
        <v>0</v>
      </c>
      <c r="AA80" s="34">
        <f>$D80*O80</f>
        <v>0</v>
      </c>
      <c r="AB80" s="34">
        <f>$D80*P80</f>
        <v>0</v>
      </c>
      <c r="AC80" s="106">
        <f>D80-AF80-AE80-AD80</f>
        <v>0</v>
      </c>
      <c r="AD80" s="34">
        <f>$D80*Q80</f>
        <v>0</v>
      </c>
      <c r="AE80" s="34">
        <f>$D80*R80</f>
        <v>0</v>
      </c>
      <c r="AF80" s="34">
        <f>$D80*S80</f>
        <v>0</v>
      </c>
      <c r="AG80" s="106">
        <f>$P80*AC80</f>
        <v>0</v>
      </c>
      <c r="AH80" s="106">
        <f>$P80*AD80</f>
        <v>0</v>
      </c>
      <c r="AI80" s="106">
        <f>$P80*AE80</f>
        <v>0</v>
      </c>
      <c r="AJ80" s="106">
        <f>$P80*AF80</f>
        <v>0</v>
      </c>
      <c r="AK80" s="34">
        <f>$D80*T80</f>
        <v>0</v>
      </c>
      <c r="AL80" s="35"/>
      <c r="AM80" s="10"/>
      <c r="AN80" s="29">
        <f>DSUM($A$9:$D$1100,$D$9,AO79:AO80)</f>
        <v>0</v>
      </c>
      <c r="AO80" s="10">
        <f>B80</f>
        <v>0</v>
      </c>
      <c r="AP80" s="88">
        <f>DCOUNT($A$9:$T$1100,$B$9,AO79:AO80)</f>
        <v>0</v>
      </c>
      <c r="AQ80" s="29">
        <f>DSUM($A$9:$T$1100,$P$9,AO79:AO80)</f>
        <v>0</v>
      </c>
      <c r="AR80" s="6">
        <f>IF(AP80=0,0,AQ80/AP80)</f>
        <v>0</v>
      </c>
      <c r="AY80" s="51"/>
    </row>
    <row r="81" spans="1:51" ht="2.25" customHeight="1" x14ac:dyDescent="0.2">
      <c r="A81" s="37"/>
      <c r="B81" s="38"/>
      <c r="C81" s="39"/>
      <c r="D81" s="40"/>
      <c r="E81" s="41"/>
      <c r="F81" s="42"/>
      <c r="G81" s="41"/>
      <c r="H81" s="43" t="s">
        <v>0</v>
      </c>
      <c r="I81" s="43" t="s">
        <v>52</v>
      </c>
      <c r="J81" s="43" t="s">
        <v>1</v>
      </c>
      <c r="K81" s="39"/>
      <c r="L81" s="69"/>
      <c r="M81" s="45"/>
      <c r="N81" s="46"/>
      <c r="O81" s="46"/>
      <c r="P81" s="86"/>
      <c r="Q81" s="252"/>
      <c r="R81" s="63"/>
      <c r="S81" s="253"/>
      <c r="T81" s="47"/>
      <c r="U81" s="48"/>
      <c r="V81" s="48"/>
      <c r="W81" s="48"/>
      <c r="X81" s="48"/>
      <c r="Y81" s="48"/>
      <c r="Z81" s="48"/>
      <c r="AA81" s="48"/>
      <c r="AB81" s="48"/>
      <c r="AC81" s="103"/>
      <c r="AD81" s="48"/>
      <c r="AE81" s="48"/>
      <c r="AF81" s="48"/>
      <c r="AG81" s="109"/>
      <c r="AH81" s="109"/>
      <c r="AI81" s="109"/>
      <c r="AJ81" s="109"/>
      <c r="AK81" s="48"/>
      <c r="AL81" s="48"/>
      <c r="AM81" s="10"/>
      <c r="AN81" s="18"/>
      <c r="AO81" s="14" t="s">
        <v>81</v>
      </c>
      <c r="AP81" s="87"/>
      <c r="AQ81" s="87"/>
      <c r="AY81" s="51"/>
    </row>
    <row r="82" spans="1:51" ht="17.25" customHeight="1" x14ac:dyDescent="0.2">
      <c r="A82" s="26"/>
      <c r="B82" s="27"/>
      <c r="C82" s="28"/>
      <c r="D82" s="29">
        <f>C82*E82*G82/100</f>
        <v>0</v>
      </c>
      <c r="E82" s="30"/>
      <c r="F82" s="31">
        <f>E82*G82/10</f>
        <v>0</v>
      </c>
      <c r="G82" s="30"/>
      <c r="H82" s="30"/>
      <c r="I82" s="30"/>
      <c r="J82" s="30"/>
      <c r="K82" s="28"/>
      <c r="L82" s="68"/>
      <c r="M82" s="32">
        <f>IF(L82=0,H82,L82)</f>
        <v>0</v>
      </c>
      <c r="N82" s="297"/>
      <c r="O82" s="107"/>
      <c r="P82" s="85"/>
      <c r="Q82" s="107"/>
      <c r="R82" s="64"/>
      <c r="S82" s="251"/>
      <c r="T82" s="33"/>
      <c r="U82" s="34">
        <f>$D82*I82</f>
        <v>0</v>
      </c>
      <c r="V82" s="34">
        <f>$D82*J82</f>
        <v>0</v>
      </c>
      <c r="W82" s="34">
        <f>$D82*K82</f>
        <v>0</v>
      </c>
      <c r="X82" s="35">
        <f>$D82*M82</f>
        <v>0</v>
      </c>
      <c r="Y82" s="35">
        <f t="shared" ref="Y82" si="35">D82*(1-K82)</f>
        <v>0</v>
      </c>
      <c r="Z82" s="34">
        <f>$D82*N82</f>
        <v>0</v>
      </c>
      <c r="AA82" s="34">
        <f>$D82*O82</f>
        <v>0</v>
      </c>
      <c r="AB82" s="34">
        <f>$D82*P82</f>
        <v>0</v>
      </c>
      <c r="AC82" s="106">
        <f>D82-AF82-AE82-AD82</f>
        <v>0</v>
      </c>
      <c r="AD82" s="34">
        <f>$D82*Q82</f>
        <v>0</v>
      </c>
      <c r="AE82" s="34">
        <f>$D82*R82</f>
        <v>0</v>
      </c>
      <c r="AF82" s="34">
        <f>$D82*S82</f>
        <v>0</v>
      </c>
      <c r="AG82" s="106">
        <f>$P82*AC82</f>
        <v>0</v>
      </c>
      <c r="AH82" s="106">
        <f>$P82*AD82</f>
        <v>0</v>
      </c>
      <c r="AI82" s="106">
        <f>$P82*AE82</f>
        <v>0</v>
      </c>
      <c r="AJ82" s="106">
        <f>$P82*AF82</f>
        <v>0</v>
      </c>
      <c r="AK82" s="34">
        <f>$D82*T82</f>
        <v>0</v>
      </c>
      <c r="AL82" s="35"/>
      <c r="AM82" s="10"/>
      <c r="AN82" s="29">
        <f>DSUM($A$9:$D$1100,$D$9,AO81:AO82)</f>
        <v>0</v>
      </c>
      <c r="AO82" s="10">
        <f>B82</f>
        <v>0</v>
      </c>
      <c r="AP82" s="88">
        <f>DCOUNT($A$9:$T$1100,$B$9,AO81:AO82)</f>
        <v>0</v>
      </c>
      <c r="AQ82" s="29">
        <f>DSUM($A$9:$T$1100,$P$9,AO81:AO82)</f>
        <v>0</v>
      </c>
      <c r="AR82" s="6">
        <f>IF(AP82=0,0,AQ82/AP82)</f>
        <v>0</v>
      </c>
      <c r="AY82" s="51"/>
    </row>
    <row r="83" spans="1:51" ht="2.25" customHeight="1" x14ac:dyDescent="0.2">
      <c r="A83" s="37"/>
      <c r="B83" s="38"/>
      <c r="C83" s="39"/>
      <c r="D83" s="40"/>
      <c r="E83" s="41"/>
      <c r="F83" s="42"/>
      <c r="G83" s="41"/>
      <c r="H83" s="43" t="s">
        <v>0</v>
      </c>
      <c r="I83" s="43" t="s">
        <v>52</v>
      </c>
      <c r="J83" s="43" t="s">
        <v>1</v>
      </c>
      <c r="K83" s="39"/>
      <c r="L83" s="69"/>
      <c r="M83" s="45"/>
      <c r="N83" s="46"/>
      <c r="O83" s="46"/>
      <c r="P83" s="86"/>
      <c r="Q83" s="252"/>
      <c r="R83" s="63"/>
      <c r="S83" s="253"/>
      <c r="T83" s="47"/>
      <c r="U83" s="48"/>
      <c r="V83" s="48"/>
      <c r="W83" s="48"/>
      <c r="X83" s="48"/>
      <c r="Y83" s="48"/>
      <c r="Z83" s="48"/>
      <c r="AA83" s="48"/>
      <c r="AB83" s="48"/>
      <c r="AC83" s="103"/>
      <c r="AD83" s="48"/>
      <c r="AE83" s="48"/>
      <c r="AF83" s="48"/>
      <c r="AG83" s="109"/>
      <c r="AH83" s="109"/>
      <c r="AI83" s="109"/>
      <c r="AJ83" s="109"/>
      <c r="AK83" s="48"/>
      <c r="AL83" s="48"/>
      <c r="AM83" s="10"/>
      <c r="AN83" s="18"/>
      <c r="AO83" s="14" t="s">
        <v>81</v>
      </c>
      <c r="AP83" s="87"/>
      <c r="AQ83" s="87"/>
      <c r="AY83" s="51"/>
    </row>
    <row r="84" spans="1:51" ht="17.25" customHeight="1" x14ac:dyDescent="0.2">
      <c r="A84" s="26"/>
      <c r="B84" s="27"/>
      <c r="C84" s="28"/>
      <c r="D84" s="29">
        <f>C84*E84*G84/100</f>
        <v>0</v>
      </c>
      <c r="E84" s="30"/>
      <c r="F84" s="31">
        <f>E84*G84/10</f>
        <v>0</v>
      </c>
      <c r="G84" s="30"/>
      <c r="H84" s="30"/>
      <c r="I84" s="30"/>
      <c r="J84" s="30"/>
      <c r="K84" s="28"/>
      <c r="L84" s="68"/>
      <c r="M84" s="32">
        <f>IF(L84=0,H84,L84)</f>
        <v>0</v>
      </c>
      <c r="N84" s="297"/>
      <c r="O84" s="107"/>
      <c r="P84" s="85"/>
      <c r="Q84" s="107"/>
      <c r="R84" s="64"/>
      <c r="S84" s="251"/>
      <c r="T84" s="33"/>
      <c r="U84" s="34">
        <f>$D84*I84</f>
        <v>0</v>
      </c>
      <c r="V84" s="34">
        <f>$D84*J84</f>
        <v>0</v>
      </c>
      <c r="W84" s="34">
        <f>$D84*K84</f>
        <v>0</v>
      </c>
      <c r="X84" s="35">
        <f>$D84*M84</f>
        <v>0</v>
      </c>
      <c r="Y84" s="35">
        <f t="shared" ref="Y84" si="36">D84*(1-K84)</f>
        <v>0</v>
      </c>
      <c r="Z84" s="34">
        <f>$D84*N84</f>
        <v>0</v>
      </c>
      <c r="AA84" s="34">
        <f>$D84*O84</f>
        <v>0</v>
      </c>
      <c r="AB84" s="34">
        <f>$D84*P84</f>
        <v>0</v>
      </c>
      <c r="AC84" s="106">
        <f>D84-AF84-AE84-AD84</f>
        <v>0</v>
      </c>
      <c r="AD84" s="34">
        <f>$D84*Q84</f>
        <v>0</v>
      </c>
      <c r="AE84" s="34">
        <f>$D84*R84</f>
        <v>0</v>
      </c>
      <c r="AF84" s="34">
        <f>$D84*S84</f>
        <v>0</v>
      </c>
      <c r="AG84" s="106">
        <f>$P84*AC84</f>
        <v>0</v>
      </c>
      <c r="AH84" s="106">
        <f>$P84*AD84</f>
        <v>0</v>
      </c>
      <c r="AI84" s="106">
        <f>$P84*AE84</f>
        <v>0</v>
      </c>
      <c r="AJ84" s="106">
        <f>$P84*AF84</f>
        <v>0</v>
      </c>
      <c r="AK84" s="34">
        <f>$D84*T84</f>
        <v>0</v>
      </c>
      <c r="AL84" s="35"/>
      <c r="AM84" s="10"/>
      <c r="AN84" s="29">
        <f>DSUM($A$9:$D$1100,$D$9,AO83:AO84)</f>
        <v>0</v>
      </c>
      <c r="AO84" s="10">
        <f>B84</f>
        <v>0</v>
      </c>
      <c r="AP84" s="88">
        <f>DCOUNT($A$9:$T$1100,$B$9,AO83:AO84)</f>
        <v>0</v>
      </c>
      <c r="AQ84" s="29">
        <f>DSUM($A$9:$T$1100,$P$9,AO83:AO84)</f>
        <v>0</v>
      </c>
      <c r="AR84" s="6">
        <f>IF(AP84=0,0,AQ84/AP84)</f>
        <v>0</v>
      </c>
      <c r="AY84" s="51"/>
    </row>
    <row r="85" spans="1:51" ht="2.25" customHeight="1" x14ac:dyDescent="0.2">
      <c r="A85" s="37"/>
      <c r="B85" s="38"/>
      <c r="C85" s="39"/>
      <c r="D85" s="40"/>
      <c r="E85" s="41"/>
      <c r="F85" s="42"/>
      <c r="G85" s="41"/>
      <c r="H85" s="43" t="s">
        <v>0</v>
      </c>
      <c r="I85" s="43" t="s">
        <v>52</v>
      </c>
      <c r="J85" s="43" t="s">
        <v>1</v>
      </c>
      <c r="K85" s="39"/>
      <c r="L85" s="69"/>
      <c r="M85" s="45"/>
      <c r="N85" s="46"/>
      <c r="O85" s="46"/>
      <c r="P85" s="86"/>
      <c r="Q85" s="252"/>
      <c r="R85" s="63"/>
      <c r="S85" s="253"/>
      <c r="T85" s="47"/>
      <c r="U85" s="48"/>
      <c r="V85" s="48"/>
      <c r="W85" s="48"/>
      <c r="X85" s="48"/>
      <c r="Y85" s="48"/>
      <c r="Z85" s="48"/>
      <c r="AA85" s="48"/>
      <c r="AB85" s="48"/>
      <c r="AC85" s="103"/>
      <c r="AD85" s="48"/>
      <c r="AE85" s="48"/>
      <c r="AF85" s="48"/>
      <c r="AG85" s="109"/>
      <c r="AH85" s="109"/>
      <c r="AI85" s="109"/>
      <c r="AJ85" s="109"/>
      <c r="AK85" s="48"/>
      <c r="AL85" s="48"/>
      <c r="AM85" s="10"/>
      <c r="AN85" s="18"/>
      <c r="AO85" s="14" t="s">
        <v>81</v>
      </c>
      <c r="AP85" s="87"/>
      <c r="AQ85" s="87"/>
      <c r="AY85" s="51"/>
    </row>
    <row r="86" spans="1:51" ht="17.25" customHeight="1" x14ac:dyDescent="0.2">
      <c r="A86" s="26"/>
      <c r="B86" s="27"/>
      <c r="C86" s="28"/>
      <c r="D86" s="29">
        <f>C86*E86*G86/100</f>
        <v>0</v>
      </c>
      <c r="E86" s="30"/>
      <c r="F86" s="31">
        <f>E86*G86/10</f>
        <v>0</v>
      </c>
      <c r="G86" s="30"/>
      <c r="H86" s="30"/>
      <c r="I86" s="30"/>
      <c r="J86" s="30"/>
      <c r="K86" s="28"/>
      <c r="L86" s="68"/>
      <c r="M86" s="32">
        <f>IF(L86=0,H86,L86)</f>
        <v>0</v>
      </c>
      <c r="N86" s="297"/>
      <c r="O86" s="107"/>
      <c r="P86" s="85"/>
      <c r="Q86" s="107"/>
      <c r="R86" s="64"/>
      <c r="S86" s="251"/>
      <c r="T86" s="33"/>
      <c r="U86" s="34">
        <f>$D86*I86</f>
        <v>0</v>
      </c>
      <c r="V86" s="34">
        <f>$D86*J86</f>
        <v>0</v>
      </c>
      <c r="W86" s="34">
        <f>$D86*K86</f>
        <v>0</v>
      </c>
      <c r="X86" s="35">
        <f>$D86*M86</f>
        <v>0</v>
      </c>
      <c r="Y86" s="35">
        <f t="shared" ref="Y86" si="37">D86*(1-K86)</f>
        <v>0</v>
      </c>
      <c r="Z86" s="34">
        <f>$D86*N86</f>
        <v>0</v>
      </c>
      <c r="AA86" s="34">
        <f>$D86*O86</f>
        <v>0</v>
      </c>
      <c r="AB86" s="34">
        <f>$D86*P86</f>
        <v>0</v>
      </c>
      <c r="AC86" s="106">
        <f>D86-AF86-AE86-AD86</f>
        <v>0</v>
      </c>
      <c r="AD86" s="34">
        <f>$D86*Q86</f>
        <v>0</v>
      </c>
      <c r="AE86" s="34">
        <f>$D86*R86</f>
        <v>0</v>
      </c>
      <c r="AF86" s="34">
        <f>$D86*S86</f>
        <v>0</v>
      </c>
      <c r="AG86" s="106">
        <f>$P86*AC86</f>
        <v>0</v>
      </c>
      <c r="AH86" s="106">
        <f>$P86*AD86</f>
        <v>0</v>
      </c>
      <c r="AI86" s="106">
        <f>$P86*AE86</f>
        <v>0</v>
      </c>
      <c r="AJ86" s="106">
        <f>$P86*AF86</f>
        <v>0</v>
      </c>
      <c r="AK86" s="34">
        <f>$D86*T86</f>
        <v>0</v>
      </c>
      <c r="AL86" s="35"/>
      <c r="AM86" s="10"/>
      <c r="AN86" s="29">
        <f>DSUM($A$9:$D$1100,$D$9,AO85:AO86)</f>
        <v>0</v>
      </c>
      <c r="AO86" s="10">
        <f>B86</f>
        <v>0</v>
      </c>
      <c r="AP86" s="88">
        <f>DCOUNT($A$9:$T$1100,$B$9,AO85:AO86)</f>
        <v>0</v>
      </c>
      <c r="AQ86" s="29">
        <f>DSUM($A$9:$T$1100,$P$9,AO85:AO86)</f>
        <v>0</v>
      </c>
      <c r="AR86" s="6">
        <f>IF(AP86=0,0,AQ86/AP86)</f>
        <v>0</v>
      </c>
      <c r="AY86" s="51"/>
    </row>
    <row r="87" spans="1:51" ht="2.25" customHeight="1" x14ac:dyDescent="0.2">
      <c r="A87" s="37"/>
      <c r="B87" s="38"/>
      <c r="C87" s="39"/>
      <c r="D87" s="40"/>
      <c r="E87" s="41"/>
      <c r="F87" s="42"/>
      <c r="G87" s="41"/>
      <c r="H87" s="43" t="s">
        <v>0</v>
      </c>
      <c r="I87" s="43" t="s">
        <v>52</v>
      </c>
      <c r="J87" s="43" t="s">
        <v>1</v>
      </c>
      <c r="K87" s="39"/>
      <c r="L87" s="69"/>
      <c r="M87" s="45"/>
      <c r="N87" s="46"/>
      <c r="O87" s="46"/>
      <c r="P87" s="86"/>
      <c r="Q87" s="252"/>
      <c r="R87" s="63"/>
      <c r="S87" s="253"/>
      <c r="T87" s="47"/>
      <c r="U87" s="48"/>
      <c r="V87" s="48"/>
      <c r="W87" s="48"/>
      <c r="X87" s="48"/>
      <c r="Y87" s="48"/>
      <c r="Z87" s="48"/>
      <c r="AA87" s="48"/>
      <c r="AB87" s="48"/>
      <c r="AC87" s="103"/>
      <c r="AD87" s="48"/>
      <c r="AE87" s="48"/>
      <c r="AF87" s="48"/>
      <c r="AG87" s="109"/>
      <c r="AH87" s="109"/>
      <c r="AI87" s="109"/>
      <c r="AJ87" s="109"/>
      <c r="AK87" s="48"/>
      <c r="AL87" s="48"/>
      <c r="AM87" s="10"/>
      <c r="AN87" s="18"/>
      <c r="AO87" s="14" t="s">
        <v>81</v>
      </c>
      <c r="AP87" s="87"/>
      <c r="AQ87" s="87"/>
      <c r="AY87" s="51"/>
    </row>
    <row r="88" spans="1:51" ht="17.25" customHeight="1" x14ac:dyDescent="0.2">
      <c r="A88" s="26"/>
      <c r="B88" s="27"/>
      <c r="C88" s="28"/>
      <c r="D88" s="29">
        <f>C88*E88*G88/100</f>
        <v>0</v>
      </c>
      <c r="E88" s="30"/>
      <c r="F88" s="31">
        <f>E88*G88/10</f>
        <v>0</v>
      </c>
      <c r="G88" s="30"/>
      <c r="H88" s="30"/>
      <c r="I88" s="30"/>
      <c r="J88" s="30"/>
      <c r="K88" s="28"/>
      <c r="L88" s="68"/>
      <c r="M88" s="32">
        <f>IF(L88=0,H88,L88)</f>
        <v>0</v>
      </c>
      <c r="N88" s="297"/>
      <c r="O88" s="107"/>
      <c r="P88" s="85"/>
      <c r="Q88" s="107"/>
      <c r="R88" s="64"/>
      <c r="S88" s="251"/>
      <c r="T88" s="33"/>
      <c r="U88" s="34">
        <f>$D88*I88</f>
        <v>0</v>
      </c>
      <c r="V88" s="34">
        <f>$D88*J88</f>
        <v>0</v>
      </c>
      <c r="W88" s="34">
        <f>$D88*K88</f>
        <v>0</v>
      </c>
      <c r="X88" s="35">
        <f>$D88*M88</f>
        <v>0</v>
      </c>
      <c r="Y88" s="35">
        <f t="shared" ref="Y88" si="38">D88*(1-K88)</f>
        <v>0</v>
      </c>
      <c r="Z88" s="34">
        <f>$D88*N88</f>
        <v>0</v>
      </c>
      <c r="AA88" s="34">
        <f>$D88*O88</f>
        <v>0</v>
      </c>
      <c r="AB88" s="34">
        <f>$D88*P88</f>
        <v>0</v>
      </c>
      <c r="AC88" s="106">
        <f>D88-AF88-AE88-AD88</f>
        <v>0</v>
      </c>
      <c r="AD88" s="34">
        <f>$D88*Q88</f>
        <v>0</v>
      </c>
      <c r="AE88" s="34">
        <f>$D88*R88</f>
        <v>0</v>
      </c>
      <c r="AF88" s="34">
        <f>$D88*S88</f>
        <v>0</v>
      </c>
      <c r="AG88" s="106">
        <f>$P88*AC88</f>
        <v>0</v>
      </c>
      <c r="AH88" s="106">
        <f>$P88*AD88</f>
        <v>0</v>
      </c>
      <c r="AI88" s="106">
        <f>$P88*AE88</f>
        <v>0</v>
      </c>
      <c r="AJ88" s="106">
        <f>$P88*AF88</f>
        <v>0</v>
      </c>
      <c r="AK88" s="34">
        <f>$D88*T88</f>
        <v>0</v>
      </c>
      <c r="AL88" s="35"/>
      <c r="AM88" s="10"/>
      <c r="AN88" s="29">
        <f>DSUM($A$9:$D$1100,$D$9,AO87:AO88)</f>
        <v>0</v>
      </c>
      <c r="AO88" s="10">
        <f>B88</f>
        <v>0</v>
      </c>
      <c r="AP88" s="88">
        <f>DCOUNT($A$9:$T$1100,$B$9,AO87:AO88)</f>
        <v>0</v>
      </c>
      <c r="AQ88" s="29">
        <f>DSUM($A$9:$T$1100,$P$9,AO87:AO88)</f>
        <v>0</v>
      </c>
      <c r="AR88" s="6">
        <f>IF(AP88=0,0,AQ88/AP88)</f>
        <v>0</v>
      </c>
      <c r="AY88" s="51"/>
    </row>
    <row r="89" spans="1:51" ht="2.25" customHeight="1" x14ac:dyDescent="0.2">
      <c r="A89" s="37"/>
      <c r="B89" s="38"/>
      <c r="C89" s="39"/>
      <c r="D89" s="40"/>
      <c r="E89" s="41"/>
      <c r="F89" s="42"/>
      <c r="G89" s="41"/>
      <c r="H89" s="43" t="s">
        <v>0</v>
      </c>
      <c r="I89" s="43" t="s">
        <v>52</v>
      </c>
      <c r="J89" s="43" t="s">
        <v>1</v>
      </c>
      <c r="K89" s="39"/>
      <c r="L89" s="69"/>
      <c r="M89" s="45"/>
      <c r="N89" s="46"/>
      <c r="O89" s="46"/>
      <c r="P89" s="86"/>
      <c r="Q89" s="252"/>
      <c r="R89" s="63"/>
      <c r="S89" s="253"/>
      <c r="T89" s="47"/>
      <c r="U89" s="48"/>
      <c r="V89" s="48"/>
      <c r="W89" s="48"/>
      <c r="X89" s="48"/>
      <c r="Y89" s="48"/>
      <c r="Z89" s="48"/>
      <c r="AA89" s="48"/>
      <c r="AB89" s="48"/>
      <c r="AC89" s="103"/>
      <c r="AD89" s="48"/>
      <c r="AE89" s="48"/>
      <c r="AF89" s="48"/>
      <c r="AG89" s="109"/>
      <c r="AH89" s="109"/>
      <c r="AI89" s="109"/>
      <c r="AJ89" s="109"/>
      <c r="AK89" s="48"/>
      <c r="AL89" s="48"/>
      <c r="AM89" s="10"/>
      <c r="AN89" s="18"/>
      <c r="AO89" s="14" t="s">
        <v>81</v>
      </c>
      <c r="AP89" s="87"/>
      <c r="AQ89" s="87"/>
      <c r="AY89" s="51"/>
    </row>
    <row r="90" spans="1:51" ht="17.25" customHeight="1" x14ac:dyDescent="0.2">
      <c r="A90" s="26"/>
      <c r="B90" s="27"/>
      <c r="C90" s="28"/>
      <c r="D90" s="29">
        <f>C90*E90*G90/100</f>
        <v>0</v>
      </c>
      <c r="E90" s="30"/>
      <c r="F90" s="31">
        <f>E90*G90/10</f>
        <v>0</v>
      </c>
      <c r="G90" s="30"/>
      <c r="H90" s="30"/>
      <c r="I90" s="30"/>
      <c r="J90" s="30"/>
      <c r="K90" s="28"/>
      <c r="L90" s="68"/>
      <c r="M90" s="32">
        <f>IF(L90=0,H90,L90)</f>
        <v>0</v>
      </c>
      <c r="N90" s="297"/>
      <c r="O90" s="107"/>
      <c r="P90" s="85"/>
      <c r="Q90" s="107"/>
      <c r="R90" s="64"/>
      <c r="S90" s="251"/>
      <c r="T90" s="33"/>
      <c r="U90" s="34">
        <f>$D90*I90</f>
        <v>0</v>
      </c>
      <c r="V90" s="34">
        <f>$D90*J90</f>
        <v>0</v>
      </c>
      <c r="W90" s="34">
        <f>$D90*K90</f>
        <v>0</v>
      </c>
      <c r="X90" s="35">
        <f>$D90*M90</f>
        <v>0</v>
      </c>
      <c r="Y90" s="35">
        <f t="shared" ref="Y90" si="39">D90*(1-K90)</f>
        <v>0</v>
      </c>
      <c r="Z90" s="34">
        <f>$D90*N90</f>
        <v>0</v>
      </c>
      <c r="AA90" s="34">
        <f>$D90*O90</f>
        <v>0</v>
      </c>
      <c r="AB90" s="34">
        <f>$D90*P90</f>
        <v>0</v>
      </c>
      <c r="AC90" s="106">
        <f>D90-AF90-AE90-AD90</f>
        <v>0</v>
      </c>
      <c r="AD90" s="34">
        <f>$D90*Q90</f>
        <v>0</v>
      </c>
      <c r="AE90" s="34">
        <f>$D90*R90</f>
        <v>0</v>
      </c>
      <c r="AF90" s="34">
        <f>$D90*S90</f>
        <v>0</v>
      </c>
      <c r="AG90" s="106">
        <f>$P90*AC90</f>
        <v>0</v>
      </c>
      <c r="AH90" s="106">
        <f>$P90*AD90</f>
        <v>0</v>
      </c>
      <c r="AI90" s="106">
        <f>$P90*AE90</f>
        <v>0</v>
      </c>
      <c r="AJ90" s="106">
        <f>$P90*AF90</f>
        <v>0</v>
      </c>
      <c r="AK90" s="34">
        <f>$D90*T90</f>
        <v>0</v>
      </c>
      <c r="AL90" s="35"/>
      <c r="AM90" s="10"/>
      <c r="AN90" s="29">
        <f>DSUM($A$9:$D$1100,$D$9,AO89:AO90)</f>
        <v>0</v>
      </c>
      <c r="AO90" s="10">
        <f>B90</f>
        <v>0</v>
      </c>
      <c r="AP90" s="88">
        <f>DCOUNT($A$9:$T$1100,$B$9,AO89:AO90)</f>
        <v>0</v>
      </c>
      <c r="AQ90" s="29">
        <f>DSUM($A$9:$T$1100,$P$9,AO89:AO90)</f>
        <v>0</v>
      </c>
      <c r="AR90" s="6">
        <f>IF(AP90=0,0,AQ90/AP90)</f>
        <v>0</v>
      </c>
      <c r="AY90" s="51"/>
    </row>
    <row r="91" spans="1:51" ht="2.25" customHeight="1" x14ac:dyDescent="0.2">
      <c r="A91" s="37"/>
      <c r="B91" s="38"/>
      <c r="C91" s="39"/>
      <c r="D91" s="40"/>
      <c r="E91" s="41"/>
      <c r="F91" s="42"/>
      <c r="G91" s="41"/>
      <c r="H91" s="43" t="s">
        <v>0</v>
      </c>
      <c r="I91" s="43" t="s">
        <v>52</v>
      </c>
      <c r="J91" s="43" t="s">
        <v>1</v>
      </c>
      <c r="K91" s="39"/>
      <c r="L91" s="69"/>
      <c r="M91" s="45"/>
      <c r="N91" s="46"/>
      <c r="O91" s="46"/>
      <c r="P91" s="86"/>
      <c r="Q91" s="252"/>
      <c r="R91" s="63"/>
      <c r="S91" s="253"/>
      <c r="T91" s="47"/>
      <c r="U91" s="48"/>
      <c r="V91" s="48"/>
      <c r="W91" s="48"/>
      <c r="X91" s="48"/>
      <c r="Y91" s="48"/>
      <c r="Z91" s="48"/>
      <c r="AA91" s="48"/>
      <c r="AB91" s="48"/>
      <c r="AC91" s="103"/>
      <c r="AD91" s="48"/>
      <c r="AE91" s="48"/>
      <c r="AF91" s="48"/>
      <c r="AG91" s="109"/>
      <c r="AH91" s="109"/>
      <c r="AI91" s="109"/>
      <c r="AJ91" s="109"/>
      <c r="AK91" s="48"/>
      <c r="AL91" s="48"/>
      <c r="AM91" s="10"/>
      <c r="AN91" s="18"/>
      <c r="AO91" s="14" t="s">
        <v>81</v>
      </c>
      <c r="AP91" s="87"/>
      <c r="AQ91" s="87"/>
      <c r="AY91" s="51"/>
    </row>
    <row r="92" spans="1:51" ht="17.25" customHeight="1" x14ac:dyDescent="0.2">
      <c r="A92" s="26"/>
      <c r="B92" s="27"/>
      <c r="C92" s="28"/>
      <c r="D92" s="29">
        <f>C92*E92*G92/100</f>
        <v>0</v>
      </c>
      <c r="E92" s="30"/>
      <c r="F92" s="31">
        <f>E92*G92/10</f>
        <v>0</v>
      </c>
      <c r="G92" s="30"/>
      <c r="H92" s="30"/>
      <c r="I92" s="30"/>
      <c r="J92" s="30"/>
      <c r="K92" s="28"/>
      <c r="L92" s="68"/>
      <c r="M92" s="32">
        <f>IF(L92=0,H92,L92)</f>
        <v>0</v>
      </c>
      <c r="N92" s="297"/>
      <c r="O92" s="107"/>
      <c r="P92" s="85"/>
      <c r="Q92" s="107"/>
      <c r="R92" s="64"/>
      <c r="S92" s="251"/>
      <c r="T92" s="33"/>
      <c r="U92" s="34">
        <f>$D92*I92</f>
        <v>0</v>
      </c>
      <c r="V92" s="34">
        <f>$D92*J92</f>
        <v>0</v>
      </c>
      <c r="W92" s="34">
        <f>$D92*K92</f>
        <v>0</v>
      </c>
      <c r="X92" s="35">
        <f>$D92*M92</f>
        <v>0</v>
      </c>
      <c r="Y92" s="35">
        <f t="shared" ref="Y92" si="40">D92*(1-K92)</f>
        <v>0</v>
      </c>
      <c r="Z92" s="34">
        <f>$D92*N92</f>
        <v>0</v>
      </c>
      <c r="AA92" s="34">
        <f>$D92*O92</f>
        <v>0</v>
      </c>
      <c r="AB92" s="34">
        <f>$D92*P92</f>
        <v>0</v>
      </c>
      <c r="AC92" s="106">
        <f>D92-AF92-AE92-AD92</f>
        <v>0</v>
      </c>
      <c r="AD92" s="34">
        <f>$D92*Q92</f>
        <v>0</v>
      </c>
      <c r="AE92" s="34">
        <f>$D92*R92</f>
        <v>0</v>
      </c>
      <c r="AF92" s="34">
        <f>$D92*S92</f>
        <v>0</v>
      </c>
      <c r="AG92" s="106">
        <f>$P92*AC92</f>
        <v>0</v>
      </c>
      <c r="AH92" s="106">
        <f>$P92*AD92</f>
        <v>0</v>
      </c>
      <c r="AI92" s="106">
        <f>$P92*AE92</f>
        <v>0</v>
      </c>
      <c r="AJ92" s="106">
        <f>$P92*AF92</f>
        <v>0</v>
      </c>
      <c r="AK92" s="34">
        <f>$D92*T92</f>
        <v>0</v>
      </c>
      <c r="AL92" s="35"/>
      <c r="AM92" s="10"/>
      <c r="AN92" s="29">
        <f>DSUM($A$9:$D$1100,$D$9,AO91:AO92)</f>
        <v>0</v>
      </c>
      <c r="AO92" s="10">
        <f>B92</f>
        <v>0</v>
      </c>
      <c r="AP92" s="88">
        <f>DCOUNT($A$9:$T$1100,$B$9,AO91:AO92)</f>
        <v>0</v>
      </c>
      <c r="AQ92" s="29">
        <f>DSUM($A$9:$T$1100,$P$9,AO91:AO92)</f>
        <v>0</v>
      </c>
      <c r="AR92" s="6">
        <f>IF(AP92=0,0,AQ92/AP92)</f>
        <v>0</v>
      </c>
      <c r="AY92" s="51"/>
    </row>
    <row r="93" spans="1:51" ht="2.25" customHeight="1" x14ac:dyDescent="0.2">
      <c r="A93" s="37"/>
      <c r="B93" s="38"/>
      <c r="C93" s="39"/>
      <c r="D93" s="40"/>
      <c r="E93" s="41"/>
      <c r="F93" s="42"/>
      <c r="G93" s="41"/>
      <c r="H93" s="43" t="s">
        <v>0</v>
      </c>
      <c r="I93" s="43" t="s">
        <v>52</v>
      </c>
      <c r="J93" s="43" t="s">
        <v>1</v>
      </c>
      <c r="K93" s="39"/>
      <c r="L93" s="69"/>
      <c r="M93" s="45"/>
      <c r="N93" s="46"/>
      <c r="O93" s="46"/>
      <c r="P93" s="86"/>
      <c r="Q93" s="252"/>
      <c r="R93" s="63"/>
      <c r="S93" s="253"/>
      <c r="T93" s="47"/>
      <c r="U93" s="48"/>
      <c r="V93" s="48"/>
      <c r="W93" s="48"/>
      <c r="X93" s="48"/>
      <c r="Y93" s="48"/>
      <c r="Z93" s="48"/>
      <c r="AA93" s="48"/>
      <c r="AB93" s="48"/>
      <c r="AC93" s="103"/>
      <c r="AD93" s="48"/>
      <c r="AE93" s="48"/>
      <c r="AF93" s="48"/>
      <c r="AG93" s="109"/>
      <c r="AH93" s="109"/>
      <c r="AI93" s="109"/>
      <c r="AJ93" s="109"/>
      <c r="AK93" s="48"/>
      <c r="AL93" s="48"/>
      <c r="AM93" s="10"/>
      <c r="AN93" s="18"/>
      <c r="AO93" s="14" t="s">
        <v>81</v>
      </c>
      <c r="AP93" s="87"/>
      <c r="AQ93" s="87"/>
      <c r="AY93" s="51"/>
    </row>
    <row r="94" spans="1:51" ht="17.25" customHeight="1" x14ac:dyDescent="0.2">
      <c r="A94" s="26"/>
      <c r="B94" s="27"/>
      <c r="C94" s="28"/>
      <c r="D94" s="29">
        <f>C94*E94*G94/100</f>
        <v>0</v>
      </c>
      <c r="E94" s="30"/>
      <c r="F94" s="31">
        <f>E94*G94/10</f>
        <v>0</v>
      </c>
      <c r="G94" s="30"/>
      <c r="H94" s="30"/>
      <c r="I94" s="30"/>
      <c r="J94" s="30"/>
      <c r="K94" s="28"/>
      <c r="L94" s="68"/>
      <c r="M94" s="32">
        <f>IF(L94=0,H94,L94)</f>
        <v>0</v>
      </c>
      <c r="N94" s="297"/>
      <c r="O94" s="107"/>
      <c r="P94" s="85"/>
      <c r="Q94" s="107"/>
      <c r="R94" s="64"/>
      <c r="S94" s="251"/>
      <c r="T94" s="33"/>
      <c r="U94" s="34">
        <f>$D94*I94</f>
        <v>0</v>
      </c>
      <c r="V94" s="34">
        <f>$D94*J94</f>
        <v>0</v>
      </c>
      <c r="W94" s="34">
        <f>$D94*K94</f>
        <v>0</v>
      </c>
      <c r="X94" s="35">
        <f>$D94*M94</f>
        <v>0</v>
      </c>
      <c r="Y94" s="35">
        <f t="shared" ref="Y94" si="41">D94*(1-K94)</f>
        <v>0</v>
      </c>
      <c r="Z94" s="34">
        <f>$D94*N94</f>
        <v>0</v>
      </c>
      <c r="AA94" s="34">
        <f>$D94*O94</f>
        <v>0</v>
      </c>
      <c r="AB94" s="34">
        <f>$D94*P94</f>
        <v>0</v>
      </c>
      <c r="AC94" s="106">
        <f>D94-AF94-AE94-AD94</f>
        <v>0</v>
      </c>
      <c r="AD94" s="34">
        <f>$D94*Q94</f>
        <v>0</v>
      </c>
      <c r="AE94" s="34">
        <f>$D94*R94</f>
        <v>0</v>
      </c>
      <c r="AF94" s="34">
        <f>$D94*S94</f>
        <v>0</v>
      </c>
      <c r="AG94" s="106">
        <f>$P94*AC94</f>
        <v>0</v>
      </c>
      <c r="AH94" s="106">
        <f>$P94*AD94</f>
        <v>0</v>
      </c>
      <c r="AI94" s="106">
        <f>$P94*AE94</f>
        <v>0</v>
      </c>
      <c r="AJ94" s="106">
        <f>$P94*AF94</f>
        <v>0</v>
      </c>
      <c r="AK94" s="34">
        <f>$D94*T94</f>
        <v>0</v>
      </c>
      <c r="AL94" s="35"/>
      <c r="AM94" s="10"/>
      <c r="AN94" s="29">
        <f>DSUM($A$9:$D$1100,$D$9,AO93:AO94)</f>
        <v>0</v>
      </c>
      <c r="AO94" s="10">
        <f>B94</f>
        <v>0</v>
      </c>
      <c r="AP94" s="88">
        <f>DCOUNT($A$9:$T$1100,$B$9,AO93:AO94)</f>
        <v>0</v>
      </c>
      <c r="AQ94" s="29">
        <f>DSUM($A$9:$T$1100,$P$9,AO93:AO94)</f>
        <v>0</v>
      </c>
      <c r="AR94" s="6">
        <f>IF(AP94=0,0,AQ94/AP94)</f>
        <v>0</v>
      </c>
      <c r="AY94" s="51"/>
    </row>
    <row r="95" spans="1:51" ht="2.25" customHeight="1" x14ac:dyDescent="0.2">
      <c r="A95" s="37"/>
      <c r="B95" s="38"/>
      <c r="C95" s="39"/>
      <c r="D95" s="40"/>
      <c r="E95" s="41"/>
      <c r="F95" s="42"/>
      <c r="G95" s="41"/>
      <c r="H95" s="43" t="s">
        <v>0</v>
      </c>
      <c r="I95" s="43" t="s">
        <v>52</v>
      </c>
      <c r="J95" s="43" t="s">
        <v>1</v>
      </c>
      <c r="K95" s="39"/>
      <c r="L95" s="69"/>
      <c r="M95" s="45"/>
      <c r="N95" s="46"/>
      <c r="O95" s="46"/>
      <c r="P95" s="86"/>
      <c r="Q95" s="252"/>
      <c r="R95" s="63"/>
      <c r="S95" s="253"/>
      <c r="T95" s="47"/>
      <c r="U95" s="48"/>
      <c r="V95" s="48"/>
      <c r="W95" s="48"/>
      <c r="X95" s="48"/>
      <c r="Y95" s="48"/>
      <c r="Z95" s="48"/>
      <c r="AA95" s="48"/>
      <c r="AB95" s="48"/>
      <c r="AC95" s="103"/>
      <c r="AD95" s="48"/>
      <c r="AE95" s="48"/>
      <c r="AF95" s="48"/>
      <c r="AG95" s="109"/>
      <c r="AH95" s="109"/>
      <c r="AI95" s="109"/>
      <c r="AJ95" s="109"/>
      <c r="AK95" s="48"/>
      <c r="AL95" s="48"/>
      <c r="AM95" s="10"/>
      <c r="AN95" s="18"/>
      <c r="AO95" s="14" t="s">
        <v>81</v>
      </c>
      <c r="AP95" s="87"/>
      <c r="AQ95" s="87"/>
      <c r="AY95" s="51"/>
    </row>
    <row r="96" spans="1:51" ht="17.25" customHeight="1" x14ac:dyDescent="0.2">
      <c r="A96" s="26"/>
      <c r="B96" s="27"/>
      <c r="C96" s="28"/>
      <c r="D96" s="29">
        <f>C96*E96*G96/100</f>
        <v>0</v>
      </c>
      <c r="E96" s="30"/>
      <c r="F96" s="31">
        <f>E96*G96/10</f>
        <v>0</v>
      </c>
      <c r="G96" s="30"/>
      <c r="H96" s="30"/>
      <c r="I96" s="30"/>
      <c r="J96" s="30"/>
      <c r="K96" s="28"/>
      <c r="L96" s="68"/>
      <c r="M96" s="32">
        <f>IF(L96=0,H96,L96)</f>
        <v>0</v>
      </c>
      <c r="N96" s="297"/>
      <c r="O96" s="107"/>
      <c r="P96" s="85"/>
      <c r="Q96" s="107"/>
      <c r="R96" s="64"/>
      <c r="S96" s="251"/>
      <c r="T96" s="33"/>
      <c r="U96" s="34">
        <f>$D96*I96</f>
        <v>0</v>
      </c>
      <c r="V96" s="34">
        <f>$D96*J96</f>
        <v>0</v>
      </c>
      <c r="W96" s="34">
        <f>$D96*K96</f>
        <v>0</v>
      </c>
      <c r="X96" s="35">
        <f>$D96*M96</f>
        <v>0</v>
      </c>
      <c r="Y96" s="35">
        <f t="shared" ref="Y96" si="42">D96*(1-K96)</f>
        <v>0</v>
      </c>
      <c r="Z96" s="34">
        <f>$D96*N96</f>
        <v>0</v>
      </c>
      <c r="AA96" s="34">
        <f>$D96*O96</f>
        <v>0</v>
      </c>
      <c r="AB96" s="34">
        <f>$D96*P96</f>
        <v>0</v>
      </c>
      <c r="AC96" s="106">
        <f>D96-AF96-AE96-AD96</f>
        <v>0</v>
      </c>
      <c r="AD96" s="34">
        <f>$D96*Q96</f>
        <v>0</v>
      </c>
      <c r="AE96" s="34">
        <f>$D96*R96</f>
        <v>0</v>
      </c>
      <c r="AF96" s="34">
        <f>$D96*S96</f>
        <v>0</v>
      </c>
      <c r="AG96" s="106">
        <f>$P96*AC96</f>
        <v>0</v>
      </c>
      <c r="AH96" s="106">
        <f>$P96*AD96</f>
        <v>0</v>
      </c>
      <c r="AI96" s="106">
        <f>$P96*AE96</f>
        <v>0</v>
      </c>
      <c r="AJ96" s="106">
        <f>$P96*AF96</f>
        <v>0</v>
      </c>
      <c r="AK96" s="34">
        <f>$D96*T96</f>
        <v>0</v>
      </c>
      <c r="AL96" s="35"/>
      <c r="AM96" s="10"/>
      <c r="AN96" s="29">
        <f>DSUM($A$9:$D$1100,$D$9,AO95:AO96)</f>
        <v>0</v>
      </c>
      <c r="AO96" s="10">
        <f>B96</f>
        <v>0</v>
      </c>
      <c r="AP96" s="88">
        <f>DCOUNT($A$9:$T$1100,$B$9,AO95:AO96)</f>
        <v>0</v>
      </c>
      <c r="AQ96" s="29">
        <f>DSUM($A$9:$T$1100,$P$9,AO95:AO96)</f>
        <v>0</v>
      </c>
      <c r="AR96" s="6">
        <f>IF(AP96=0,0,AQ96/AP96)</f>
        <v>0</v>
      </c>
      <c r="AY96" s="51"/>
    </row>
    <row r="97" spans="1:51" ht="2.25" customHeight="1" x14ac:dyDescent="0.2">
      <c r="A97" s="37"/>
      <c r="B97" s="38"/>
      <c r="C97" s="39"/>
      <c r="D97" s="40"/>
      <c r="E97" s="41"/>
      <c r="F97" s="42"/>
      <c r="G97" s="41"/>
      <c r="H97" s="43" t="s">
        <v>0</v>
      </c>
      <c r="I97" s="43" t="s">
        <v>52</v>
      </c>
      <c r="J97" s="43" t="s">
        <v>1</v>
      </c>
      <c r="K97" s="39"/>
      <c r="L97" s="69"/>
      <c r="M97" s="45"/>
      <c r="N97" s="46"/>
      <c r="O97" s="46"/>
      <c r="P97" s="86"/>
      <c r="Q97" s="252"/>
      <c r="R97" s="63"/>
      <c r="S97" s="253"/>
      <c r="T97" s="47"/>
      <c r="U97" s="48"/>
      <c r="V97" s="48"/>
      <c r="W97" s="48"/>
      <c r="X97" s="48"/>
      <c r="Y97" s="48"/>
      <c r="Z97" s="48"/>
      <c r="AA97" s="48"/>
      <c r="AB97" s="48"/>
      <c r="AC97" s="103"/>
      <c r="AD97" s="48"/>
      <c r="AE97" s="48"/>
      <c r="AF97" s="48"/>
      <c r="AG97" s="109"/>
      <c r="AH97" s="109"/>
      <c r="AI97" s="109"/>
      <c r="AJ97" s="109"/>
      <c r="AK97" s="48"/>
      <c r="AL97" s="48"/>
      <c r="AM97" s="10"/>
      <c r="AN97" s="18"/>
      <c r="AO97" s="14" t="s">
        <v>81</v>
      </c>
      <c r="AP97" s="87"/>
      <c r="AQ97" s="87"/>
      <c r="AY97" s="51"/>
    </row>
    <row r="98" spans="1:51" ht="17.25" customHeight="1" x14ac:dyDescent="0.2">
      <c r="A98" s="26"/>
      <c r="B98" s="27"/>
      <c r="C98" s="28"/>
      <c r="D98" s="29">
        <f>C98*E98*G98/100</f>
        <v>0</v>
      </c>
      <c r="E98" s="30"/>
      <c r="F98" s="31">
        <f>E98*G98/10</f>
        <v>0</v>
      </c>
      <c r="G98" s="30"/>
      <c r="H98" s="30"/>
      <c r="I98" s="30"/>
      <c r="J98" s="30"/>
      <c r="K98" s="28"/>
      <c r="L98" s="68"/>
      <c r="M98" s="32">
        <f>IF(L98=0,H98,L98)</f>
        <v>0</v>
      </c>
      <c r="N98" s="297"/>
      <c r="O98" s="107"/>
      <c r="P98" s="85"/>
      <c r="Q98" s="107"/>
      <c r="R98" s="64"/>
      <c r="S98" s="251"/>
      <c r="T98" s="33"/>
      <c r="U98" s="34">
        <f>$D98*I98</f>
        <v>0</v>
      </c>
      <c r="V98" s="34">
        <f>$D98*J98</f>
        <v>0</v>
      </c>
      <c r="W98" s="34">
        <f>$D98*K98</f>
        <v>0</v>
      </c>
      <c r="X98" s="35">
        <f>$D98*M98</f>
        <v>0</v>
      </c>
      <c r="Y98" s="35">
        <f t="shared" ref="Y98" si="43">D98*(1-K98)</f>
        <v>0</v>
      </c>
      <c r="Z98" s="34">
        <f>$D98*N98</f>
        <v>0</v>
      </c>
      <c r="AA98" s="34">
        <f>$D98*O98</f>
        <v>0</v>
      </c>
      <c r="AB98" s="34">
        <f>$D98*P98</f>
        <v>0</v>
      </c>
      <c r="AC98" s="106">
        <f>D98-AF98-AE98-AD98</f>
        <v>0</v>
      </c>
      <c r="AD98" s="34">
        <f>$D98*Q98</f>
        <v>0</v>
      </c>
      <c r="AE98" s="34">
        <f>$D98*R98</f>
        <v>0</v>
      </c>
      <c r="AF98" s="34">
        <f>$D98*S98</f>
        <v>0</v>
      </c>
      <c r="AG98" s="106">
        <f>$P98*AC98</f>
        <v>0</v>
      </c>
      <c r="AH98" s="106">
        <f>$P98*AD98</f>
        <v>0</v>
      </c>
      <c r="AI98" s="106">
        <f>$P98*AE98</f>
        <v>0</v>
      </c>
      <c r="AJ98" s="106">
        <f>$P98*AF98</f>
        <v>0</v>
      </c>
      <c r="AK98" s="34">
        <f>$D98*T98</f>
        <v>0</v>
      </c>
      <c r="AL98" s="35"/>
      <c r="AM98" s="10"/>
      <c r="AN98" s="29">
        <f>DSUM($A$9:$D$1100,$D$9,AO97:AO98)</f>
        <v>0</v>
      </c>
      <c r="AO98" s="10">
        <f>B98</f>
        <v>0</v>
      </c>
      <c r="AP98" s="88">
        <f>DCOUNT($A$9:$T$1100,$B$9,AO97:AO98)</f>
        <v>0</v>
      </c>
      <c r="AQ98" s="29">
        <f>DSUM($A$9:$T$1100,$P$9,AO97:AO98)</f>
        <v>0</v>
      </c>
      <c r="AR98" s="6">
        <f>IF(AP98=0,0,AQ98/AP98)</f>
        <v>0</v>
      </c>
      <c r="AY98" s="51"/>
    </row>
    <row r="99" spans="1:51" ht="2.25" customHeight="1" x14ac:dyDescent="0.2">
      <c r="A99" s="37"/>
      <c r="B99" s="38"/>
      <c r="C99" s="39"/>
      <c r="D99" s="40"/>
      <c r="E99" s="41"/>
      <c r="F99" s="42"/>
      <c r="G99" s="41"/>
      <c r="H99" s="43" t="s">
        <v>0</v>
      </c>
      <c r="I99" s="43" t="s">
        <v>52</v>
      </c>
      <c r="J99" s="43" t="s">
        <v>1</v>
      </c>
      <c r="K99" s="39"/>
      <c r="L99" s="69"/>
      <c r="M99" s="45"/>
      <c r="N99" s="46"/>
      <c r="O99" s="46"/>
      <c r="P99" s="86"/>
      <c r="Q99" s="252"/>
      <c r="R99" s="63"/>
      <c r="S99" s="253"/>
      <c r="T99" s="47"/>
      <c r="U99" s="48"/>
      <c r="V99" s="48"/>
      <c r="W99" s="48"/>
      <c r="X99" s="48"/>
      <c r="Y99" s="48"/>
      <c r="Z99" s="48"/>
      <c r="AA99" s="48"/>
      <c r="AB99" s="48"/>
      <c r="AC99" s="103"/>
      <c r="AD99" s="48"/>
      <c r="AE99" s="48"/>
      <c r="AF99" s="48"/>
      <c r="AG99" s="109"/>
      <c r="AH99" s="109"/>
      <c r="AI99" s="109"/>
      <c r="AJ99" s="109"/>
      <c r="AK99" s="48"/>
      <c r="AL99" s="48"/>
      <c r="AM99" s="10"/>
      <c r="AN99" s="18"/>
      <c r="AO99" s="14" t="s">
        <v>81</v>
      </c>
      <c r="AP99" s="87"/>
      <c r="AQ99" s="87"/>
      <c r="AY99" s="51"/>
    </row>
    <row r="100" spans="1:51" ht="17.25" customHeight="1" x14ac:dyDescent="0.2">
      <c r="A100" s="26"/>
      <c r="B100" s="27"/>
      <c r="C100" s="28"/>
      <c r="D100" s="29">
        <f>C100*E100*G100/100</f>
        <v>0</v>
      </c>
      <c r="E100" s="30"/>
      <c r="F100" s="31">
        <f>E100*G100/10</f>
        <v>0</v>
      </c>
      <c r="G100" s="30"/>
      <c r="H100" s="30"/>
      <c r="I100" s="30"/>
      <c r="J100" s="30"/>
      <c r="K100" s="28"/>
      <c r="L100" s="68"/>
      <c r="M100" s="32">
        <f>IF(L100=0,H100,L100)</f>
        <v>0</v>
      </c>
      <c r="N100" s="297"/>
      <c r="O100" s="107"/>
      <c r="P100" s="85"/>
      <c r="Q100" s="107"/>
      <c r="R100" s="64"/>
      <c r="S100" s="251"/>
      <c r="T100" s="33"/>
      <c r="U100" s="34">
        <f>$D100*I100</f>
        <v>0</v>
      </c>
      <c r="V100" s="34">
        <f>$D100*J100</f>
        <v>0</v>
      </c>
      <c r="W100" s="34">
        <f>$D100*K100</f>
        <v>0</v>
      </c>
      <c r="X100" s="35">
        <f>$D100*M100</f>
        <v>0</v>
      </c>
      <c r="Y100" s="35">
        <f t="shared" ref="Y100" si="44">D100*(1-K100)</f>
        <v>0</v>
      </c>
      <c r="Z100" s="34">
        <f>$D100*N100</f>
        <v>0</v>
      </c>
      <c r="AA100" s="34">
        <f>$D100*O100</f>
        <v>0</v>
      </c>
      <c r="AB100" s="34">
        <f>$D100*P100</f>
        <v>0</v>
      </c>
      <c r="AC100" s="106">
        <f>D100-AF100-AE100-AD100</f>
        <v>0</v>
      </c>
      <c r="AD100" s="34">
        <f>$D100*Q100</f>
        <v>0</v>
      </c>
      <c r="AE100" s="34">
        <f>$D100*R100</f>
        <v>0</v>
      </c>
      <c r="AF100" s="34">
        <f>$D100*S100</f>
        <v>0</v>
      </c>
      <c r="AG100" s="106">
        <f>$P100*AC100</f>
        <v>0</v>
      </c>
      <c r="AH100" s="106">
        <f>$P100*AD100</f>
        <v>0</v>
      </c>
      <c r="AI100" s="106">
        <f>$P100*AE100</f>
        <v>0</v>
      </c>
      <c r="AJ100" s="106">
        <f>$P100*AF100</f>
        <v>0</v>
      </c>
      <c r="AK100" s="34">
        <f>$D100*T100</f>
        <v>0</v>
      </c>
      <c r="AL100" s="35"/>
      <c r="AM100" s="10"/>
      <c r="AN100" s="29">
        <f>DSUM($A$9:$D$1100,$D$9,AO99:AO100)</f>
        <v>0</v>
      </c>
      <c r="AO100" s="10">
        <f>B100</f>
        <v>0</v>
      </c>
      <c r="AP100" s="88">
        <f>DCOUNT($A$9:$T$1100,$B$9,AO99:AO100)</f>
        <v>0</v>
      </c>
      <c r="AQ100" s="29">
        <f>DSUM($A$9:$T$1100,$P$9,AO99:AO100)</f>
        <v>0</v>
      </c>
      <c r="AR100" s="6">
        <f>IF(AP100=0,0,AQ100/AP100)</f>
        <v>0</v>
      </c>
      <c r="AY100" s="51"/>
    </row>
    <row r="101" spans="1:51" ht="2.25" customHeight="1" x14ac:dyDescent="0.2">
      <c r="A101" s="37"/>
      <c r="B101" s="38"/>
      <c r="C101" s="39"/>
      <c r="D101" s="40"/>
      <c r="E101" s="41"/>
      <c r="F101" s="42"/>
      <c r="G101" s="41"/>
      <c r="H101" s="43" t="s">
        <v>0</v>
      </c>
      <c r="I101" s="43" t="s">
        <v>52</v>
      </c>
      <c r="J101" s="43" t="s">
        <v>1</v>
      </c>
      <c r="K101" s="39"/>
      <c r="L101" s="69"/>
      <c r="M101" s="45"/>
      <c r="N101" s="46"/>
      <c r="O101" s="46"/>
      <c r="P101" s="86"/>
      <c r="Q101" s="252"/>
      <c r="R101" s="63"/>
      <c r="S101" s="253"/>
      <c r="T101" s="47"/>
      <c r="U101" s="48"/>
      <c r="V101" s="48"/>
      <c r="W101" s="48"/>
      <c r="X101" s="48"/>
      <c r="Y101" s="48"/>
      <c r="Z101" s="48"/>
      <c r="AA101" s="48"/>
      <c r="AB101" s="48"/>
      <c r="AC101" s="103"/>
      <c r="AD101" s="48"/>
      <c r="AE101" s="48"/>
      <c r="AF101" s="48"/>
      <c r="AG101" s="109"/>
      <c r="AH101" s="109"/>
      <c r="AI101" s="109"/>
      <c r="AJ101" s="109"/>
      <c r="AK101" s="48"/>
      <c r="AL101" s="48"/>
      <c r="AM101" s="10"/>
      <c r="AN101" s="18"/>
      <c r="AO101" s="14" t="s">
        <v>81</v>
      </c>
      <c r="AP101" s="87"/>
      <c r="AQ101" s="87"/>
      <c r="AY101" s="51"/>
    </row>
    <row r="102" spans="1:51" ht="17.25" customHeight="1" x14ac:dyDescent="0.2">
      <c r="A102" s="26"/>
      <c r="B102" s="27"/>
      <c r="C102" s="28"/>
      <c r="D102" s="29">
        <f>C102*E102*G102/100</f>
        <v>0</v>
      </c>
      <c r="E102" s="30"/>
      <c r="F102" s="31">
        <f>E102*G102/10</f>
        <v>0</v>
      </c>
      <c r="G102" s="30"/>
      <c r="H102" s="30"/>
      <c r="I102" s="30"/>
      <c r="J102" s="30"/>
      <c r="K102" s="28"/>
      <c r="L102" s="68"/>
      <c r="M102" s="32">
        <f>IF(L102=0,H102,L102)</f>
        <v>0</v>
      </c>
      <c r="N102" s="297"/>
      <c r="O102" s="107"/>
      <c r="P102" s="85"/>
      <c r="Q102" s="107"/>
      <c r="R102" s="64"/>
      <c r="S102" s="251"/>
      <c r="T102" s="33"/>
      <c r="U102" s="34">
        <f>$D102*I102</f>
        <v>0</v>
      </c>
      <c r="V102" s="34">
        <f>$D102*J102</f>
        <v>0</v>
      </c>
      <c r="W102" s="34">
        <f>$D102*K102</f>
        <v>0</v>
      </c>
      <c r="X102" s="35">
        <f>$D102*M102</f>
        <v>0</v>
      </c>
      <c r="Y102" s="35">
        <f t="shared" ref="Y102" si="45">D102*(1-K102)</f>
        <v>0</v>
      </c>
      <c r="Z102" s="34">
        <f>$D102*N102</f>
        <v>0</v>
      </c>
      <c r="AA102" s="34">
        <f>$D102*O102</f>
        <v>0</v>
      </c>
      <c r="AB102" s="34">
        <f>$D102*P102</f>
        <v>0</v>
      </c>
      <c r="AC102" s="106">
        <f>D102-AF102-AE102-AD102</f>
        <v>0</v>
      </c>
      <c r="AD102" s="34">
        <f>$D102*Q102</f>
        <v>0</v>
      </c>
      <c r="AE102" s="34">
        <f>$D102*R102</f>
        <v>0</v>
      </c>
      <c r="AF102" s="34">
        <f>$D102*S102</f>
        <v>0</v>
      </c>
      <c r="AG102" s="106">
        <f>$P102*AC102</f>
        <v>0</v>
      </c>
      <c r="AH102" s="106">
        <f>$P102*AD102</f>
        <v>0</v>
      </c>
      <c r="AI102" s="106">
        <f>$P102*AE102</f>
        <v>0</v>
      </c>
      <c r="AJ102" s="106">
        <f>$P102*AF102</f>
        <v>0</v>
      </c>
      <c r="AK102" s="34">
        <f>$D102*T102</f>
        <v>0</v>
      </c>
      <c r="AL102" s="35"/>
      <c r="AM102" s="10"/>
      <c r="AN102" s="29">
        <f>DSUM($A$9:$D$1100,$D$9,AO101:AO102)</f>
        <v>0</v>
      </c>
      <c r="AO102" s="10">
        <f>B102</f>
        <v>0</v>
      </c>
      <c r="AP102" s="88">
        <f>DCOUNT($A$9:$T$1100,$B$9,AO101:AO102)</f>
        <v>0</v>
      </c>
      <c r="AQ102" s="29">
        <f>DSUM($A$9:$T$1100,$P$9,AO101:AO102)</f>
        <v>0</v>
      </c>
      <c r="AR102" s="6">
        <f>IF(AP102=0,0,AQ102/AP102)</f>
        <v>0</v>
      </c>
      <c r="AY102" s="51"/>
    </row>
    <row r="103" spans="1:51" ht="2.25" customHeight="1" x14ac:dyDescent="0.2">
      <c r="A103" s="37"/>
      <c r="B103" s="38"/>
      <c r="C103" s="39"/>
      <c r="D103" s="40"/>
      <c r="E103" s="41"/>
      <c r="F103" s="42"/>
      <c r="G103" s="41"/>
      <c r="H103" s="43" t="s">
        <v>0</v>
      </c>
      <c r="I103" s="43" t="s">
        <v>52</v>
      </c>
      <c r="J103" s="43" t="s">
        <v>1</v>
      </c>
      <c r="K103" s="39"/>
      <c r="L103" s="69"/>
      <c r="M103" s="45"/>
      <c r="N103" s="46"/>
      <c r="O103" s="46"/>
      <c r="P103" s="86"/>
      <c r="Q103" s="252"/>
      <c r="R103" s="63"/>
      <c r="S103" s="253"/>
      <c r="T103" s="47"/>
      <c r="U103" s="48"/>
      <c r="V103" s="48"/>
      <c r="W103" s="48"/>
      <c r="X103" s="48"/>
      <c r="Y103" s="48"/>
      <c r="Z103" s="48"/>
      <c r="AA103" s="48"/>
      <c r="AB103" s="48"/>
      <c r="AC103" s="103"/>
      <c r="AD103" s="48"/>
      <c r="AE103" s="48"/>
      <c r="AF103" s="48"/>
      <c r="AG103" s="109"/>
      <c r="AH103" s="109"/>
      <c r="AI103" s="109"/>
      <c r="AJ103" s="109"/>
      <c r="AK103" s="48"/>
      <c r="AL103" s="48"/>
      <c r="AM103" s="10"/>
      <c r="AN103" s="18"/>
      <c r="AO103" s="14" t="s">
        <v>81</v>
      </c>
      <c r="AP103" s="87"/>
      <c r="AQ103" s="87"/>
      <c r="AY103" s="51"/>
    </row>
    <row r="104" spans="1:51" ht="17.25" customHeight="1" x14ac:dyDescent="0.2">
      <c r="A104" s="26"/>
      <c r="B104" s="27"/>
      <c r="C104" s="28"/>
      <c r="D104" s="29">
        <f>C104*E104*G104/100</f>
        <v>0</v>
      </c>
      <c r="E104" s="30"/>
      <c r="F104" s="31">
        <f>E104*G104/10</f>
        <v>0</v>
      </c>
      <c r="G104" s="30"/>
      <c r="H104" s="30"/>
      <c r="I104" s="30"/>
      <c r="J104" s="30"/>
      <c r="K104" s="28"/>
      <c r="L104" s="68"/>
      <c r="M104" s="32">
        <f>IF(L104=0,H104,L104)</f>
        <v>0</v>
      </c>
      <c r="N104" s="297"/>
      <c r="O104" s="107"/>
      <c r="P104" s="85"/>
      <c r="Q104" s="107"/>
      <c r="R104" s="64"/>
      <c r="S104" s="251"/>
      <c r="T104" s="33"/>
      <c r="U104" s="34">
        <f>$D104*I104</f>
        <v>0</v>
      </c>
      <c r="V104" s="34">
        <f>$D104*J104</f>
        <v>0</v>
      </c>
      <c r="W104" s="34">
        <f>$D104*K104</f>
        <v>0</v>
      </c>
      <c r="X104" s="35">
        <f>$D104*M104</f>
        <v>0</v>
      </c>
      <c r="Y104" s="35">
        <f t="shared" ref="Y104" si="46">D104*(1-K104)</f>
        <v>0</v>
      </c>
      <c r="Z104" s="34">
        <f>$D104*N104</f>
        <v>0</v>
      </c>
      <c r="AA104" s="34">
        <f>$D104*O104</f>
        <v>0</v>
      </c>
      <c r="AB104" s="34">
        <f>$D104*P104</f>
        <v>0</v>
      </c>
      <c r="AC104" s="106">
        <f>D104-AF104-AE104-AD104</f>
        <v>0</v>
      </c>
      <c r="AD104" s="34">
        <f>$D104*Q104</f>
        <v>0</v>
      </c>
      <c r="AE104" s="34">
        <f>$D104*R104</f>
        <v>0</v>
      </c>
      <c r="AF104" s="34">
        <f>$D104*S104</f>
        <v>0</v>
      </c>
      <c r="AG104" s="106">
        <f>$P104*AC104</f>
        <v>0</v>
      </c>
      <c r="AH104" s="106">
        <f>$P104*AD104</f>
        <v>0</v>
      </c>
      <c r="AI104" s="106">
        <f>$P104*AE104</f>
        <v>0</v>
      </c>
      <c r="AJ104" s="106">
        <f>$P104*AF104</f>
        <v>0</v>
      </c>
      <c r="AK104" s="34">
        <f>$D104*T104</f>
        <v>0</v>
      </c>
      <c r="AL104" s="35"/>
      <c r="AM104" s="10"/>
      <c r="AN104" s="29">
        <f>DSUM($A$9:$D$1100,$D$9,AO103:AO104)</f>
        <v>0</v>
      </c>
      <c r="AO104" s="10">
        <f>B104</f>
        <v>0</v>
      </c>
      <c r="AP104" s="88">
        <f>DCOUNT($A$9:$T$1100,$B$9,AO103:AO104)</f>
        <v>0</v>
      </c>
      <c r="AQ104" s="29">
        <f>DSUM($A$9:$T$1100,$P$9,AO103:AO104)</f>
        <v>0</v>
      </c>
      <c r="AR104" s="6">
        <f>IF(AP104=0,0,AQ104/AP104)</f>
        <v>0</v>
      </c>
      <c r="AY104" s="51"/>
    </row>
    <row r="105" spans="1:51" ht="2.25" customHeight="1" x14ac:dyDescent="0.2">
      <c r="A105" s="37"/>
      <c r="B105" s="38"/>
      <c r="C105" s="39"/>
      <c r="D105" s="40"/>
      <c r="E105" s="41"/>
      <c r="F105" s="42"/>
      <c r="G105" s="41"/>
      <c r="H105" s="43" t="s">
        <v>0</v>
      </c>
      <c r="I105" s="43" t="s">
        <v>52</v>
      </c>
      <c r="J105" s="43" t="s">
        <v>1</v>
      </c>
      <c r="K105" s="39"/>
      <c r="L105" s="69"/>
      <c r="M105" s="45"/>
      <c r="N105" s="46"/>
      <c r="O105" s="46"/>
      <c r="P105" s="86"/>
      <c r="Q105" s="252"/>
      <c r="R105" s="63"/>
      <c r="S105" s="253"/>
      <c r="T105" s="47"/>
      <c r="U105" s="48"/>
      <c r="V105" s="48"/>
      <c r="W105" s="48"/>
      <c r="X105" s="48"/>
      <c r="Y105" s="48"/>
      <c r="Z105" s="48"/>
      <c r="AA105" s="48"/>
      <c r="AB105" s="48"/>
      <c r="AC105" s="103"/>
      <c r="AD105" s="48"/>
      <c r="AE105" s="48"/>
      <c r="AF105" s="48"/>
      <c r="AG105" s="109"/>
      <c r="AH105" s="109"/>
      <c r="AI105" s="109"/>
      <c r="AJ105" s="109"/>
      <c r="AK105" s="48"/>
      <c r="AL105" s="48"/>
      <c r="AM105" s="10"/>
      <c r="AN105" s="18"/>
      <c r="AO105" s="14" t="s">
        <v>81</v>
      </c>
      <c r="AP105" s="87"/>
      <c r="AQ105" s="87"/>
      <c r="AY105" s="51"/>
    </row>
    <row r="106" spans="1:51" ht="17.25" customHeight="1" x14ac:dyDescent="0.2">
      <c r="A106" s="26"/>
      <c r="B106" s="27"/>
      <c r="C106" s="28"/>
      <c r="D106" s="29">
        <f>C106*E106*G106/100</f>
        <v>0</v>
      </c>
      <c r="E106" s="30"/>
      <c r="F106" s="31">
        <f>E106*G106/10</f>
        <v>0</v>
      </c>
      <c r="G106" s="30"/>
      <c r="H106" s="30"/>
      <c r="I106" s="30"/>
      <c r="J106" s="30"/>
      <c r="K106" s="28"/>
      <c r="L106" s="68"/>
      <c r="M106" s="32">
        <f>IF(L106=0,H106,L106)</f>
        <v>0</v>
      </c>
      <c r="N106" s="297"/>
      <c r="O106" s="107"/>
      <c r="P106" s="85"/>
      <c r="Q106" s="107"/>
      <c r="R106" s="64"/>
      <c r="S106" s="251"/>
      <c r="T106" s="33"/>
      <c r="U106" s="34">
        <f>$D106*I106</f>
        <v>0</v>
      </c>
      <c r="V106" s="34">
        <f>$D106*J106</f>
        <v>0</v>
      </c>
      <c r="W106" s="34">
        <f>$D106*K106</f>
        <v>0</v>
      </c>
      <c r="X106" s="35">
        <f>$D106*M106</f>
        <v>0</v>
      </c>
      <c r="Y106" s="35">
        <f t="shared" ref="Y106" si="47">D106*(1-K106)</f>
        <v>0</v>
      </c>
      <c r="Z106" s="34">
        <f>$D106*N106</f>
        <v>0</v>
      </c>
      <c r="AA106" s="34">
        <f>$D106*O106</f>
        <v>0</v>
      </c>
      <c r="AB106" s="34">
        <f>$D106*P106</f>
        <v>0</v>
      </c>
      <c r="AC106" s="106">
        <f>D106-AF106-AE106-AD106</f>
        <v>0</v>
      </c>
      <c r="AD106" s="34">
        <f>$D106*Q106</f>
        <v>0</v>
      </c>
      <c r="AE106" s="34">
        <f>$D106*R106</f>
        <v>0</v>
      </c>
      <c r="AF106" s="34">
        <f>$D106*S106</f>
        <v>0</v>
      </c>
      <c r="AG106" s="106">
        <f>$P106*AC106</f>
        <v>0</v>
      </c>
      <c r="AH106" s="106">
        <f>$P106*AD106</f>
        <v>0</v>
      </c>
      <c r="AI106" s="106">
        <f>$P106*AE106</f>
        <v>0</v>
      </c>
      <c r="AJ106" s="106">
        <f>$P106*AF106</f>
        <v>0</v>
      </c>
      <c r="AK106" s="34">
        <f>$D106*T106</f>
        <v>0</v>
      </c>
      <c r="AL106" s="35"/>
      <c r="AM106" s="10"/>
      <c r="AN106" s="29">
        <f>DSUM($A$9:$D$1100,$D$9,AO105:AO106)</f>
        <v>0</v>
      </c>
      <c r="AO106" s="10">
        <f>B106</f>
        <v>0</v>
      </c>
      <c r="AP106" s="88">
        <f>DCOUNT($A$9:$T$1100,$B$9,AO105:AO106)</f>
        <v>0</v>
      </c>
      <c r="AQ106" s="29">
        <f>DSUM($A$9:$T$1100,$P$9,AO105:AO106)</f>
        <v>0</v>
      </c>
      <c r="AR106" s="6">
        <f>IF(AP106=0,0,AQ106/AP106)</f>
        <v>0</v>
      </c>
      <c r="AY106" s="51"/>
    </row>
    <row r="107" spans="1:51" ht="2.25" customHeight="1" x14ac:dyDescent="0.2">
      <c r="A107" s="37"/>
      <c r="B107" s="38"/>
      <c r="C107" s="39"/>
      <c r="D107" s="40"/>
      <c r="E107" s="41"/>
      <c r="F107" s="42"/>
      <c r="G107" s="41"/>
      <c r="H107" s="43" t="s">
        <v>0</v>
      </c>
      <c r="I107" s="43" t="s">
        <v>52</v>
      </c>
      <c r="J107" s="43" t="s">
        <v>1</v>
      </c>
      <c r="K107" s="39"/>
      <c r="L107" s="69"/>
      <c r="M107" s="45"/>
      <c r="N107" s="46"/>
      <c r="O107" s="46"/>
      <c r="P107" s="86"/>
      <c r="Q107" s="252"/>
      <c r="R107" s="63"/>
      <c r="S107" s="253"/>
      <c r="T107" s="47"/>
      <c r="U107" s="48"/>
      <c r="V107" s="48"/>
      <c r="W107" s="48"/>
      <c r="X107" s="48"/>
      <c r="Y107" s="48"/>
      <c r="Z107" s="48"/>
      <c r="AA107" s="48"/>
      <c r="AB107" s="48"/>
      <c r="AC107" s="103"/>
      <c r="AD107" s="48"/>
      <c r="AE107" s="48"/>
      <c r="AF107" s="48"/>
      <c r="AG107" s="109"/>
      <c r="AH107" s="109"/>
      <c r="AI107" s="109"/>
      <c r="AJ107" s="109"/>
      <c r="AK107" s="48"/>
      <c r="AL107" s="48"/>
      <c r="AM107" s="10"/>
      <c r="AN107" s="18"/>
      <c r="AO107" s="14" t="s">
        <v>81</v>
      </c>
      <c r="AP107" s="87"/>
      <c r="AQ107" s="87"/>
      <c r="AY107" s="51"/>
    </row>
    <row r="108" spans="1:51" ht="17.25" customHeight="1" x14ac:dyDescent="0.2">
      <c r="A108" s="26"/>
      <c r="B108" s="27"/>
      <c r="C108" s="28"/>
      <c r="D108" s="29">
        <f>C108*E108*G108/100</f>
        <v>0</v>
      </c>
      <c r="E108" s="30"/>
      <c r="F108" s="31">
        <f>E108*G108/10</f>
        <v>0</v>
      </c>
      <c r="G108" s="30"/>
      <c r="H108" s="30"/>
      <c r="I108" s="30"/>
      <c r="J108" s="30"/>
      <c r="K108" s="28"/>
      <c r="L108" s="68"/>
      <c r="M108" s="32">
        <f>IF(L108=0,H108,L108)</f>
        <v>0</v>
      </c>
      <c r="N108" s="297"/>
      <c r="O108" s="107"/>
      <c r="P108" s="85"/>
      <c r="Q108" s="107"/>
      <c r="R108" s="64"/>
      <c r="S108" s="251"/>
      <c r="T108" s="33"/>
      <c r="U108" s="34">
        <f>$D108*I108</f>
        <v>0</v>
      </c>
      <c r="V108" s="34">
        <f>$D108*J108</f>
        <v>0</v>
      </c>
      <c r="W108" s="34">
        <f>$D108*K108</f>
        <v>0</v>
      </c>
      <c r="X108" s="35">
        <f>$D108*M108</f>
        <v>0</v>
      </c>
      <c r="Y108" s="35">
        <f t="shared" ref="Y108" si="48">D108*(1-K108)</f>
        <v>0</v>
      </c>
      <c r="Z108" s="34">
        <f>$D108*N108</f>
        <v>0</v>
      </c>
      <c r="AA108" s="34">
        <f>$D108*O108</f>
        <v>0</v>
      </c>
      <c r="AB108" s="34">
        <f>$D108*P108</f>
        <v>0</v>
      </c>
      <c r="AC108" s="106">
        <f>D108-AF108-AE108-AD108</f>
        <v>0</v>
      </c>
      <c r="AD108" s="34">
        <f>$D108*Q108</f>
        <v>0</v>
      </c>
      <c r="AE108" s="34">
        <f>$D108*R108</f>
        <v>0</v>
      </c>
      <c r="AF108" s="34">
        <f>$D108*S108</f>
        <v>0</v>
      </c>
      <c r="AG108" s="106">
        <f>$P108*AC108</f>
        <v>0</v>
      </c>
      <c r="AH108" s="106">
        <f>$P108*AD108</f>
        <v>0</v>
      </c>
      <c r="AI108" s="106">
        <f>$P108*AE108</f>
        <v>0</v>
      </c>
      <c r="AJ108" s="106">
        <f>$P108*AF108</f>
        <v>0</v>
      </c>
      <c r="AK108" s="34">
        <f>$D108*T108</f>
        <v>0</v>
      </c>
      <c r="AL108" s="35"/>
      <c r="AM108" s="10"/>
      <c r="AN108" s="29">
        <f>DSUM($A$9:$D$1100,$D$9,AO107:AO108)</f>
        <v>0</v>
      </c>
      <c r="AO108" s="10">
        <f>B108</f>
        <v>0</v>
      </c>
      <c r="AP108" s="88">
        <f>DCOUNT($A$9:$T$1100,$B$9,AO107:AO108)</f>
        <v>0</v>
      </c>
      <c r="AQ108" s="29">
        <f>DSUM($A$9:$T$1100,$P$9,AO107:AO108)</f>
        <v>0</v>
      </c>
      <c r="AR108" s="6">
        <f>IF(AP108=0,0,AQ108/AP108)</f>
        <v>0</v>
      </c>
      <c r="AY108" s="51"/>
    </row>
    <row r="109" spans="1:51" ht="2.25" customHeight="1" x14ac:dyDescent="0.2">
      <c r="A109" s="37"/>
      <c r="B109" s="38"/>
      <c r="C109" s="39"/>
      <c r="D109" s="40"/>
      <c r="E109" s="41"/>
      <c r="F109" s="42"/>
      <c r="G109" s="41"/>
      <c r="H109" s="43" t="s">
        <v>0</v>
      </c>
      <c r="I109" s="43" t="s">
        <v>52</v>
      </c>
      <c r="J109" s="43" t="s">
        <v>1</v>
      </c>
      <c r="K109" s="39"/>
      <c r="L109" s="69"/>
      <c r="M109" s="45"/>
      <c r="N109" s="46"/>
      <c r="O109" s="46"/>
      <c r="P109" s="86"/>
      <c r="Q109" s="252"/>
      <c r="R109" s="63"/>
      <c r="S109" s="253"/>
      <c r="T109" s="47"/>
      <c r="U109" s="48"/>
      <c r="V109" s="48"/>
      <c r="W109" s="48"/>
      <c r="X109" s="48"/>
      <c r="Y109" s="48"/>
      <c r="Z109" s="48"/>
      <c r="AA109" s="48"/>
      <c r="AB109" s="48"/>
      <c r="AC109" s="103"/>
      <c r="AD109" s="48"/>
      <c r="AE109" s="48"/>
      <c r="AF109" s="48"/>
      <c r="AG109" s="109"/>
      <c r="AH109" s="109"/>
      <c r="AI109" s="109"/>
      <c r="AJ109" s="109"/>
      <c r="AK109" s="48"/>
      <c r="AL109" s="48"/>
      <c r="AM109" s="10"/>
      <c r="AN109" s="18"/>
      <c r="AO109" s="14" t="s">
        <v>81</v>
      </c>
      <c r="AP109" s="87"/>
      <c r="AQ109" s="87"/>
      <c r="AY109" s="51"/>
    </row>
    <row r="110" spans="1:51" ht="17.25" customHeight="1" x14ac:dyDescent="0.2">
      <c r="A110" s="26"/>
      <c r="B110" s="27"/>
      <c r="C110" s="28"/>
      <c r="D110" s="29">
        <f>C110*E110*G110/100</f>
        <v>0</v>
      </c>
      <c r="E110" s="30"/>
      <c r="F110" s="31">
        <f>E110*G110/10</f>
        <v>0</v>
      </c>
      <c r="G110" s="30"/>
      <c r="H110" s="30"/>
      <c r="I110" s="30"/>
      <c r="J110" s="30"/>
      <c r="K110" s="28"/>
      <c r="L110" s="68"/>
      <c r="M110" s="32">
        <f>IF(L110=0,H110,L110)</f>
        <v>0</v>
      </c>
      <c r="N110" s="297"/>
      <c r="O110" s="107"/>
      <c r="P110" s="85"/>
      <c r="Q110" s="107"/>
      <c r="R110" s="64"/>
      <c r="S110" s="251"/>
      <c r="T110" s="33"/>
      <c r="U110" s="34">
        <f>$D110*I110</f>
        <v>0</v>
      </c>
      <c r="V110" s="34">
        <f>$D110*J110</f>
        <v>0</v>
      </c>
      <c r="W110" s="34">
        <f>$D110*K110</f>
        <v>0</v>
      </c>
      <c r="X110" s="35">
        <f>$D110*M110</f>
        <v>0</v>
      </c>
      <c r="Y110" s="35">
        <f t="shared" ref="Y110" si="49">D110*(1-K110)</f>
        <v>0</v>
      </c>
      <c r="Z110" s="34">
        <f>$D110*N110</f>
        <v>0</v>
      </c>
      <c r="AA110" s="34">
        <f>$D110*O110</f>
        <v>0</v>
      </c>
      <c r="AB110" s="34">
        <f>$D110*P110</f>
        <v>0</v>
      </c>
      <c r="AC110" s="106">
        <f>D110-AF110-AE110-AD110</f>
        <v>0</v>
      </c>
      <c r="AD110" s="34">
        <f>$D110*Q110</f>
        <v>0</v>
      </c>
      <c r="AE110" s="34">
        <f>$D110*R110</f>
        <v>0</v>
      </c>
      <c r="AF110" s="34">
        <f>$D110*S110</f>
        <v>0</v>
      </c>
      <c r="AG110" s="106">
        <f>$P110*AC110</f>
        <v>0</v>
      </c>
      <c r="AH110" s="106">
        <f>$P110*AD110</f>
        <v>0</v>
      </c>
      <c r="AI110" s="106">
        <f>$P110*AE110</f>
        <v>0</v>
      </c>
      <c r="AJ110" s="106">
        <f>$P110*AF110</f>
        <v>0</v>
      </c>
      <c r="AK110" s="34">
        <f>$D110*T110</f>
        <v>0</v>
      </c>
      <c r="AL110" s="35"/>
      <c r="AM110" s="10"/>
      <c r="AN110" s="29">
        <f>DSUM($A$9:$D$1100,$D$9,AO109:AO110)</f>
        <v>0</v>
      </c>
      <c r="AO110" s="10">
        <f>B110</f>
        <v>0</v>
      </c>
      <c r="AP110" s="88">
        <f>DCOUNT($A$9:$T$1100,$B$9,AO109:AO110)</f>
        <v>0</v>
      </c>
      <c r="AQ110" s="29">
        <f>DSUM($A$9:$T$1100,$P$9,AO109:AO110)</f>
        <v>0</v>
      </c>
      <c r="AR110" s="6">
        <f>IF(AP110=0,0,AQ110/AP110)</f>
        <v>0</v>
      </c>
      <c r="AY110" s="51"/>
    </row>
    <row r="111" spans="1:51" ht="2.25" customHeight="1" x14ac:dyDescent="0.2">
      <c r="A111" s="37"/>
      <c r="B111" s="38"/>
      <c r="C111" s="39"/>
      <c r="D111" s="40"/>
      <c r="E111" s="41"/>
      <c r="F111" s="42"/>
      <c r="G111" s="41"/>
      <c r="H111" s="43" t="s">
        <v>0</v>
      </c>
      <c r="I111" s="43" t="s">
        <v>52</v>
      </c>
      <c r="J111" s="43" t="s">
        <v>1</v>
      </c>
      <c r="K111" s="39"/>
      <c r="L111" s="69"/>
      <c r="M111" s="45"/>
      <c r="N111" s="46"/>
      <c r="O111" s="46"/>
      <c r="P111" s="86"/>
      <c r="Q111" s="252"/>
      <c r="R111" s="63"/>
      <c r="S111" s="253"/>
      <c r="T111" s="47"/>
      <c r="U111" s="48"/>
      <c r="V111" s="48"/>
      <c r="W111" s="48"/>
      <c r="X111" s="48"/>
      <c r="Y111" s="48"/>
      <c r="Z111" s="48"/>
      <c r="AA111" s="48"/>
      <c r="AB111" s="48"/>
      <c r="AC111" s="103"/>
      <c r="AD111" s="48"/>
      <c r="AE111" s="48"/>
      <c r="AF111" s="48"/>
      <c r="AG111" s="109"/>
      <c r="AH111" s="109"/>
      <c r="AI111" s="109"/>
      <c r="AJ111" s="109"/>
      <c r="AK111" s="48"/>
      <c r="AL111" s="48"/>
      <c r="AM111" s="10"/>
      <c r="AN111" s="18"/>
      <c r="AO111" s="14" t="s">
        <v>81</v>
      </c>
      <c r="AP111" s="87"/>
      <c r="AQ111" s="87"/>
      <c r="AY111" s="51"/>
    </row>
    <row r="112" spans="1:51" ht="17.25" customHeight="1" x14ac:dyDescent="0.2">
      <c r="A112" s="26"/>
      <c r="B112" s="27"/>
      <c r="C112" s="28"/>
      <c r="D112" s="29">
        <f>C112*E112*G112/100</f>
        <v>0</v>
      </c>
      <c r="E112" s="30"/>
      <c r="F112" s="31">
        <f>E112*G112/10</f>
        <v>0</v>
      </c>
      <c r="G112" s="30"/>
      <c r="H112" s="30"/>
      <c r="I112" s="30"/>
      <c r="J112" s="30"/>
      <c r="K112" s="28"/>
      <c r="L112" s="68"/>
      <c r="M112" s="32">
        <f>IF(L112=0,H112,L112)</f>
        <v>0</v>
      </c>
      <c r="N112" s="297"/>
      <c r="O112" s="107"/>
      <c r="P112" s="85"/>
      <c r="Q112" s="107"/>
      <c r="R112" s="64"/>
      <c r="S112" s="251"/>
      <c r="T112" s="33"/>
      <c r="U112" s="34">
        <f>$D112*I112</f>
        <v>0</v>
      </c>
      <c r="V112" s="34">
        <f>$D112*J112</f>
        <v>0</v>
      </c>
      <c r="W112" s="34">
        <f>$D112*K112</f>
        <v>0</v>
      </c>
      <c r="X112" s="35">
        <f>$D112*M112</f>
        <v>0</v>
      </c>
      <c r="Y112" s="35">
        <f t="shared" ref="Y112" si="50">D112*(1-K112)</f>
        <v>0</v>
      </c>
      <c r="Z112" s="34">
        <f>$D112*N112</f>
        <v>0</v>
      </c>
      <c r="AA112" s="34">
        <f>$D112*O112</f>
        <v>0</v>
      </c>
      <c r="AB112" s="34">
        <f>$D112*P112</f>
        <v>0</v>
      </c>
      <c r="AC112" s="106">
        <f>D112-AF112-AE112-AD112</f>
        <v>0</v>
      </c>
      <c r="AD112" s="34">
        <f>$D112*Q112</f>
        <v>0</v>
      </c>
      <c r="AE112" s="34">
        <f>$D112*R112</f>
        <v>0</v>
      </c>
      <c r="AF112" s="34">
        <f>$D112*S112</f>
        <v>0</v>
      </c>
      <c r="AG112" s="106">
        <f>$P112*AC112</f>
        <v>0</v>
      </c>
      <c r="AH112" s="106">
        <f>$P112*AD112</f>
        <v>0</v>
      </c>
      <c r="AI112" s="106">
        <f>$P112*AE112</f>
        <v>0</v>
      </c>
      <c r="AJ112" s="106">
        <f>$P112*AF112</f>
        <v>0</v>
      </c>
      <c r="AK112" s="34">
        <f>$D112*T112</f>
        <v>0</v>
      </c>
      <c r="AL112" s="35"/>
      <c r="AM112" s="10"/>
      <c r="AN112" s="29">
        <f>DSUM($A$9:$D$1100,$D$9,AO111:AO112)</f>
        <v>0</v>
      </c>
      <c r="AO112" s="10">
        <f>B112</f>
        <v>0</v>
      </c>
      <c r="AP112" s="88">
        <f>DCOUNT($A$9:$T$1100,$B$9,AO111:AO112)</f>
        <v>0</v>
      </c>
      <c r="AQ112" s="29">
        <f>DSUM($A$9:$T$1100,$P$9,AO111:AO112)</f>
        <v>0</v>
      </c>
      <c r="AR112" s="6">
        <f>IF(AP112=0,0,AQ112/AP112)</f>
        <v>0</v>
      </c>
      <c r="AY112" s="51"/>
    </row>
    <row r="113" spans="1:51" ht="2.25" customHeight="1" x14ac:dyDescent="0.2">
      <c r="A113" s="37"/>
      <c r="B113" s="38"/>
      <c r="C113" s="39"/>
      <c r="D113" s="40"/>
      <c r="E113" s="41"/>
      <c r="F113" s="42"/>
      <c r="G113" s="41"/>
      <c r="H113" s="43" t="s">
        <v>0</v>
      </c>
      <c r="I113" s="43" t="s">
        <v>52</v>
      </c>
      <c r="J113" s="43" t="s">
        <v>1</v>
      </c>
      <c r="K113" s="39"/>
      <c r="L113" s="69"/>
      <c r="M113" s="45"/>
      <c r="N113" s="46"/>
      <c r="O113" s="46"/>
      <c r="P113" s="86"/>
      <c r="Q113" s="252"/>
      <c r="R113" s="63"/>
      <c r="S113" s="253"/>
      <c r="T113" s="47"/>
      <c r="U113" s="48"/>
      <c r="V113" s="48"/>
      <c r="W113" s="48"/>
      <c r="X113" s="48"/>
      <c r="Y113" s="48"/>
      <c r="Z113" s="48"/>
      <c r="AA113" s="48"/>
      <c r="AB113" s="48"/>
      <c r="AC113" s="103"/>
      <c r="AD113" s="48"/>
      <c r="AE113" s="48"/>
      <c r="AF113" s="48"/>
      <c r="AG113" s="109"/>
      <c r="AH113" s="109"/>
      <c r="AI113" s="109"/>
      <c r="AJ113" s="109"/>
      <c r="AK113" s="48"/>
      <c r="AL113" s="48"/>
      <c r="AM113" s="10"/>
      <c r="AN113" s="18"/>
      <c r="AO113" s="14" t="s">
        <v>81</v>
      </c>
      <c r="AP113" s="87"/>
      <c r="AQ113" s="87"/>
      <c r="AY113" s="51"/>
    </row>
    <row r="114" spans="1:51" ht="17.25" customHeight="1" x14ac:dyDescent="0.2">
      <c r="A114" s="26"/>
      <c r="B114" s="27"/>
      <c r="C114" s="28"/>
      <c r="D114" s="29">
        <f>C114*E114*G114/100</f>
        <v>0</v>
      </c>
      <c r="E114" s="30"/>
      <c r="F114" s="31">
        <f>E114*G114/10</f>
        <v>0</v>
      </c>
      <c r="G114" s="30"/>
      <c r="H114" s="30"/>
      <c r="I114" s="30"/>
      <c r="J114" s="30"/>
      <c r="K114" s="28"/>
      <c r="L114" s="68"/>
      <c r="M114" s="32">
        <f>IF(L114=0,H114,L114)</f>
        <v>0</v>
      </c>
      <c r="N114" s="297"/>
      <c r="O114" s="107"/>
      <c r="P114" s="85"/>
      <c r="Q114" s="107"/>
      <c r="R114" s="64"/>
      <c r="S114" s="251"/>
      <c r="T114" s="33"/>
      <c r="U114" s="34">
        <f>$D114*I114</f>
        <v>0</v>
      </c>
      <c r="V114" s="34">
        <f>$D114*J114</f>
        <v>0</v>
      </c>
      <c r="W114" s="34">
        <f>$D114*K114</f>
        <v>0</v>
      </c>
      <c r="X114" s="35">
        <f>$D114*M114</f>
        <v>0</v>
      </c>
      <c r="Y114" s="35">
        <f t="shared" ref="Y114" si="51">D114*(1-K114)</f>
        <v>0</v>
      </c>
      <c r="Z114" s="34">
        <f>$D114*N114</f>
        <v>0</v>
      </c>
      <c r="AA114" s="34">
        <f>$D114*O114</f>
        <v>0</v>
      </c>
      <c r="AB114" s="34">
        <f>$D114*P114</f>
        <v>0</v>
      </c>
      <c r="AC114" s="106">
        <f>D114-AF114-AE114-AD114</f>
        <v>0</v>
      </c>
      <c r="AD114" s="34">
        <f>$D114*Q114</f>
        <v>0</v>
      </c>
      <c r="AE114" s="34">
        <f>$D114*R114</f>
        <v>0</v>
      </c>
      <c r="AF114" s="34">
        <f>$D114*S114</f>
        <v>0</v>
      </c>
      <c r="AG114" s="106">
        <f>$P114*AC114</f>
        <v>0</v>
      </c>
      <c r="AH114" s="106">
        <f>$P114*AD114</f>
        <v>0</v>
      </c>
      <c r="AI114" s="106">
        <f>$P114*AE114</f>
        <v>0</v>
      </c>
      <c r="AJ114" s="106">
        <f>$P114*AF114</f>
        <v>0</v>
      </c>
      <c r="AK114" s="34">
        <f>$D114*T114</f>
        <v>0</v>
      </c>
      <c r="AL114" s="35"/>
      <c r="AM114" s="10"/>
      <c r="AN114" s="29">
        <f>DSUM($A$9:$D$1100,$D$9,AO113:AO114)</f>
        <v>0</v>
      </c>
      <c r="AO114" s="10">
        <f>B114</f>
        <v>0</v>
      </c>
      <c r="AP114" s="88">
        <f>DCOUNT($A$9:$T$1100,$B$9,AO113:AO114)</f>
        <v>0</v>
      </c>
      <c r="AQ114" s="29">
        <f>DSUM($A$9:$T$1100,$P$9,AO113:AO114)</f>
        <v>0</v>
      </c>
      <c r="AR114" s="6">
        <f>IF(AP114=0,0,AQ114/AP114)</f>
        <v>0</v>
      </c>
      <c r="AY114" s="51"/>
    </row>
    <row r="115" spans="1:51" ht="2.25" customHeight="1" x14ac:dyDescent="0.2">
      <c r="A115" s="37"/>
      <c r="B115" s="38"/>
      <c r="C115" s="39"/>
      <c r="D115" s="40"/>
      <c r="E115" s="41"/>
      <c r="F115" s="42"/>
      <c r="G115" s="41"/>
      <c r="H115" s="43" t="s">
        <v>0</v>
      </c>
      <c r="I115" s="43" t="s">
        <v>52</v>
      </c>
      <c r="J115" s="43" t="s">
        <v>1</v>
      </c>
      <c r="K115" s="39"/>
      <c r="L115" s="69"/>
      <c r="M115" s="45"/>
      <c r="N115" s="46"/>
      <c r="O115" s="46"/>
      <c r="P115" s="86"/>
      <c r="Q115" s="252"/>
      <c r="R115" s="63"/>
      <c r="S115" s="253"/>
      <c r="T115" s="47"/>
      <c r="U115" s="48"/>
      <c r="V115" s="48"/>
      <c r="W115" s="48"/>
      <c r="X115" s="48"/>
      <c r="Y115" s="48"/>
      <c r="Z115" s="48"/>
      <c r="AA115" s="48"/>
      <c r="AB115" s="48"/>
      <c r="AC115" s="103"/>
      <c r="AD115" s="48"/>
      <c r="AE115" s="48"/>
      <c r="AF115" s="48"/>
      <c r="AG115" s="109"/>
      <c r="AH115" s="109"/>
      <c r="AI115" s="109"/>
      <c r="AJ115" s="109"/>
      <c r="AK115" s="48"/>
      <c r="AL115" s="48"/>
      <c r="AM115" s="10"/>
      <c r="AN115" s="18"/>
      <c r="AO115" s="14" t="s">
        <v>81</v>
      </c>
      <c r="AP115" s="87"/>
      <c r="AQ115" s="87"/>
      <c r="AY115" s="51"/>
    </row>
    <row r="116" spans="1:51" ht="17.25" customHeight="1" x14ac:dyDescent="0.2">
      <c r="A116" s="26"/>
      <c r="B116" s="27"/>
      <c r="C116" s="28"/>
      <c r="D116" s="29">
        <f>C116*E116*G116/100</f>
        <v>0</v>
      </c>
      <c r="E116" s="30"/>
      <c r="F116" s="31">
        <f>E116*G116/10</f>
        <v>0</v>
      </c>
      <c r="G116" s="30"/>
      <c r="H116" s="30"/>
      <c r="I116" s="30"/>
      <c r="J116" s="30"/>
      <c r="K116" s="28"/>
      <c r="L116" s="68"/>
      <c r="M116" s="32">
        <f>IF(L116=0,H116,L116)</f>
        <v>0</v>
      </c>
      <c r="N116" s="297"/>
      <c r="O116" s="107"/>
      <c r="P116" s="85"/>
      <c r="Q116" s="107"/>
      <c r="R116" s="64"/>
      <c r="S116" s="251"/>
      <c r="T116" s="33"/>
      <c r="U116" s="34">
        <f>$D116*I116</f>
        <v>0</v>
      </c>
      <c r="V116" s="34">
        <f>$D116*J116</f>
        <v>0</v>
      </c>
      <c r="W116" s="34">
        <f>$D116*K116</f>
        <v>0</v>
      </c>
      <c r="X116" s="35">
        <f>$D116*M116</f>
        <v>0</v>
      </c>
      <c r="Y116" s="35">
        <f t="shared" ref="Y116" si="52">D116*(1-K116)</f>
        <v>0</v>
      </c>
      <c r="Z116" s="34">
        <f>$D116*N116</f>
        <v>0</v>
      </c>
      <c r="AA116" s="34">
        <f>$D116*O116</f>
        <v>0</v>
      </c>
      <c r="AB116" s="34">
        <f>$D116*P116</f>
        <v>0</v>
      </c>
      <c r="AC116" s="106">
        <f>D116-AF116-AE116-AD116</f>
        <v>0</v>
      </c>
      <c r="AD116" s="34">
        <f>$D116*Q116</f>
        <v>0</v>
      </c>
      <c r="AE116" s="34">
        <f>$D116*R116</f>
        <v>0</v>
      </c>
      <c r="AF116" s="34">
        <f>$D116*S116</f>
        <v>0</v>
      </c>
      <c r="AG116" s="106">
        <f>$P116*AC116</f>
        <v>0</v>
      </c>
      <c r="AH116" s="106">
        <f>$P116*AD116</f>
        <v>0</v>
      </c>
      <c r="AI116" s="106">
        <f>$P116*AE116</f>
        <v>0</v>
      </c>
      <c r="AJ116" s="106">
        <f>$P116*AF116</f>
        <v>0</v>
      </c>
      <c r="AK116" s="34">
        <f>$D116*T116</f>
        <v>0</v>
      </c>
      <c r="AL116" s="35"/>
      <c r="AM116" s="10"/>
      <c r="AN116" s="29">
        <f>DSUM($A$9:$D$1100,$D$9,AO115:AO116)</f>
        <v>0</v>
      </c>
      <c r="AO116" s="10">
        <f>B116</f>
        <v>0</v>
      </c>
      <c r="AP116" s="88">
        <f>DCOUNT($A$9:$T$1100,$B$9,AO115:AO116)</f>
        <v>0</v>
      </c>
      <c r="AQ116" s="29">
        <f>DSUM($A$9:$T$1100,$P$9,AO115:AO116)</f>
        <v>0</v>
      </c>
      <c r="AR116" s="6">
        <f>IF(AP116=0,0,AQ116/AP116)</f>
        <v>0</v>
      </c>
      <c r="AY116" s="51"/>
    </row>
    <row r="117" spans="1:51" ht="2.25" customHeight="1" x14ac:dyDescent="0.2">
      <c r="A117" s="37"/>
      <c r="B117" s="38"/>
      <c r="C117" s="39"/>
      <c r="D117" s="40"/>
      <c r="E117" s="41"/>
      <c r="F117" s="42"/>
      <c r="G117" s="41"/>
      <c r="H117" s="43" t="s">
        <v>0</v>
      </c>
      <c r="I117" s="43" t="s">
        <v>52</v>
      </c>
      <c r="J117" s="43" t="s">
        <v>1</v>
      </c>
      <c r="K117" s="39"/>
      <c r="L117" s="69"/>
      <c r="M117" s="45"/>
      <c r="N117" s="46"/>
      <c r="O117" s="46"/>
      <c r="P117" s="86"/>
      <c r="Q117" s="252"/>
      <c r="R117" s="63"/>
      <c r="S117" s="253"/>
      <c r="T117" s="47"/>
      <c r="U117" s="48"/>
      <c r="V117" s="48"/>
      <c r="W117" s="48"/>
      <c r="X117" s="48"/>
      <c r="Y117" s="48"/>
      <c r="Z117" s="48"/>
      <c r="AA117" s="48"/>
      <c r="AB117" s="48"/>
      <c r="AC117" s="103"/>
      <c r="AD117" s="48"/>
      <c r="AE117" s="48"/>
      <c r="AF117" s="48"/>
      <c r="AG117" s="109"/>
      <c r="AH117" s="109"/>
      <c r="AI117" s="109"/>
      <c r="AJ117" s="109"/>
      <c r="AK117" s="48"/>
      <c r="AL117" s="48"/>
      <c r="AM117" s="10"/>
      <c r="AN117" s="18"/>
      <c r="AO117" s="14" t="s">
        <v>81</v>
      </c>
      <c r="AP117" s="87"/>
      <c r="AQ117" s="87"/>
      <c r="AY117" s="51"/>
    </row>
    <row r="118" spans="1:51" ht="17.25" customHeight="1" x14ac:dyDescent="0.2">
      <c r="A118" s="26"/>
      <c r="B118" s="27"/>
      <c r="C118" s="28"/>
      <c r="D118" s="29">
        <f>C118*E118*G118/100</f>
        <v>0</v>
      </c>
      <c r="E118" s="30"/>
      <c r="F118" s="31">
        <f>E118*G118/10</f>
        <v>0</v>
      </c>
      <c r="G118" s="30"/>
      <c r="H118" s="30"/>
      <c r="I118" s="30"/>
      <c r="J118" s="30"/>
      <c r="K118" s="28"/>
      <c r="L118" s="68"/>
      <c r="M118" s="32">
        <f>IF(L118=0,H118,L118)</f>
        <v>0</v>
      </c>
      <c r="N118" s="297"/>
      <c r="O118" s="107"/>
      <c r="P118" s="85"/>
      <c r="Q118" s="107"/>
      <c r="R118" s="64"/>
      <c r="S118" s="251"/>
      <c r="T118" s="33"/>
      <c r="U118" s="34">
        <f>$D118*I118</f>
        <v>0</v>
      </c>
      <c r="V118" s="34">
        <f>$D118*J118</f>
        <v>0</v>
      </c>
      <c r="W118" s="34">
        <f>$D118*K118</f>
        <v>0</v>
      </c>
      <c r="X118" s="35">
        <f>$D118*M118</f>
        <v>0</v>
      </c>
      <c r="Y118" s="35">
        <f t="shared" ref="Y118" si="53">D118*(1-K118)</f>
        <v>0</v>
      </c>
      <c r="Z118" s="34">
        <f>$D118*N118</f>
        <v>0</v>
      </c>
      <c r="AA118" s="34">
        <f>$D118*O118</f>
        <v>0</v>
      </c>
      <c r="AB118" s="34">
        <f>$D118*P118</f>
        <v>0</v>
      </c>
      <c r="AC118" s="106">
        <f>D118-AF118-AE118-AD118</f>
        <v>0</v>
      </c>
      <c r="AD118" s="34">
        <f>$D118*Q118</f>
        <v>0</v>
      </c>
      <c r="AE118" s="34">
        <f>$D118*R118</f>
        <v>0</v>
      </c>
      <c r="AF118" s="34">
        <f>$D118*S118</f>
        <v>0</v>
      </c>
      <c r="AG118" s="106">
        <f>$P118*AC118</f>
        <v>0</v>
      </c>
      <c r="AH118" s="106">
        <f>$P118*AD118</f>
        <v>0</v>
      </c>
      <c r="AI118" s="106">
        <f>$P118*AE118</f>
        <v>0</v>
      </c>
      <c r="AJ118" s="106">
        <f>$P118*AF118</f>
        <v>0</v>
      </c>
      <c r="AK118" s="34">
        <f>$D118*T118</f>
        <v>0</v>
      </c>
      <c r="AL118" s="35"/>
      <c r="AM118" s="10"/>
      <c r="AN118" s="29">
        <f>DSUM($A$9:$D$1100,$D$9,AO117:AO118)</f>
        <v>0</v>
      </c>
      <c r="AO118" s="10">
        <f>B118</f>
        <v>0</v>
      </c>
      <c r="AP118" s="88">
        <f>DCOUNT($A$9:$T$1100,$B$9,AO117:AO118)</f>
        <v>0</v>
      </c>
      <c r="AQ118" s="29">
        <f>DSUM($A$9:$T$1100,$P$9,AO117:AO118)</f>
        <v>0</v>
      </c>
      <c r="AR118" s="6">
        <f>IF(AP118=0,0,AQ118/AP118)</f>
        <v>0</v>
      </c>
      <c r="AY118" s="51"/>
    </row>
    <row r="119" spans="1:51" ht="2.25" customHeight="1" x14ac:dyDescent="0.2">
      <c r="A119" s="37"/>
      <c r="B119" s="38"/>
      <c r="C119" s="39"/>
      <c r="D119" s="40"/>
      <c r="E119" s="41"/>
      <c r="F119" s="42"/>
      <c r="G119" s="41"/>
      <c r="H119" s="43" t="s">
        <v>0</v>
      </c>
      <c r="I119" s="43" t="s">
        <v>52</v>
      </c>
      <c r="J119" s="43" t="s">
        <v>1</v>
      </c>
      <c r="K119" s="39"/>
      <c r="L119" s="69"/>
      <c r="M119" s="45"/>
      <c r="N119" s="46"/>
      <c r="O119" s="46"/>
      <c r="P119" s="86"/>
      <c r="Q119" s="252"/>
      <c r="R119" s="63"/>
      <c r="S119" s="253"/>
      <c r="T119" s="47"/>
      <c r="U119" s="48"/>
      <c r="V119" s="48"/>
      <c r="W119" s="48"/>
      <c r="X119" s="48"/>
      <c r="Y119" s="48"/>
      <c r="Z119" s="48"/>
      <c r="AA119" s="48"/>
      <c r="AB119" s="48"/>
      <c r="AC119" s="103"/>
      <c r="AD119" s="48"/>
      <c r="AE119" s="48"/>
      <c r="AF119" s="48"/>
      <c r="AG119" s="109"/>
      <c r="AH119" s="109"/>
      <c r="AI119" s="109"/>
      <c r="AJ119" s="109"/>
      <c r="AK119" s="48"/>
      <c r="AL119" s="48"/>
      <c r="AM119" s="10"/>
      <c r="AN119" s="18"/>
      <c r="AO119" s="14" t="s">
        <v>81</v>
      </c>
      <c r="AP119" s="87"/>
      <c r="AQ119" s="87"/>
      <c r="AY119" s="51"/>
    </row>
    <row r="120" spans="1:51" ht="17.25" customHeight="1" x14ac:dyDescent="0.2">
      <c r="A120" s="26"/>
      <c r="B120" s="27"/>
      <c r="C120" s="28"/>
      <c r="D120" s="29">
        <f>C120*E120*G120/100</f>
        <v>0</v>
      </c>
      <c r="E120" s="30"/>
      <c r="F120" s="31">
        <f>E120*G120/10</f>
        <v>0</v>
      </c>
      <c r="G120" s="30"/>
      <c r="H120" s="30"/>
      <c r="I120" s="30"/>
      <c r="J120" s="30"/>
      <c r="K120" s="28"/>
      <c r="L120" s="68"/>
      <c r="M120" s="32">
        <f>IF(L120=0,H120,L120)</f>
        <v>0</v>
      </c>
      <c r="N120" s="297"/>
      <c r="O120" s="107"/>
      <c r="P120" s="85"/>
      <c r="Q120" s="107"/>
      <c r="R120" s="64"/>
      <c r="S120" s="251"/>
      <c r="T120" s="33"/>
      <c r="U120" s="34">
        <f>$D120*I120</f>
        <v>0</v>
      </c>
      <c r="V120" s="34">
        <f>$D120*J120</f>
        <v>0</v>
      </c>
      <c r="W120" s="34">
        <f>$D120*K120</f>
        <v>0</v>
      </c>
      <c r="X120" s="35">
        <f>$D120*M120</f>
        <v>0</v>
      </c>
      <c r="Y120" s="35">
        <f t="shared" ref="Y120" si="54">D120*(1-K120)</f>
        <v>0</v>
      </c>
      <c r="Z120" s="34">
        <f>$D120*N120</f>
        <v>0</v>
      </c>
      <c r="AA120" s="34">
        <f>$D120*O120</f>
        <v>0</v>
      </c>
      <c r="AB120" s="34">
        <f>$D120*P120</f>
        <v>0</v>
      </c>
      <c r="AC120" s="106">
        <f>D120-AF120-AE120-AD120</f>
        <v>0</v>
      </c>
      <c r="AD120" s="34">
        <f>$D120*Q120</f>
        <v>0</v>
      </c>
      <c r="AE120" s="34">
        <f>$D120*R120</f>
        <v>0</v>
      </c>
      <c r="AF120" s="34">
        <f>$D120*S120</f>
        <v>0</v>
      </c>
      <c r="AG120" s="106">
        <f>$P120*AC120</f>
        <v>0</v>
      </c>
      <c r="AH120" s="106">
        <f>$P120*AD120</f>
        <v>0</v>
      </c>
      <c r="AI120" s="106">
        <f>$P120*AE120</f>
        <v>0</v>
      </c>
      <c r="AJ120" s="106">
        <f>$P120*AF120</f>
        <v>0</v>
      </c>
      <c r="AK120" s="34">
        <f>$D120*T120</f>
        <v>0</v>
      </c>
      <c r="AL120" s="35"/>
      <c r="AM120" s="10"/>
      <c r="AN120" s="29">
        <f>DSUM($A$9:$D$1100,$D$9,AO119:AO120)</f>
        <v>0</v>
      </c>
      <c r="AO120" s="10">
        <f>B120</f>
        <v>0</v>
      </c>
      <c r="AP120" s="88">
        <f>DCOUNT($A$9:$T$1100,$B$9,AO119:AO120)</f>
        <v>0</v>
      </c>
      <c r="AQ120" s="29">
        <f>DSUM($A$9:$T$1100,$P$9,AO119:AO120)</f>
        <v>0</v>
      </c>
      <c r="AR120" s="6">
        <f>IF(AP120=0,0,AQ120/AP120)</f>
        <v>0</v>
      </c>
      <c r="AY120" s="51"/>
    </row>
    <row r="121" spans="1:51" ht="2.25" customHeight="1" x14ac:dyDescent="0.2">
      <c r="A121" s="37"/>
      <c r="B121" s="38"/>
      <c r="C121" s="39"/>
      <c r="D121" s="40"/>
      <c r="E121" s="41"/>
      <c r="F121" s="42"/>
      <c r="G121" s="41"/>
      <c r="H121" s="43" t="s">
        <v>0</v>
      </c>
      <c r="I121" s="43" t="s">
        <v>52</v>
      </c>
      <c r="J121" s="43" t="s">
        <v>1</v>
      </c>
      <c r="K121" s="39"/>
      <c r="L121" s="69"/>
      <c r="M121" s="45"/>
      <c r="N121" s="46"/>
      <c r="O121" s="46"/>
      <c r="P121" s="86"/>
      <c r="Q121" s="252"/>
      <c r="R121" s="63"/>
      <c r="S121" s="253"/>
      <c r="T121" s="47"/>
      <c r="U121" s="48"/>
      <c r="V121" s="48"/>
      <c r="W121" s="48"/>
      <c r="X121" s="48"/>
      <c r="Y121" s="48"/>
      <c r="Z121" s="48"/>
      <c r="AA121" s="48"/>
      <c r="AB121" s="48"/>
      <c r="AC121" s="103"/>
      <c r="AD121" s="48"/>
      <c r="AE121" s="48"/>
      <c r="AF121" s="48"/>
      <c r="AG121" s="109"/>
      <c r="AH121" s="109"/>
      <c r="AI121" s="109"/>
      <c r="AJ121" s="109"/>
      <c r="AK121" s="48"/>
      <c r="AL121" s="48"/>
      <c r="AM121" s="10"/>
      <c r="AN121" s="18"/>
      <c r="AO121" s="14" t="s">
        <v>81</v>
      </c>
      <c r="AP121" s="87"/>
      <c r="AQ121" s="87"/>
      <c r="AY121" s="51"/>
    </row>
    <row r="122" spans="1:51" ht="17.25" customHeight="1" x14ac:dyDescent="0.2">
      <c r="A122" s="26"/>
      <c r="B122" s="27"/>
      <c r="C122" s="28"/>
      <c r="D122" s="29">
        <f>C122*E122*G122/100</f>
        <v>0</v>
      </c>
      <c r="E122" s="30"/>
      <c r="F122" s="31">
        <f>E122*G122/10</f>
        <v>0</v>
      </c>
      <c r="G122" s="30"/>
      <c r="H122" s="30"/>
      <c r="I122" s="30"/>
      <c r="J122" s="30"/>
      <c r="K122" s="28"/>
      <c r="L122" s="68"/>
      <c r="M122" s="32">
        <f>IF(L122=0,H122,L122)</f>
        <v>0</v>
      </c>
      <c r="N122" s="297"/>
      <c r="O122" s="107"/>
      <c r="P122" s="85"/>
      <c r="Q122" s="107"/>
      <c r="R122" s="64"/>
      <c r="S122" s="251"/>
      <c r="T122" s="33"/>
      <c r="U122" s="34">
        <f>$D122*I122</f>
        <v>0</v>
      </c>
      <c r="V122" s="34">
        <f>$D122*J122</f>
        <v>0</v>
      </c>
      <c r="W122" s="34">
        <f>$D122*K122</f>
        <v>0</v>
      </c>
      <c r="X122" s="35">
        <f>$D122*M122</f>
        <v>0</v>
      </c>
      <c r="Y122" s="35">
        <f t="shared" ref="Y122" si="55">D122*(1-K122)</f>
        <v>0</v>
      </c>
      <c r="Z122" s="34">
        <f>$D122*N122</f>
        <v>0</v>
      </c>
      <c r="AA122" s="34">
        <f>$D122*O122</f>
        <v>0</v>
      </c>
      <c r="AB122" s="34">
        <f>$D122*P122</f>
        <v>0</v>
      </c>
      <c r="AC122" s="106">
        <f>D122-AF122-AE122-AD122</f>
        <v>0</v>
      </c>
      <c r="AD122" s="34">
        <f>$D122*Q122</f>
        <v>0</v>
      </c>
      <c r="AE122" s="34">
        <f>$D122*R122</f>
        <v>0</v>
      </c>
      <c r="AF122" s="34">
        <f>$D122*S122</f>
        <v>0</v>
      </c>
      <c r="AG122" s="106">
        <f>$P122*AC122</f>
        <v>0</v>
      </c>
      <c r="AH122" s="106">
        <f>$P122*AD122</f>
        <v>0</v>
      </c>
      <c r="AI122" s="106">
        <f>$P122*AE122</f>
        <v>0</v>
      </c>
      <c r="AJ122" s="106">
        <f>$P122*AF122</f>
        <v>0</v>
      </c>
      <c r="AK122" s="34">
        <f>$D122*T122</f>
        <v>0</v>
      </c>
      <c r="AL122" s="35"/>
      <c r="AM122" s="10"/>
      <c r="AN122" s="29">
        <f>DSUM($A$9:$D$1100,$D$9,AO121:AO122)</f>
        <v>0</v>
      </c>
      <c r="AO122" s="10">
        <f>B122</f>
        <v>0</v>
      </c>
      <c r="AP122" s="88">
        <f>DCOUNT($A$9:$T$1100,$B$9,AO121:AO122)</f>
        <v>0</v>
      </c>
      <c r="AQ122" s="29">
        <f>DSUM($A$9:$T$1100,$P$9,AO121:AO122)</f>
        <v>0</v>
      </c>
      <c r="AR122" s="6">
        <f>IF(AP122=0,0,AQ122/AP122)</f>
        <v>0</v>
      </c>
      <c r="AY122" s="51"/>
    </row>
    <row r="123" spans="1:51" ht="2.25" customHeight="1" x14ac:dyDescent="0.2">
      <c r="A123" s="37"/>
      <c r="B123" s="38"/>
      <c r="C123" s="39"/>
      <c r="D123" s="40"/>
      <c r="E123" s="41"/>
      <c r="F123" s="42"/>
      <c r="G123" s="41"/>
      <c r="H123" s="43" t="s">
        <v>0</v>
      </c>
      <c r="I123" s="43" t="s">
        <v>52</v>
      </c>
      <c r="J123" s="43" t="s">
        <v>1</v>
      </c>
      <c r="K123" s="39"/>
      <c r="L123" s="69"/>
      <c r="M123" s="45"/>
      <c r="N123" s="46"/>
      <c r="O123" s="46"/>
      <c r="P123" s="86"/>
      <c r="Q123" s="252"/>
      <c r="R123" s="63"/>
      <c r="S123" s="253"/>
      <c r="T123" s="47"/>
      <c r="U123" s="48"/>
      <c r="V123" s="48"/>
      <c r="W123" s="48"/>
      <c r="X123" s="48"/>
      <c r="Y123" s="48"/>
      <c r="Z123" s="48"/>
      <c r="AA123" s="48"/>
      <c r="AB123" s="48"/>
      <c r="AC123" s="103"/>
      <c r="AD123" s="48"/>
      <c r="AE123" s="48"/>
      <c r="AF123" s="48"/>
      <c r="AG123" s="109"/>
      <c r="AH123" s="109"/>
      <c r="AI123" s="109"/>
      <c r="AJ123" s="109"/>
      <c r="AK123" s="48"/>
      <c r="AL123" s="48"/>
      <c r="AM123" s="10"/>
      <c r="AN123" s="18"/>
      <c r="AO123" s="14" t="s">
        <v>81</v>
      </c>
      <c r="AP123" s="87"/>
      <c r="AQ123" s="87"/>
      <c r="AY123" s="51"/>
    </row>
    <row r="124" spans="1:51" ht="17.25" customHeight="1" x14ac:dyDescent="0.2">
      <c r="A124" s="26"/>
      <c r="B124" s="27"/>
      <c r="C124" s="28"/>
      <c r="D124" s="29">
        <f>C124*E124*G124/100</f>
        <v>0</v>
      </c>
      <c r="E124" s="30"/>
      <c r="F124" s="31">
        <f>E124*G124/10</f>
        <v>0</v>
      </c>
      <c r="G124" s="30"/>
      <c r="H124" s="30"/>
      <c r="I124" s="30"/>
      <c r="J124" s="30"/>
      <c r="K124" s="28"/>
      <c r="L124" s="68"/>
      <c r="M124" s="32">
        <f>IF(L124=0,H124,L124)</f>
        <v>0</v>
      </c>
      <c r="N124" s="297"/>
      <c r="O124" s="107"/>
      <c r="P124" s="85"/>
      <c r="Q124" s="107"/>
      <c r="R124" s="64"/>
      <c r="S124" s="251"/>
      <c r="T124" s="33"/>
      <c r="U124" s="34">
        <f>$D124*I124</f>
        <v>0</v>
      </c>
      <c r="V124" s="34">
        <f>$D124*J124</f>
        <v>0</v>
      </c>
      <c r="W124" s="34">
        <f>$D124*K124</f>
        <v>0</v>
      </c>
      <c r="X124" s="35">
        <f>$D124*M124</f>
        <v>0</v>
      </c>
      <c r="Y124" s="35">
        <f t="shared" ref="Y124" si="56">D124*(1-K124)</f>
        <v>0</v>
      </c>
      <c r="Z124" s="34">
        <f>$D124*N124</f>
        <v>0</v>
      </c>
      <c r="AA124" s="34">
        <f>$D124*O124</f>
        <v>0</v>
      </c>
      <c r="AB124" s="34">
        <f>$D124*P124</f>
        <v>0</v>
      </c>
      <c r="AC124" s="106">
        <f>D124-AF124-AE124-AD124</f>
        <v>0</v>
      </c>
      <c r="AD124" s="34">
        <f>$D124*Q124</f>
        <v>0</v>
      </c>
      <c r="AE124" s="34">
        <f>$D124*R124</f>
        <v>0</v>
      </c>
      <c r="AF124" s="34">
        <f>$D124*S124</f>
        <v>0</v>
      </c>
      <c r="AG124" s="106">
        <f>$P124*AC124</f>
        <v>0</v>
      </c>
      <c r="AH124" s="106">
        <f>$P124*AD124</f>
        <v>0</v>
      </c>
      <c r="AI124" s="106">
        <f>$P124*AE124</f>
        <v>0</v>
      </c>
      <c r="AJ124" s="106">
        <f>$P124*AF124</f>
        <v>0</v>
      </c>
      <c r="AK124" s="34">
        <f>$D124*T124</f>
        <v>0</v>
      </c>
      <c r="AL124" s="35"/>
      <c r="AM124" s="10"/>
      <c r="AN124" s="29">
        <f>DSUM($A$9:$D$1100,$D$9,AO123:AO124)</f>
        <v>0</v>
      </c>
      <c r="AO124" s="10">
        <f>B124</f>
        <v>0</v>
      </c>
      <c r="AP124" s="88">
        <f>DCOUNT($A$9:$T$1100,$B$9,AO123:AO124)</f>
        <v>0</v>
      </c>
      <c r="AQ124" s="29">
        <f>DSUM($A$9:$T$1100,$P$9,AO123:AO124)</f>
        <v>0</v>
      </c>
      <c r="AR124" s="6">
        <f>IF(AP124=0,0,AQ124/AP124)</f>
        <v>0</v>
      </c>
      <c r="AY124" s="51"/>
    </row>
    <row r="125" spans="1:51" ht="2.25" customHeight="1" x14ac:dyDescent="0.2">
      <c r="A125" s="37"/>
      <c r="B125" s="38"/>
      <c r="C125" s="39"/>
      <c r="D125" s="40"/>
      <c r="E125" s="41"/>
      <c r="F125" s="42"/>
      <c r="G125" s="41"/>
      <c r="H125" s="43" t="s">
        <v>0</v>
      </c>
      <c r="I125" s="43" t="s">
        <v>52</v>
      </c>
      <c r="J125" s="43" t="s">
        <v>1</v>
      </c>
      <c r="K125" s="39"/>
      <c r="L125" s="69"/>
      <c r="M125" s="45"/>
      <c r="N125" s="46"/>
      <c r="O125" s="46"/>
      <c r="P125" s="86"/>
      <c r="Q125" s="252"/>
      <c r="R125" s="63"/>
      <c r="S125" s="253"/>
      <c r="T125" s="47"/>
      <c r="U125" s="48"/>
      <c r="V125" s="48"/>
      <c r="W125" s="48"/>
      <c r="X125" s="48"/>
      <c r="Y125" s="48"/>
      <c r="Z125" s="48"/>
      <c r="AA125" s="48"/>
      <c r="AB125" s="48"/>
      <c r="AC125" s="103"/>
      <c r="AD125" s="48"/>
      <c r="AE125" s="48"/>
      <c r="AF125" s="48"/>
      <c r="AG125" s="109"/>
      <c r="AH125" s="109"/>
      <c r="AI125" s="109"/>
      <c r="AJ125" s="109"/>
      <c r="AK125" s="48"/>
      <c r="AL125" s="48"/>
      <c r="AM125" s="10"/>
      <c r="AN125" s="18"/>
      <c r="AO125" s="14" t="s">
        <v>81</v>
      </c>
      <c r="AP125" s="87"/>
      <c r="AQ125" s="87"/>
      <c r="AY125" s="51"/>
    </row>
    <row r="126" spans="1:51" ht="17.25" customHeight="1" x14ac:dyDescent="0.2">
      <c r="A126" s="26"/>
      <c r="B126" s="27"/>
      <c r="C126" s="28"/>
      <c r="D126" s="29">
        <f>C126*E126*G126/100</f>
        <v>0</v>
      </c>
      <c r="E126" s="30"/>
      <c r="F126" s="31">
        <f>E126*G126/10</f>
        <v>0</v>
      </c>
      <c r="G126" s="30"/>
      <c r="H126" s="30"/>
      <c r="I126" s="30"/>
      <c r="J126" s="30"/>
      <c r="K126" s="28"/>
      <c r="L126" s="68"/>
      <c r="M126" s="32">
        <f>IF(L126=0,H126,L126)</f>
        <v>0</v>
      </c>
      <c r="N126" s="297"/>
      <c r="O126" s="107"/>
      <c r="P126" s="85"/>
      <c r="Q126" s="107"/>
      <c r="R126" s="64"/>
      <c r="S126" s="251"/>
      <c r="T126" s="33"/>
      <c r="U126" s="34">
        <f>$D126*I126</f>
        <v>0</v>
      </c>
      <c r="V126" s="34">
        <f>$D126*J126</f>
        <v>0</v>
      </c>
      <c r="W126" s="34">
        <f>$D126*K126</f>
        <v>0</v>
      </c>
      <c r="X126" s="35">
        <f>$D126*M126</f>
        <v>0</v>
      </c>
      <c r="Y126" s="35">
        <f t="shared" ref="Y126" si="57">D126*(1-K126)</f>
        <v>0</v>
      </c>
      <c r="Z126" s="34">
        <f>$D126*N126</f>
        <v>0</v>
      </c>
      <c r="AA126" s="34">
        <f>$D126*O126</f>
        <v>0</v>
      </c>
      <c r="AB126" s="34">
        <f>$D126*P126</f>
        <v>0</v>
      </c>
      <c r="AC126" s="106">
        <f>D126-AF126-AE126-AD126</f>
        <v>0</v>
      </c>
      <c r="AD126" s="34">
        <f>$D126*Q126</f>
        <v>0</v>
      </c>
      <c r="AE126" s="34">
        <f>$D126*R126</f>
        <v>0</v>
      </c>
      <c r="AF126" s="34">
        <f>$D126*S126</f>
        <v>0</v>
      </c>
      <c r="AG126" s="106">
        <f>$P126*AC126</f>
        <v>0</v>
      </c>
      <c r="AH126" s="106">
        <f>$P126*AD126</f>
        <v>0</v>
      </c>
      <c r="AI126" s="106">
        <f>$P126*AE126</f>
        <v>0</v>
      </c>
      <c r="AJ126" s="106">
        <f>$P126*AF126</f>
        <v>0</v>
      </c>
      <c r="AK126" s="34">
        <f>$D126*T126</f>
        <v>0</v>
      </c>
      <c r="AL126" s="35"/>
      <c r="AM126" s="10"/>
      <c r="AN126" s="29">
        <f>DSUM($A$9:$D$1100,$D$9,AO125:AO126)</f>
        <v>0</v>
      </c>
      <c r="AO126" s="10">
        <f>B126</f>
        <v>0</v>
      </c>
      <c r="AP126" s="88">
        <f>DCOUNT($A$9:$T$1100,$B$9,AO125:AO126)</f>
        <v>0</v>
      </c>
      <c r="AQ126" s="29">
        <f>DSUM($A$9:$T$1100,$P$9,AO125:AO126)</f>
        <v>0</v>
      </c>
      <c r="AR126" s="6">
        <f>IF(AP126=0,0,AQ126/AP126)</f>
        <v>0</v>
      </c>
      <c r="AY126" s="51"/>
    </row>
    <row r="127" spans="1:51" ht="2.25" customHeight="1" x14ac:dyDescent="0.2">
      <c r="A127" s="37"/>
      <c r="B127" s="38"/>
      <c r="C127" s="39"/>
      <c r="D127" s="40"/>
      <c r="E127" s="41"/>
      <c r="F127" s="42"/>
      <c r="G127" s="41"/>
      <c r="H127" s="43" t="s">
        <v>0</v>
      </c>
      <c r="I127" s="43" t="s">
        <v>52</v>
      </c>
      <c r="J127" s="43" t="s">
        <v>1</v>
      </c>
      <c r="K127" s="39"/>
      <c r="L127" s="69"/>
      <c r="M127" s="45"/>
      <c r="N127" s="46"/>
      <c r="O127" s="46"/>
      <c r="P127" s="86"/>
      <c r="Q127" s="252"/>
      <c r="R127" s="63"/>
      <c r="S127" s="253"/>
      <c r="T127" s="47"/>
      <c r="U127" s="48"/>
      <c r="V127" s="48"/>
      <c r="W127" s="48"/>
      <c r="X127" s="48"/>
      <c r="Y127" s="48"/>
      <c r="Z127" s="48"/>
      <c r="AA127" s="48"/>
      <c r="AB127" s="48"/>
      <c r="AC127" s="103"/>
      <c r="AD127" s="48"/>
      <c r="AE127" s="48"/>
      <c r="AF127" s="48"/>
      <c r="AG127" s="109"/>
      <c r="AH127" s="109"/>
      <c r="AI127" s="109"/>
      <c r="AJ127" s="109"/>
      <c r="AK127" s="48"/>
      <c r="AL127" s="48"/>
      <c r="AM127" s="10"/>
      <c r="AN127" s="18"/>
      <c r="AO127" s="14" t="s">
        <v>81</v>
      </c>
      <c r="AP127" s="87"/>
      <c r="AQ127" s="87"/>
      <c r="AY127" s="51"/>
    </row>
    <row r="128" spans="1:51" ht="17.25" customHeight="1" x14ac:dyDescent="0.2">
      <c r="A128" s="26"/>
      <c r="B128" s="27"/>
      <c r="C128" s="28"/>
      <c r="D128" s="29">
        <f>C128*E128*G128/100</f>
        <v>0</v>
      </c>
      <c r="E128" s="30"/>
      <c r="F128" s="31">
        <f>E128*G128/10</f>
        <v>0</v>
      </c>
      <c r="G128" s="30"/>
      <c r="H128" s="30"/>
      <c r="I128" s="30"/>
      <c r="J128" s="30"/>
      <c r="K128" s="28"/>
      <c r="L128" s="68"/>
      <c r="M128" s="32">
        <f>IF(L128=0,H128,L128)</f>
        <v>0</v>
      </c>
      <c r="N128" s="297"/>
      <c r="O128" s="107"/>
      <c r="P128" s="85"/>
      <c r="Q128" s="107"/>
      <c r="R128" s="64"/>
      <c r="S128" s="251"/>
      <c r="T128" s="33"/>
      <c r="U128" s="34">
        <f>$D128*I128</f>
        <v>0</v>
      </c>
      <c r="V128" s="34">
        <f>$D128*J128</f>
        <v>0</v>
      </c>
      <c r="W128" s="34">
        <f>$D128*K128</f>
        <v>0</v>
      </c>
      <c r="X128" s="35">
        <f>$D128*M128</f>
        <v>0</v>
      </c>
      <c r="Y128" s="35">
        <f t="shared" ref="Y128" si="58">D128*(1-K128)</f>
        <v>0</v>
      </c>
      <c r="Z128" s="34">
        <f>$D128*N128</f>
        <v>0</v>
      </c>
      <c r="AA128" s="34">
        <f>$D128*O128</f>
        <v>0</v>
      </c>
      <c r="AB128" s="34">
        <f>$D128*P128</f>
        <v>0</v>
      </c>
      <c r="AC128" s="106">
        <f>D128-AF128-AE128-AD128</f>
        <v>0</v>
      </c>
      <c r="AD128" s="34">
        <f>$D128*Q128</f>
        <v>0</v>
      </c>
      <c r="AE128" s="34">
        <f>$D128*R128</f>
        <v>0</v>
      </c>
      <c r="AF128" s="34">
        <f>$D128*S128</f>
        <v>0</v>
      </c>
      <c r="AG128" s="106">
        <f>$P128*AC128</f>
        <v>0</v>
      </c>
      <c r="AH128" s="106">
        <f>$P128*AD128</f>
        <v>0</v>
      </c>
      <c r="AI128" s="106">
        <f>$P128*AE128</f>
        <v>0</v>
      </c>
      <c r="AJ128" s="106">
        <f>$P128*AF128</f>
        <v>0</v>
      </c>
      <c r="AK128" s="34">
        <f>$D128*T128</f>
        <v>0</v>
      </c>
      <c r="AL128" s="35"/>
      <c r="AM128" s="10"/>
      <c r="AN128" s="29">
        <f>DSUM($A$9:$D$1100,$D$9,AO127:AO128)</f>
        <v>0</v>
      </c>
      <c r="AO128" s="10">
        <f>B128</f>
        <v>0</v>
      </c>
      <c r="AP128" s="88">
        <f>DCOUNT($A$9:$T$1100,$B$9,AO127:AO128)</f>
        <v>0</v>
      </c>
      <c r="AQ128" s="29">
        <f>DSUM($A$9:$T$1100,$P$9,AO127:AO128)</f>
        <v>0</v>
      </c>
      <c r="AR128" s="6">
        <f>IF(AP128=0,0,AQ128/AP128)</f>
        <v>0</v>
      </c>
      <c r="AY128" s="51"/>
    </row>
    <row r="129" spans="1:51" ht="2.25" customHeight="1" x14ac:dyDescent="0.2">
      <c r="A129" s="37"/>
      <c r="B129" s="38"/>
      <c r="C129" s="39"/>
      <c r="D129" s="40"/>
      <c r="E129" s="41"/>
      <c r="F129" s="42"/>
      <c r="G129" s="41"/>
      <c r="H129" s="43" t="s">
        <v>0</v>
      </c>
      <c r="I129" s="43" t="s">
        <v>52</v>
      </c>
      <c r="J129" s="43" t="s">
        <v>1</v>
      </c>
      <c r="K129" s="39"/>
      <c r="L129" s="69"/>
      <c r="M129" s="45"/>
      <c r="N129" s="46"/>
      <c r="O129" s="46"/>
      <c r="P129" s="86"/>
      <c r="Q129" s="252"/>
      <c r="R129" s="63"/>
      <c r="S129" s="253"/>
      <c r="T129" s="47"/>
      <c r="U129" s="48"/>
      <c r="V129" s="48"/>
      <c r="W129" s="48"/>
      <c r="X129" s="48"/>
      <c r="Y129" s="48"/>
      <c r="Z129" s="48"/>
      <c r="AA129" s="48"/>
      <c r="AB129" s="48"/>
      <c r="AC129" s="103"/>
      <c r="AD129" s="48"/>
      <c r="AE129" s="48"/>
      <c r="AF129" s="48"/>
      <c r="AG129" s="109"/>
      <c r="AH129" s="109"/>
      <c r="AI129" s="109"/>
      <c r="AJ129" s="109"/>
      <c r="AK129" s="48"/>
      <c r="AL129" s="48"/>
      <c r="AM129" s="10"/>
      <c r="AN129" s="18"/>
      <c r="AO129" s="14" t="s">
        <v>81</v>
      </c>
      <c r="AP129" s="87"/>
      <c r="AQ129" s="87"/>
      <c r="AY129" s="51"/>
    </row>
    <row r="130" spans="1:51" ht="17.25" customHeight="1" x14ac:dyDescent="0.2">
      <c r="A130" s="26"/>
      <c r="B130" s="27"/>
      <c r="C130" s="28"/>
      <c r="D130" s="29">
        <f>C130*E130*G130/100</f>
        <v>0</v>
      </c>
      <c r="E130" s="30"/>
      <c r="F130" s="31">
        <f>E130*G130/10</f>
        <v>0</v>
      </c>
      <c r="G130" s="30"/>
      <c r="H130" s="30"/>
      <c r="I130" s="30"/>
      <c r="J130" s="30"/>
      <c r="K130" s="28"/>
      <c r="L130" s="68"/>
      <c r="M130" s="32">
        <f>IF(L130=0,H130,L130)</f>
        <v>0</v>
      </c>
      <c r="N130" s="297"/>
      <c r="O130" s="107"/>
      <c r="P130" s="85"/>
      <c r="Q130" s="107"/>
      <c r="R130" s="64"/>
      <c r="S130" s="251"/>
      <c r="T130" s="33"/>
      <c r="U130" s="34">
        <f>$D130*I130</f>
        <v>0</v>
      </c>
      <c r="V130" s="34">
        <f>$D130*J130</f>
        <v>0</v>
      </c>
      <c r="W130" s="34">
        <f>$D130*K130</f>
        <v>0</v>
      </c>
      <c r="X130" s="35">
        <f>$D130*M130</f>
        <v>0</v>
      </c>
      <c r="Y130" s="35">
        <f t="shared" ref="Y130" si="59">D130*(1-K130)</f>
        <v>0</v>
      </c>
      <c r="Z130" s="34">
        <f>$D130*N130</f>
        <v>0</v>
      </c>
      <c r="AA130" s="34">
        <f>$D130*O130</f>
        <v>0</v>
      </c>
      <c r="AB130" s="34">
        <f>$D130*P130</f>
        <v>0</v>
      </c>
      <c r="AC130" s="106">
        <f>D130-AF130-AE130-AD130</f>
        <v>0</v>
      </c>
      <c r="AD130" s="34">
        <f>$D130*Q130</f>
        <v>0</v>
      </c>
      <c r="AE130" s="34">
        <f>$D130*R130</f>
        <v>0</v>
      </c>
      <c r="AF130" s="34">
        <f>$D130*S130</f>
        <v>0</v>
      </c>
      <c r="AG130" s="106">
        <f>$P130*AC130</f>
        <v>0</v>
      </c>
      <c r="AH130" s="106">
        <f>$P130*AD130</f>
        <v>0</v>
      </c>
      <c r="AI130" s="106">
        <f>$P130*AE130</f>
        <v>0</v>
      </c>
      <c r="AJ130" s="106">
        <f>$P130*AF130</f>
        <v>0</v>
      </c>
      <c r="AK130" s="34">
        <f>$D130*T130</f>
        <v>0</v>
      </c>
      <c r="AL130" s="35"/>
      <c r="AM130" s="10"/>
      <c r="AN130" s="29">
        <f>DSUM($A$9:$D$1100,$D$9,AO129:AO130)</f>
        <v>0</v>
      </c>
      <c r="AO130" s="10">
        <f>B130</f>
        <v>0</v>
      </c>
      <c r="AP130" s="88">
        <f>DCOUNT($A$9:$T$1100,$B$9,AO129:AO130)</f>
        <v>0</v>
      </c>
      <c r="AQ130" s="29">
        <f>DSUM($A$9:$T$1100,$P$9,AO129:AO130)</f>
        <v>0</v>
      </c>
      <c r="AR130" s="6">
        <f>IF(AP130=0,0,AQ130/AP130)</f>
        <v>0</v>
      </c>
      <c r="AY130" s="51"/>
    </row>
    <row r="131" spans="1:51" ht="2.25" customHeight="1" x14ac:dyDescent="0.2">
      <c r="A131" s="37"/>
      <c r="B131" s="38"/>
      <c r="C131" s="39"/>
      <c r="D131" s="40"/>
      <c r="E131" s="41"/>
      <c r="F131" s="42"/>
      <c r="G131" s="41"/>
      <c r="H131" s="43" t="s">
        <v>0</v>
      </c>
      <c r="I131" s="43" t="s">
        <v>52</v>
      </c>
      <c r="J131" s="43" t="s">
        <v>1</v>
      </c>
      <c r="K131" s="39"/>
      <c r="L131" s="69"/>
      <c r="M131" s="45"/>
      <c r="N131" s="46"/>
      <c r="O131" s="46"/>
      <c r="P131" s="86"/>
      <c r="Q131" s="252"/>
      <c r="R131" s="63"/>
      <c r="S131" s="253"/>
      <c r="T131" s="47"/>
      <c r="U131" s="48"/>
      <c r="V131" s="48"/>
      <c r="W131" s="48"/>
      <c r="X131" s="48"/>
      <c r="Y131" s="48"/>
      <c r="Z131" s="48"/>
      <c r="AA131" s="48"/>
      <c r="AB131" s="48"/>
      <c r="AC131" s="103"/>
      <c r="AD131" s="48"/>
      <c r="AE131" s="48"/>
      <c r="AF131" s="48"/>
      <c r="AG131" s="109"/>
      <c r="AH131" s="109"/>
      <c r="AI131" s="109"/>
      <c r="AJ131" s="109"/>
      <c r="AK131" s="48"/>
      <c r="AL131" s="48"/>
      <c r="AM131" s="10"/>
      <c r="AN131" s="18"/>
      <c r="AO131" s="14" t="s">
        <v>81</v>
      </c>
      <c r="AP131" s="87"/>
      <c r="AQ131" s="87"/>
      <c r="AY131" s="51"/>
    </row>
    <row r="132" spans="1:51" ht="17.25" customHeight="1" x14ac:dyDescent="0.2">
      <c r="A132" s="26"/>
      <c r="B132" s="27"/>
      <c r="C132" s="28"/>
      <c r="D132" s="29">
        <f>C132*E132*G132/100</f>
        <v>0</v>
      </c>
      <c r="E132" s="30"/>
      <c r="F132" s="31">
        <f>E132*G132/10</f>
        <v>0</v>
      </c>
      <c r="G132" s="30"/>
      <c r="H132" s="30"/>
      <c r="I132" s="30"/>
      <c r="J132" s="30"/>
      <c r="K132" s="28"/>
      <c r="L132" s="68"/>
      <c r="M132" s="32">
        <f>IF(L132=0,H132,L132)</f>
        <v>0</v>
      </c>
      <c r="N132" s="297"/>
      <c r="O132" s="107"/>
      <c r="P132" s="85"/>
      <c r="Q132" s="107"/>
      <c r="R132" s="64"/>
      <c r="S132" s="251"/>
      <c r="T132" s="33"/>
      <c r="U132" s="34">
        <f>$D132*I132</f>
        <v>0</v>
      </c>
      <c r="V132" s="34">
        <f>$D132*J132</f>
        <v>0</v>
      </c>
      <c r="W132" s="34">
        <f>$D132*K132</f>
        <v>0</v>
      </c>
      <c r="X132" s="35">
        <f>$D132*M132</f>
        <v>0</v>
      </c>
      <c r="Y132" s="35">
        <f t="shared" ref="Y132" si="60">D132*(1-K132)</f>
        <v>0</v>
      </c>
      <c r="Z132" s="34">
        <f>$D132*N132</f>
        <v>0</v>
      </c>
      <c r="AA132" s="34">
        <f>$D132*O132</f>
        <v>0</v>
      </c>
      <c r="AB132" s="34">
        <f>$D132*P132</f>
        <v>0</v>
      </c>
      <c r="AC132" s="106">
        <f>D132-AF132-AE132-AD132</f>
        <v>0</v>
      </c>
      <c r="AD132" s="34">
        <f>$D132*Q132</f>
        <v>0</v>
      </c>
      <c r="AE132" s="34">
        <f>$D132*R132</f>
        <v>0</v>
      </c>
      <c r="AF132" s="34">
        <f>$D132*S132</f>
        <v>0</v>
      </c>
      <c r="AG132" s="106">
        <f>$P132*AC132</f>
        <v>0</v>
      </c>
      <c r="AH132" s="106">
        <f>$P132*AD132</f>
        <v>0</v>
      </c>
      <c r="AI132" s="106">
        <f>$P132*AE132</f>
        <v>0</v>
      </c>
      <c r="AJ132" s="106">
        <f>$P132*AF132</f>
        <v>0</v>
      </c>
      <c r="AK132" s="34">
        <f>$D132*T132</f>
        <v>0</v>
      </c>
      <c r="AL132" s="35"/>
      <c r="AM132" s="10"/>
      <c r="AN132" s="29">
        <f>DSUM($A$9:$D$1100,$D$9,AO131:AO132)</f>
        <v>0</v>
      </c>
      <c r="AO132" s="10">
        <f>B132</f>
        <v>0</v>
      </c>
      <c r="AP132" s="88">
        <f>DCOUNT($A$9:$T$1100,$B$9,AO131:AO132)</f>
        <v>0</v>
      </c>
      <c r="AQ132" s="29">
        <f>DSUM($A$9:$T$1100,$P$9,AO131:AO132)</f>
        <v>0</v>
      </c>
      <c r="AR132" s="6">
        <f>IF(AP132=0,0,AQ132/AP132)</f>
        <v>0</v>
      </c>
      <c r="AY132" s="51"/>
    </row>
    <row r="133" spans="1:51" ht="2.25" customHeight="1" x14ac:dyDescent="0.2">
      <c r="A133" s="37"/>
      <c r="B133" s="38"/>
      <c r="C133" s="39"/>
      <c r="D133" s="40"/>
      <c r="E133" s="41"/>
      <c r="F133" s="42"/>
      <c r="G133" s="41"/>
      <c r="H133" s="43" t="s">
        <v>0</v>
      </c>
      <c r="I133" s="43" t="s">
        <v>52</v>
      </c>
      <c r="J133" s="43" t="s">
        <v>1</v>
      </c>
      <c r="K133" s="39"/>
      <c r="L133" s="69"/>
      <c r="M133" s="45"/>
      <c r="N133" s="46"/>
      <c r="O133" s="46"/>
      <c r="P133" s="86"/>
      <c r="Q133" s="252"/>
      <c r="R133" s="63"/>
      <c r="S133" s="253"/>
      <c r="T133" s="47"/>
      <c r="U133" s="48"/>
      <c r="V133" s="48"/>
      <c r="W133" s="48"/>
      <c r="X133" s="48"/>
      <c r="Y133" s="48"/>
      <c r="Z133" s="48"/>
      <c r="AA133" s="48"/>
      <c r="AB133" s="48"/>
      <c r="AC133" s="103"/>
      <c r="AD133" s="48"/>
      <c r="AE133" s="48"/>
      <c r="AF133" s="48"/>
      <c r="AG133" s="109"/>
      <c r="AH133" s="109"/>
      <c r="AI133" s="109"/>
      <c r="AJ133" s="109"/>
      <c r="AK133" s="48"/>
      <c r="AL133" s="48"/>
      <c r="AM133" s="10"/>
      <c r="AN133" s="18"/>
      <c r="AO133" s="14" t="s">
        <v>81</v>
      </c>
      <c r="AP133" s="87"/>
      <c r="AQ133" s="87"/>
      <c r="AY133" s="51"/>
    </row>
    <row r="134" spans="1:51" ht="17.25" customHeight="1" x14ac:dyDescent="0.2">
      <c r="A134" s="26"/>
      <c r="B134" s="27"/>
      <c r="C134" s="28"/>
      <c r="D134" s="29">
        <f>C134*E134*G134/100</f>
        <v>0</v>
      </c>
      <c r="E134" s="30"/>
      <c r="F134" s="31">
        <f>E134*G134/10</f>
        <v>0</v>
      </c>
      <c r="G134" s="30"/>
      <c r="H134" s="30"/>
      <c r="I134" s="30"/>
      <c r="J134" s="30"/>
      <c r="K134" s="28"/>
      <c r="L134" s="68"/>
      <c r="M134" s="32">
        <f>IF(L134=0,H134,L134)</f>
        <v>0</v>
      </c>
      <c r="N134" s="297"/>
      <c r="O134" s="107"/>
      <c r="P134" s="85"/>
      <c r="Q134" s="107"/>
      <c r="R134" s="64"/>
      <c r="S134" s="251"/>
      <c r="T134" s="33"/>
      <c r="U134" s="34">
        <f>$D134*I134</f>
        <v>0</v>
      </c>
      <c r="V134" s="34">
        <f>$D134*J134</f>
        <v>0</v>
      </c>
      <c r="W134" s="34">
        <f>$D134*K134</f>
        <v>0</v>
      </c>
      <c r="X134" s="35">
        <f>$D134*M134</f>
        <v>0</v>
      </c>
      <c r="Y134" s="35">
        <f t="shared" ref="Y134" si="61">D134*(1-K134)</f>
        <v>0</v>
      </c>
      <c r="Z134" s="34">
        <f>$D134*N134</f>
        <v>0</v>
      </c>
      <c r="AA134" s="34">
        <f>$D134*O134</f>
        <v>0</v>
      </c>
      <c r="AB134" s="34">
        <f>$D134*P134</f>
        <v>0</v>
      </c>
      <c r="AC134" s="106">
        <f>D134-AF134-AE134-AD134</f>
        <v>0</v>
      </c>
      <c r="AD134" s="34">
        <f>$D134*Q134</f>
        <v>0</v>
      </c>
      <c r="AE134" s="34">
        <f>$D134*R134</f>
        <v>0</v>
      </c>
      <c r="AF134" s="34">
        <f>$D134*S134</f>
        <v>0</v>
      </c>
      <c r="AG134" s="106">
        <f>$P134*AC134</f>
        <v>0</v>
      </c>
      <c r="AH134" s="106">
        <f>$P134*AD134</f>
        <v>0</v>
      </c>
      <c r="AI134" s="106">
        <f>$P134*AE134</f>
        <v>0</v>
      </c>
      <c r="AJ134" s="106">
        <f>$P134*AF134</f>
        <v>0</v>
      </c>
      <c r="AK134" s="34">
        <f>$D134*T134</f>
        <v>0</v>
      </c>
      <c r="AL134" s="35"/>
      <c r="AM134" s="10"/>
      <c r="AN134" s="29">
        <f>DSUM($A$9:$D$1100,$D$9,AO133:AO134)</f>
        <v>0</v>
      </c>
      <c r="AO134" s="10">
        <f>B134</f>
        <v>0</v>
      </c>
      <c r="AP134" s="88">
        <f>DCOUNT($A$9:$T$1100,$B$9,AO133:AO134)</f>
        <v>0</v>
      </c>
      <c r="AQ134" s="29">
        <f>DSUM($A$9:$T$1100,$P$9,AO133:AO134)</f>
        <v>0</v>
      </c>
      <c r="AR134" s="6">
        <f>IF(AP134=0,0,AQ134/AP134)</f>
        <v>0</v>
      </c>
      <c r="AY134" s="51"/>
    </row>
    <row r="135" spans="1:51" ht="2.25" customHeight="1" x14ac:dyDescent="0.2">
      <c r="A135" s="37"/>
      <c r="B135" s="38"/>
      <c r="C135" s="39"/>
      <c r="D135" s="40"/>
      <c r="E135" s="41"/>
      <c r="F135" s="42"/>
      <c r="G135" s="41"/>
      <c r="H135" s="43" t="s">
        <v>0</v>
      </c>
      <c r="I135" s="43" t="s">
        <v>52</v>
      </c>
      <c r="J135" s="43" t="s">
        <v>1</v>
      </c>
      <c r="K135" s="39"/>
      <c r="L135" s="69"/>
      <c r="M135" s="45"/>
      <c r="N135" s="46"/>
      <c r="O135" s="46"/>
      <c r="P135" s="86"/>
      <c r="Q135" s="252"/>
      <c r="R135" s="63"/>
      <c r="S135" s="253"/>
      <c r="T135" s="47"/>
      <c r="U135" s="48"/>
      <c r="V135" s="48"/>
      <c r="W135" s="48"/>
      <c r="X135" s="48"/>
      <c r="Y135" s="48"/>
      <c r="Z135" s="48"/>
      <c r="AA135" s="48"/>
      <c r="AB135" s="48"/>
      <c r="AC135" s="103"/>
      <c r="AD135" s="48"/>
      <c r="AE135" s="48"/>
      <c r="AF135" s="48"/>
      <c r="AG135" s="109"/>
      <c r="AH135" s="109"/>
      <c r="AI135" s="109"/>
      <c r="AJ135" s="109"/>
      <c r="AK135" s="48"/>
      <c r="AL135" s="48"/>
      <c r="AM135" s="10"/>
      <c r="AN135" s="18"/>
      <c r="AO135" s="14" t="s">
        <v>81</v>
      </c>
      <c r="AP135" s="87"/>
      <c r="AQ135" s="87"/>
      <c r="AY135" s="51"/>
    </row>
    <row r="136" spans="1:51" ht="17.25" customHeight="1" x14ac:dyDescent="0.2">
      <c r="A136" s="26"/>
      <c r="B136" s="27"/>
      <c r="C136" s="28"/>
      <c r="D136" s="29">
        <f>C136*E136*G136/100</f>
        <v>0</v>
      </c>
      <c r="E136" s="30"/>
      <c r="F136" s="31">
        <f>E136*G136/10</f>
        <v>0</v>
      </c>
      <c r="G136" s="30"/>
      <c r="H136" s="30"/>
      <c r="I136" s="30"/>
      <c r="J136" s="30"/>
      <c r="K136" s="28"/>
      <c r="L136" s="68"/>
      <c r="M136" s="32">
        <f>IF(L136=0,H136,L136)</f>
        <v>0</v>
      </c>
      <c r="N136" s="297"/>
      <c r="O136" s="107"/>
      <c r="P136" s="85"/>
      <c r="Q136" s="107"/>
      <c r="R136" s="64"/>
      <c r="S136" s="251"/>
      <c r="T136" s="33"/>
      <c r="U136" s="34">
        <f>$D136*I136</f>
        <v>0</v>
      </c>
      <c r="V136" s="34">
        <f>$D136*J136</f>
        <v>0</v>
      </c>
      <c r="W136" s="34">
        <f>$D136*K136</f>
        <v>0</v>
      </c>
      <c r="X136" s="35">
        <f>$D136*M136</f>
        <v>0</v>
      </c>
      <c r="Y136" s="35">
        <f t="shared" ref="Y136" si="62">D136*(1-K136)</f>
        <v>0</v>
      </c>
      <c r="Z136" s="34">
        <f>$D136*N136</f>
        <v>0</v>
      </c>
      <c r="AA136" s="34">
        <f>$D136*O136</f>
        <v>0</v>
      </c>
      <c r="AB136" s="34">
        <f>$D136*P136</f>
        <v>0</v>
      </c>
      <c r="AC136" s="106">
        <f>D136-AF136-AE136-AD136</f>
        <v>0</v>
      </c>
      <c r="AD136" s="34">
        <f>$D136*Q136</f>
        <v>0</v>
      </c>
      <c r="AE136" s="34">
        <f>$D136*R136</f>
        <v>0</v>
      </c>
      <c r="AF136" s="34">
        <f>$D136*S136</f>
        <v>0</v>
      </c>
      <c r="AG136" s="106">
        <f>$P136*AC136</f>
        <v>0</v>
      </c>
      <c r="AH136" s="106">
        <f>$P136*AD136</f>
        <v>0</v>
      </c>
      <c r="AI136" s="106">
        <f>$P136*AE136</f>
        <v>0</v>
      </c>
      <c r="AJ136" s="106">
        <f>$P136*AF136</f>
        <v>0</v>
      </c>
      <c r="AK136" s="34">
        <f>$D136*T136</f>
        <v>0</v>
      </c>
      <c r="AL136" s="35"/>
      <c r="AM136" s="10"/>
      <c r="AN136" s="29">
        <f>DSUM($A$9:$D$1100,$D$9,AO135:AO136)</f>
        <v>0</v>
      </c>
      <c r="AO136" s="10">
        <f>B136</f>
        <v>0</v>
      </c>
      <c r="AP136" s="88">
        <f>DCOUNT($A$9:$T$1100,$B$9,AO135:AO136)</f>
        <v>0</v>
      </c>
      <c r="AQ136" s="29">
        <f>DSUM($A$9:$T$1100,$P$9,AO135:AO136)</f>
        <v>0</v>
      </c>
      <c r="AR136" s="6">
        <f>IF(AP136=0,0,AQ136/AP136)</f>
        <v>0</v>
      </c>
      <c r="AY136" s="51"/>
    </row>
    <row r="137" spans="1:51" ht="2.25" customHeight="1" x14ac:dyDescent="0.2">
      <c r="A137" s="37"/>
      <c r="B137" s="38"/>
      <c r="C137" s="39"/>
      <c r="D137" s="40"/>
      <c r="E137" s="41"/>
      <c r="F137" s="42"/>
      <c r="G137" s="41"/>
      <c r="H137" s="43" t="s">
        <v>0</v>
      </c>
      <c r="I137" s="43" t="s">
        <v>52</v>
      </c>
      <c r="J137" s="43" t="s">
        <v>1</v>
      </c>
      <c r="K137" s="39"/>
      <c r="L137" s="69"/>
      <c r="M137" s="45"/>
      <c r="N137" s="46"/>
      <c r="O137" s="46"/>
      <c r="P137" s="86"/>
      <c r="Q137" s="252"/>
      <c r="R137" s="63"/>
      <c r="S137" s="253"/>
      <c r="T137" s="47"/>
      <c r="U137" s="48"/>
      <c r="V137" s="48"/>
      <c r="W137" s="48"/>
      <c r="X137" s="48"/>
      <c r="Y137" s="48"/>
      <c r="Z137" s="48"/>
      <c r="AA137" s="48"/>
      <c r="AB137" s="48"/>
      <c r="AC137" s="103"/>
      <c r="AD137" s="48"/>
      <c r="AE137" s="48"/>
      <c r="AF137" s="48"/>
      <c r="AG137" s="109"/>
      <c r="AH137" s="109"/>
      <c r="AI137" s="109"/>
      <c r="AJ137" s="109"/>
      <c r="AK137" s="48"/>
      <c r="AL137" s="48"/>
      <c r="AM137" s="10"/>
      <c r="AN137" s="18"/>
      <c r="AO137" s="14" t="s">
        <v>81</v>
      </c>
      <c r="AP137" s="87"/>
      <c r="AQ137" s="87"/>
      <c r="AY137" s="51"/>
    </row>
    <row r="138" spans="1:51" ht="17.25" customHeight="1" x14ac:dyDescent="0.2">
      <c r="A138" s="26"/>
      <c r="B138" s="27"/>
      <c r="C138" s="28"/>
      <c r="D138" s="29">
        <f>C138*E138*G138/100</f>
        <v>0</v>
      </c>
      <c r="E138" s="30"/>
      <c r="F138" s="31">
        <f>E138*G138/10</f>
        <v>0</v>
      </c>
      <c r="G138" s="30"/>
      <c r="H138" s="30"/>
      <c r="I138" s="30"/>
      <c r="J138" s="30"/>
      <c r="K138" s="28"/>
      <c r="L138" s="68"/>
      <c r="M138" s="32">
        <f>IF(L138=0,H138,L138)</f>
        <v>0</v>
      </c>
      <c r="N138" s="297"/>
      <c r="O138" s="107"/>
      <c r="P138" s="85"/>
      <c r="Q138" s="107"/>
      <c r="R138" s="64"/>
      <c r="S138" s="251"/>
      <c r="T138" s="33"/>
      <c r="U138" s="34">
        <f>$D138*I138</f>
        <v>0</v>
      </c>
      <c r="V138" s="34">
        <f>$D138*J138</f>
        <v>0</v>
      </c>
      <c r="W138" s="34">
        <f>$D138*K138</f>
        <v>0</v>
      </c>
      <c r="X138" s="35">
        <f>$D138*M138</f>
        <v>0</v>
      </c>
      <c r="Y138" s="35">
        <f t="shared" ref="Y138" si="63">D138*(1-K138)</f>
        <v>0</v>
      </c>
      <c r="Z138" s="34">
        <f>$D138*N138</f>
        <v>0</v>
      </c>
      <c r="AA138" s="34">
        <f>$D138*O138</f>
        <v>0</v>
      </c>
      <c r="AB138" s="34">
        <f>$D138*P138</f>
        <v>0</v>
      </c>
      <c r="AC138" s="106">
        <f>D138-AF138-AE138-AD138</f>
        <v>0</v>
      </c>
      <c r="AD138" s="34">
        <f>$D138*Q138</f>
        <v>0</v>
      </c>
      <c r="AE138" s="34">
        <f>$D138*R138</f>
        <v>0</v>
      </c>
      <c r="AF138" s="34">
        <f>$D138*S138</f>
        <v>0</v>
      </c>
      <c r="AG138" s="106">
        <f>$P138*AC138</f>
        <v>0</v>
      </c>
      <c r="AH138" s="106">
        <f>$P138*AD138</f>
        <v>0</v>
      </c>
      <c r="AI138" s="106">
        <f>$P138*AE138</f>
        <v>0</v>
      </c>
      <c r="AJ138" s="106">
        <f>$P138*AF138</f>
        <v>0</v>
      </c>
      <c r="AK138" s="34">
        <f>$D138*T138</f>
        <v>0</v>
      </c>
      <c r="AL138" s="35"/>
      <c r="AM138" s="10"/>
      <c r="AN138" s="29">
        <f>DSUM($A$9:$D$1100,$D$9,AO137:AO138)</f>
        <v>0</v>
      </c>
      <c r="AO138" s="10">
        <f>B138</f>
        <v>0</v>
      </c>
      <c r="AP138" s="88">
        <f>DCOUNT($A$9:$T$1100,$B$9,AO137:AO138)</f>
        <v>0</v>
      </c>
      <c r="AQ138" s="29">
        <f>DSUM($A$9:$T$1100,$P$9,AO137:AO138)</f>
        <v>0</v>
      </c>
      <c r="AR138" s="6">
        <f>IF(AP138=0,0,AQ138/AP138)</f>
        <v>0</v>
      </c>
      <c r="AY138" s="51"/>
    </row>
    <row r="139" spans="1:51" ht="2.25" customHeight="1" x14ac:dyDescent="0.2">
      <c r="A139" s="37"/>
      <c r="B139" s="38"/>
      <c r="C139" s="39"/>
      <c r="D139" s="40"/>
      <c r="E139" s="41"/>
      <c r="F139" s="42"/>
      <c r="G139" s="41"/>
      <c r="H139" s="43" t="s">
        <v>0</v>
      </c>
      <c r="I139" s="43" t="s">
        <v>52</v>
      </c>
      <c r="J139" s="43" t="s">
        <v>1</v>
      </c>
      <c r="K139" s="39"/>
      <c r="L139" s="69"/>
      <c r="M139" s="45"/>
      <c r="N139" s="46"/>
      <c r="O139" s="46"/>
      <c r="P139" s="86"/>
      <c r="Q139" s="252"/>
      <c r="R139" s="63"/>
      <c r="S139" s="253"/>
      <c r="T139" s="47"/>
      <c r="U139" s="48"/>
      <c r="V139" s="48"/>
      <c r="W139" s="48"/>
      <c r="X139" s="48"/>
      <c r="Y139" s="48"/>
      <c r="Z139" s="48"/>
      <c r="AA139" s="48"/>
      <c r="AB139" s="48"/>
      <c r="AC139" s="103"/>
      <c r="AD139" s="48"/>
      <c r="AE139" s="48"/>
      <c r="AF139" s="48"/>
      <c r="AG139" s="109"/>
      <c r="AH139" s="109"/>
      <c r="AI139" s="109"/>
      <c r="AJ139" s="109"/>
      <c r="AK139" s="48"/>
      <c r="AL139" s="48"/>
      <c r="AM139" s="10"/>
      <c r="AN139" s="18"/>
      <c r="AO139" s="14" t="s">
        <v>81</v>
      </c>
      <c r="AP139" s="87"/>
      <c r="AQ139" s="87"/>
      <c r="AY139" s="51"/>
    </row>
    <row r="140" spans="1:51" ht="17.25" customHeight="1" x14ac:dyDescent="0.2">
      <c r="A140" s="26"/>
      <c r="B140" s="27"/>
      <c r="C140" s="28"/>
      <c r="D140" s="29">
        <f>C140*E140*G140/100</f>
        <v>0</v>
      </c>
      <c r="E140" s="30"/>
      <c r="F140" s="31">
        <f>E140*G140/10</f>
        <v>0</v>
      </c>
      <c r="G140" s="30"/>
      <c r="H140" s="30"/>
      <c r="I140" s="30"/>
      <c r="J140" s="30"/>
      <c r="K140" s="28"/>
      <c r="L140" s="68"/>
      <c r="M140" s="32">
        <f>IF(L140=0,H140,L140)</f>
        <v>0</v>
      </c>
      <c r="N140" s="297"/>
      <c r="O140" s="107"/>
      <c r="P140" s="85"/>
      <c r="Q140" s="107"/>
      <c r="R140" s="64"/>
      <c r="S140" s="251"/>
      <c r="T140" s="33"/>
      <c r="U140" s="34">
        <f>$D140*I140</f>
        <v>0</v>
      </c>
      <c r="V140" s="34">
        <f>$D140*J140</f>
        <v>0</v>
      </c>
      <c r="W140" s="34">
        <f>$D140*K140</f>
        <v>0</v>
      </c>
      <c r="X140" s="35">
        <f>$D140*M140</f>
        <v>0</v>
      </c>
      <c r="Y140" s="35">
        <f t="shared" ref="Y140" si="64">D140*(1-K140)</f>
        <v>0</v>
      </c>
      <c r="Z140" s="34">
        <f>$D140*N140</f>
        <v>0</v>
      </c>
      <c r="AA140" s="34">
        <f>$D140*O140</f>
        <v>0</v>
      </c>
      <c r="AB140" s="34">
        <f>$D140*P140</f>
        <v>0</v>
      </c>
      <c r="AC140" s="106">
        <f>D140-AF140-AE140-AD140</f>
        <v>0</v>
      </c>
      <c r="AD140" s="34">
        <f>$D140*Q140</f>
        <v>0</v>
      </c>
      <c r="AE140" s="34">
        <f>$D140*R140</f>
        <v>0</v>
      </c>
      <c r="AF140" s="34">
        <f>$D140*S140</f>
        <v>0</v>
      </c>
      <c r="AG140" s="106">
        <f>$P140*AC140</f>
        <v>0</v>
      </c>
      <c r="AH140" s="106">
        <f>$P140*AD140</f>
        <v>0</v>
      </c>
      <c r="AI140" s="106">
        <f>$P140*AE140</f>
        <v>0</v>
      </c>
      <c r="AJ140" s="106">
        <f>$P140*AF140</f>
        <v>0</v>
      </c>
      <c r="AK140" s="34">
        <f>$D140*T140</f>
        <v>0</v>
      </c>
      <c r="AL140" s="35"/>
      <c r="AM140" s="10"/>
      <c r="AN140" s="29">
        <f>DSUM($A$9:$D$1100,$D$9,AO139:AO140)</f>
        <v>0</v>
      </c>
      <c r="AO140" s="10">
        <f>B140</f>
        <v>0</v>
      </c>
      <c r="AP140" s="88">
        <f>DCOUNT($A$9:$T$1100,$B$9,AO139:AO140)</f>
        <v>0</v>
      </c>
      <c r="AQ140" s="29">
        <f>DSUM($A$9:$T$1100,$P$9,AO139:AO140)</f>
        <v>0</v>
      </c>
      <c r="AR140" s="6">
        <f>IF(AP140=0,0,AQ140/AP140)</f>
        <v>0</v>
      </c>
      <c r="AY140" s="51"/>
    </row>
    <row r="141" spans="1:51" ht="2.25" customHeight="1" x14ac:dyDescent="0.2">
      <c r="A141" s="37"/>
      <c r="B141" s="38"/>
      <c r="C141" s="39"/>
      <c r="D141" s="40"/>
      <c r="E141" s="41"/>
      <c r="F141" s="42"/>
      <c r="G141" s="41"/>
      <c r="H141" s="43" t="s">
        <v>0</v>
      </c>
      <c r="I141" s="43" t="s">
        <v>52</v>
      </c>
      <c r="J141" s="43" t="s">
        <v>1</v>
      </c>
      <c r="K141" s="39"/>
      <c r="L141" s="69"/>
      <c r="M141" s="45"/>
      <c r="N141" s="46"/>
      <c r="O141" s="46"/>
      <c r="P141" s="86"/>
      <c r="Q141" s="252"/>
      <c r="R141" s="63"/>
      <c r="S141" s="253"/>
      <c r="T141" s="47"/>
      <c r="U141" s="48"/>
      <c r="V141" s="48"/>
      <c r="W141" s="48"/>
      <c r="X141" s="48"/>
      <c r="Y141" s="48"/>
      <c r="Z141" s="48"/>
      <c r="AA141" s="48"/>
      <c r="AB141" s="48"/>
      <c r="AC141" s="103"/>
      <c r="AD141" s="48"/>
      <c r="AE141" s="48"/>
      <c r="AF141" s="48"/>
      <c r="AG141" s="109"/>
      <c r="AH141" s="109"/>
      <c r="AI141" s="109"/>
      <c r="AJ141" s="109"/>
      <c r="AK141" s="48"/>
      <c r="AL141" s="48"/>
      <c r="AM141" s="10"/>
      <c r="AN141" s="18"/>
      <c r="AO141" s="14" t="s">
        <v>81</v>
      </c>
      <c r="AP141" s="87"/>
      <c r="AQ141" s="87"/>
      <c r="AY141" s="51"/>
    </row>
    <row r="142" spans="1:51" ht="17.25" customHeight="1" x14ac:dyDescent="0.2">
      <c r="A142" s="26"/>
      <c r="B142" s="27"/>
      <c r="C142" s="28"/>
      <c r="D142" s="29">
        <f>C142*E142*G142/100</f>
        <v>0</v>
      </c>
      <c r="E142" s="30"/>
      <c r="F142" s="31">
        <f>E142*G142/10</f>
        <v>0</v>
      </c>
      <c r="G142" s="30"/>
      <c r="H142" s="30"/>
      <c r="I142" s="30"/>
      <c r="J142" s="30"/>
      <c r="K142" s="28"/>
      <c r="L142" s="68"/>
      <c r="M142" s="32">
        <f>IF(L142=0,H142,L142)</f>
        <v>0</v>
      </c>
      <c r="N142" s="297"/>
      <c r="O142" s="107"/>
      <c r="P142" s="85"/>
      <c r="Q142" s="107"/>
      <c r="R142" s="64"/>
      <c r="S142" s="251"/>
      <c r="T142" s="33"/>
      <c r="U142" s="34">
        <f>$D142*I142</f>
        <v>0</v>
      </c>
      <c r="V142" s="34">
        <f>$D142*J142</f>
        <v>0</v>
      </c>
      <c r="W142" s="34">
        <f>$D142*K142</f>
        <v>0</v>
      </c>
      <c r="X142" s="35">
        <f>$D142*M142</f>
        <v>0</v>
      </c>
      <c r="Y142" s="35">
        <f t="shared" ref="Y142" si="65">D142*(1-K142)</f>
        <v>0</v>
      </c>
      <c r="Z142" s="34">
        <f>$D142*N142</f>
        <v>0</v>
      </c>
      <c r="AA142" s="34">
        <f>$D142*O142</f>
        <v>0</v>
      </c>
      <c r="AB142" s="34">
        <f>$D142*P142</f>
        <v>0</v>
      </c>
      <c r="AC142" s="106">
        <f>D142-AF142-AE142-AD142</f>
        <v>0</v>
      </c>
      <c r="AD142" s="34">
        <f>$D142*Q142</f>
        <v>0</v>
      </c>
      <c r="AE142" s="34">
        <f>$D142*R142</f>
        <v>0</v>
      </c>
      <c r="AF142" s="34">
        <f>$D142*S142</f>
        <v>0</v>
      </c>
      <c r="AG142" s="106">
        <f>$P142*AC142</f>
        <v>0</v>
      </c>
      <c r="AH142" s="106">
        <f>$P142*AD142</f>
        <v>0</v>
      </c>
      <c r="AI142" s="106">
        <f>$P142*AE142</f>
        <v>0</v>
      </c>
      <c r="AJ142" s="106">
        <f>$P142*AF142</f>
        <v>0</v>
      </c>
      <c r="AK142" s="34">
        <f>$D142*T142</f>
        <v>0</v>
      </c>
      <c r="AL142" s="35"/>
      <c r="AM142" s="10"/>
      <c r="AN142" s="29">
        <f>DSUM($A$9:$D$1100,$D$9,AO141:AO142)</f>
        <v>0</v>
      </c>
      <c r="AO142" s="10">
        <f>B142</f>
        <v>0</v>
      </c>
      <c r="AP142" s="88">
        <f>DCOUNT($A$9:$T$1100,$B$9,AO141:AO142)</f>
        <v>0</v>
      </c>
      <c r="AQ142" s="29">
        <f>DSUM($A$9:$T$1100,$P$9,AO141:AO142)</f>
        <v>0</v>
      </c>
      <c r="AR142" s="6">
        <f>IF(AP142=0,0,AQ142/AP142)</f>
        <v>0</v>
      </c>
      <c r="AY142" s="51"/>
    </row>
    <row r="143" spans="1:51" ht="2.25" customHeight="1" x14ac:dyDescent="0.2">
      <c r="A143" s="37"/>
      <c r="B143" s="38"/>
      <c r="C143" s="39"/>
      <c r="D143" s="40"/>
      <c r="E143" s="41"/>
      <c r="F143" s="42"/>
      <c r="G143" s="41"/>
      <c r="H143" s="43" t="s">
        <v>0</v>
      </c>
      <c r="I143" s="43" t="s">
        <v>52</v>
      </c>
      <c r="J143" s="43" t="s">
        <v>1</v>
      </c>
      <c r="K143" s="39"/>
      <c r="L143" s="69"/>
      <c r="M143" s="45"/>
      <c r="N143" s="46"/>
      <c r="O143" s="46"/>
      <c r="P143" s="86"/>
      <c r="Q143" s="252"/>
      <c r="R143" s="63"/>
      <c r="S143" s="253"/>
      <c r="T143" s="47"/>
      <c r="U143" s="48"/>
      <c r="V143" s="48"/>
      <c r="W143" s="48"/>
      <c r="X143" s="48"/>
      <c r="Y143" s="48"/>
      <c r="Z143" s="48"/>
      <c r="AA143" s="48"/>
      <c r="AB143" s="48"/>
      <c r="AC143" s="103"/>
      <c r="AD143" s="48"/>
      <c r="AE143" s="48"/>
      <c r="AF143" s="48"/>
      <c r="AG143" s="109"/>
      <c r="AH143" s="109"/>
      <c r="AI143" s="109"/>
      <c r="AJ143" s="109"/>
      <c r="AK143" s="48"/>
      <c r="AL143" s="48"/>
      <c r="AM143" s="10"/>
      <c r="AN143" s="18"/>
      <c r="AO143" s="14" t="s">
        <v>81</v>
      </c>
      <c r="AP143" s="87"/>
      <c r="AQ143" s="87"/>
      <c r="AY143" s="51"/>
    </row>
    <row r="144" spans="1:51" ht="17.25" customHeight="1" x14ac:dyDescent="0.2">
      <c r="A144" s="26"/>
      <c r="B144" s="27"/>
      <c r="C144" s="28"/>
      <c r="D144" s="29">
        <f>C144*E144*G144/100</f>
        <v>0</v>
      </c>
      <c r="E144" s="30"/>
      <c r="F144" s="31">
        <f>E144*G144/10</f>
        <v>0</v>
      </c>
      <c r="G144" s="30"/>
      <c r="H144" s="30"/>
      <c r="I144" s="30"/>
      <c r="J144" s="30"/>
      <c r="K144" s="28"/>
      <c r="L144" s="68"/>
      <c r="M144" s="32">
        <f>IF(L144=0,H144,L144)</f>
        <v>0</v>
      </c>
      <c r="N144" s="297"/>
      <c r="O144" s="107"/>
      <c r="P144" s="85"/>
      <c r="Q144" s="107"/>
      <c r="R144" s="64"/>
      <c r="S144" s="251"/>
      <c r="T144" s="33"/>
      <c r="U144" s="34">
        <f>$D144*I144</f>
        <v>0</v>
      </c>
      <c r="V144" s="34">
        <f>$D144*J144</f>
        <v>0</v>
      </c>
      <c r="W144" s="34">
        <f>$D144*K144</f>
        <v>0</v>
      </c>
      <c r="X144" s="35">
        <f>$D144*M144</f>
        <v>0</v>
      </c>
      <c r="Y144" s="35">
        <f t="shared" ref="Y144" si="66">D144*(1-K144)</f>
        <v>0</v>
      </c>
      <c r="Z144" s="34">
        <f>$D144*N144</f>
        <v>0</v>
      </c>
      <c r="AA144" s="34">
        <f>$D144*O144</f>
        <v>0</v>
      </c>
      <c r="AB144" s="34">
        <f>$D144*P144</f>
        <v>0</v>
      </c>
      <c r="AC144" s="106">
        <f>D144-AF144-AE144-AD144</f>
        <v>0</v>
      </c>
      <c r="AD144" s="34">
        <f>$D144*Q144</f>
        <v>0</v>
      </c>
      <c r="AE144" s="34">
        <f>$D144*R144</f>
        <v>0</v>
      </c>
      <c r="AF144" s="34">
        <f>$D144*S144</f>
        <v>0</v>
      </c>
      <c r="AG144" s="106">
        <f>$P144*AC144</f>
        <v>0</v>
      </c>
      <c r="AH144" s="106">
        <f>$P144*AD144</f>
        <v>0</v>
      </c>
      <c r="AI144" s="106">
        <f>$P144*AE144</f>
        <v>0</v>
      </c>
      <c r="AJ144" s="106">
        <f>$P144*AF144</f>
        <v>0</v>
      </c>
      <c r="AK144" s="34">
        <f>$D144*T144</f>
        <v>0</v>
      </c>
      <c r="AL144" s="35"/>
      <c r="AM144" s="10"/>
      <c r="AN144" s="29">
        <f>DSUM($A$9:$D$1100,$D$9,AO143:AO144)</f>
        <v>0</v>
      </c>
      <c r="AO144" s="10">
        <f>B144</f>
        <v>0</v>
      </c>
      <c r="AP144" s="88">
        <f>DCOUNT($A$9:$T$1100,$B$9,AO143:AO144)</f>
        <v>0</v>
      </c>
      <c r="AQ144" s="29">
        <f>DSUM($A$9:$T$1100,$P$9,AO143:AO144)</f>
        <v>0</v>
      </c>
      <c r="AR144" s="6">
        <f>IF(AP144=0,0,AQ144/AP144)</f>
        <v>0</v>
      </c>
      <c r="AY144" s="51"/>
    </row>
    <row r="145" spans="1:51" ht="2.25" customHeight="1" x14ac:dyDescent="0.2">
      <c r="A145" s="37"/>
      <c r="B145" s="38"/>
      <c r="C145" s="39"/>
      <c r="D145" s="40"/>
      <c r="E145" s="41"/>
      <c r="F145" s="42"/>
      <c r="G145" s="41"/>
      <c r="H145" s="43" t="s">
        <v>0</v>
      </c>
      <c r="I145" s="43" t="s">
        <v>52</v>
      </c>
      <c r="J145" s="43" t="s">
        <v>1</v>
      </c>
      <c r="K145" s="39"/>
      <c r="L145" s="69"/>
      <c r="M145" s="45"/>
      <c r="N145" s="46"/>
      <c r="O145" s="46"/>
      <c r="P145" s="86"/>
      <c r="Q145" s="252"/>
      <c r="R145" s="63"/>
      <c r="S145" s="253"/>
      <c r="T145" s="47"/>
      <c r="U145" s="48"/>
      <c r="V145" s="48"/>
      <c r="W145" s="48"/>
      <c r="X145" s="48"/>
      <c r="Y145" s="48"/>
      <c r="Z145" s="48"/>
      <c r="AA145" s="48"/>
      <c r="AB145" s="48"/>
      <c r="AC145" s="103"/>
      <c r="AD145" s="48"/>
      <c r="AE145" s="48"/>
      <c r="AF145" s="48"/>
      <c r="AG145" s="109"/>
      <c r="AH145" s="109"/>
      <c r="AI145" s="109"/>
      <c r="AJ145" s="109"/>
      <c r="AK145" s="48"/>
      <c r="AL145" s="48"/>
      <c r="AM145" s="10"/>
      <c r="AN145" s="18"/>
      <c r="AO145" s="14" t="s">
        <v>81</v>
      </c>
      <c r="AP145" s="87"/>
      <c r="AQ145" s="87"/>
      <c r="AY145" s="51"/>
    </row>
    <row r="146" spans="1:51" ht="17.25" customHeight="1" x14ac:dyDescent="0.2">
      <c r="A146" s="26"/>
      <c r="B146" s="27"/>
      <c r="C146" s="28"/>
      <c r="D146" s="29">
        <f>C146*E146*G146/100</f>
        <v>0</v>
      </c>
      <c r="E146" s="30"/>
      <c r="F146" s="31">
        <f>E146*G146/10</f>
        <v>0</v>
      </c>
      <c r="G146" s="30"/>
      <c r="H146" s="30"/>
      <c r="I146" s="30"/>
      <c r="J146" s="30"/>
      <c r="K146" s="28"/>
      <c r="L146" s="68"/>
      <c r="M146" s="32">
        <f>IF(L146=0,H146,L146)</f>
        <v>0</v>
      </c>
      <c r="N146" s="297"/>
      <c r="O146" s="107"/>
      <c r="P146" s="85"/>
      <c r="Q146" s="107"/>
      <c r="R146" s="64"/>
      <c r="S146" s="251"/>
      <c r="T146" s="33"/>
      <c r="U146" s="34">
        <f>$D146*I146</f>
        <v>0</v>
      </c>
      <c r="V146" s="34">
        <f>$D146*J146</f>
        <v>0</v>
      </c>
      <c r="W146" s="34">
        <f>$D146*K146</f>
        <v>0</v>
      </c>
      <c r="X146" s="35">
        <f>$D146*M146</f>
        <v>0</v>
      </c>
      <c r="Y146" s="35">
        <f t="shared" ref="Y146" si="67">D146*(1-K146)</f>
        <v>0</v>
      </c>
      <c r="Z146" s="34">
        <f>$D146*N146</f>
        <v>0</v>
      </c>
      <c r="AA146" s="34">
        <f>$D146*O146</f>
        <v>0</v>
      </c>
      <c r="AB146" s="34">
        <f>$D146*P146</f>
        <v>0</v>
      </c>
      <c r="AC146" s="106">
        <f>D146-AF146-AE146-AD146</f>
        <v>0</v>
      </c>
      <c r="AD146" s="34">
        <f>$D146*Q146</f>
        <v>0</v>
      </c>
      <c r="AE146" s="34">
        <f>$D146*R146</f>
        <v>0</v>
      </c>
      <c r="AF146" s="34">
        <f>$D146*S146</f>
        <v>0</v>
      </c>
      <c r="AG146" s="106">
        <f>$P146*AC146</f>
        <v>0</v>
      </c>
      <c r="AH146" s="106">
        <f>$P146*AD146</f>
        <v>0</v>
      </c>
      <c r="AI146" s="106">
        <f>$P146*AE146</f>
        <v>0</v>
      </c>
      <c r="AJ146" s="106">
        <f>$P146*AF146</f>
        <v>0</v>
      </c>
      <c r="AK146" s="34">
        <f>$D146*T146</f>
        <v>0</v>
      </c>
      <c r="AL146" s="35"/>
      <c r="AM146" s="10"/>
      <c r="AN146" s="29">
        <f>DSUM($A$9:$D$1100,$D$9,AO145:AO146)</f>
        <v>0</v>
      </c>
      <c r="AO146" s="10">
        <f>B146</f>
        <v>0</v>
      </c>
      <c r="AP146" s="88">
        <f>DCOUNT($A$9:$T$1100,$B$9,AO145:AO146)</f>
        <v>0</v>
      </c>
      <c r="AQ146" s="29">
        <f>DSUM($A$9:$T$1100,$P$9,AO145:AO146)</f>
        <v>0</v>
      </c>
      <c r="AR146" s="6">
        <f>IF(AP146=0,0,AQ146/AP146)</f>
        <v>0</v>
      </c>
      <c r="AY146" s="51"/>
    </row>
    <row r="147" spans="1:51" ht="2.25" customHeight="1" x14ac:dyDescent="0.2">
      <c r="A147" s="37"/>
      <c r="B147" s="38"/>
      <c r="C147" s="39"/>
      <c r="D147" s="40"/>
      <c r="E147" s="41"/>
      <c r="F147" s="42"/>
      <c r="G147" s="41"/>
      <c r="H147" s="43" t="s">
        <v>0</v>
      </c>
      <c r="I147" s="43" t="s">
        <v>52</v>
      </c>
      <c r="J147" s="43" t="s">
        <v>1</v>
      </c>
      <c r="K147" s="39"/>
      <c r="L147" s="69"/>
      <c r="M147" s="45"/>
      <c r="N147" s="46"/>
      <c r="O147" s="46"/>
      <c r="P147" s="86"/>
      <c r="Q147" s="252"/>
      <c r="R147" s="63"/>
      <c r="S147" s="253"/>
      <c r="T147" s="47"/>
      <c r="U147" s="48"/>
      <c r="V147" s="48"/>
      <c r="W147" s="48"/>
      <c r="X147" s="48"/>
      <c r="Y147" s="48"/>
      <c r="Z147" s="48"/>
      <c r="AA147" s="48"/>
      <c r="AB147" s="48"/>
      <c r="AC147" s="103"/>
      <c r="AD147" s="48"/>
      <c r="AE147" s="48"/>
      <c r="AF147" s="48"/>
      <c r="AG147" s="109"/>
      <c r="AH147" s="109"/>
      <c r="AI147" s="109"/>
      <c r="AJ147" s="109"/>
      <c r="AK147" s="48"/>
      <c r="AL147" s="48"/>
      <c r="AM147" s="10"/>
      <c r="AN147" s="18"/>
      <c r="AO147" s="14" t="s">
        <v>81</v>
      </c>
      <c r="AP147" s="87"/>
      <c r="AQ147" s="87"/>
      <c r="AY147" s="51"/>
    </row>
    <row r="148" spans="1:51" ht="17.25" customHeight="1" x14ac:dyDescent="0.2">
      <c r="A148" s="26"/>
      <c r="B148" s="27"/>
      <c r="C148" s="28"/>
      <c r="D148" s="29">
        <f>C148*E148*G148/100</f>
        <v>0</v>
      </c>
      <c r="E148" s="30"/>
      <c r="F148" s="31">
        <f>E148*G148/10</f>
        <v>0</v>
      </c>
      <c r="G148" s="30"/>
      <c r="H148" s="30"/>
      <c r="I148" s="30"/>
      <c r="J148" s="30"/>
      <c r="K148" s="28"/>
      <c r="L148" s="68"/>
      <c r="M148" s="32">
        <f>IF(L148=0,H148,L148)</f>
        <v>0</v>
      </c>
      <c r="N148" s="297"/>
      <c r="O148" s="107"/>
      <c r="P148" s="85"/>
      <c r="Q148" s="107"/>
      <c r="R148" s="64"/>
      <c r="S148" s="251"/>
      <c r="T148" s="33"/>
      <c r="U148" s="34">
        <f>$D148*I148</f>
        <v>0</v>
      </c>
      <c r="V148" s="34">
        <f>$D148*J148</f>
        <v>0</v>
      </c>
      <c r="W148" s="34">
        <f>$D148*K148</f>
        <v>0</v>
      </c>
      <c r="X148" s="35">
        <f>$D148*M148</f>
        <v>0</v>
      </c>
      <c r="Y148" s="35">
        <f t="shared" ref="Y148" si="68">D148*(1-K148)</f>
        <v>0</v>
      </c>
      <c r="Z148" s="34">
        <f>$D148*N148</f>
        <v>0</v>
      </c>
      <c r="AA148" s="34">
        <f>$D148*O148</f>
        <v>0</v>
      </c>
      <c r="AB148" s="34">
        <f>$D148*P148</f>
        <v>0</v>
      </c>
      <c r="AC148" s="106">
        <f>D148-AF148-AE148-AD148</f>
        <v>0</v>
      </c>
      <c r="AD148" s="34">
        <f>$D148*Q148</f>
        <v>0</v>
      </c>
      <c r="AE148" s="34">
        <f>$D148*R148</f>
        <v>0</v>
      </c>
      <c r="AF148" s="34">
        <f>$D148*S148</f>
        <v>0</v>
      </c>
      <c r="AG148" s="106">
        <f>$P148*AC148</f>
        <v>0</v>
      </c>
      <c r="AH148" s="106">
        <f>$P148*AD148</f>
        <v>0</v>
      </c>
      <c r="AI148" s="106">
        <f>$P148*AE148</f>
        <v>0</v>
      </c>
      <c r="AJ148" s="106">
        <f>$P148*AF148</f>
        <v>0</v>
      </c>
      <c r="AK148" s="34">
        <f>$D148*T148</f>
        <v>0</v>
      </c>
      <c r="AL148" s="35"/>
      <c r="AM148" s="10"/>
      <c r="AN148" s="29">
        <f>DSUM($A$9:$D$1100,$D$9,AO147:AO148)</f>
        <v>0</v>
      </c>
      <c r="AO148" s="10">
        <f>B148</f>
        <v>0</v>
      </c>
      <c r="AP148" s="88">
        <f>DCOUNT($A$9:$T$1100,$B$9,AO147:AO148)</f>
        <v>0</v>
      </c>
      <c r="AQ148" s="29">
        <f>DSUM($A$9:$T$1100,$P$9,AO147:AO148)</f>
        <v>0</v>
      </c>
      <c r="AR148" s="6">
        <f>IF(AP148=0,0,AQ148/AP148)</f>
        <v>0</v>
      </c>
      <c r="AY148" s="51"/>
    </row>
    <row r="149" spans="1:51" ht="2.25" customHeight="1" x14ac:dyDescent="0.2">
      <c r="A149" s="37"/>
      <c r="B149" s="38"/>
      <c r="C149" s="39"/>
      <c r="D149" s="40"/>
      <c r="E149" s="41"/>
      <c r="F149" s="42"/>
      <c r="G149" s="41"/>
      <c r="H149" s="43" t="s">
        <v>0</v>
      </c>
      <c r="I149" s="43" t="s">
        <v>52</v>
      </c>
      <c r="J149" s="43" t="s">
        <v>1</v>
      </c>
      <c r="K149" s="39"/>
      <c r="L149" s="69"/>
      <c r="M149" s="45"/>
      <c r="N149" s="46"/>
      <c r="O149" s="46"/>
      <c r="P149" s="86"/>
      <c r="Q149" s="252"/>
      <c r="R149" s="63"/>
      <c r="S149" s="253"/>
      <c r="T149" s="47"/>
      <c r="U149" s="48"/>
      <c r="V149" s="48"/>
      <c r="W149" s="48"/>
      <c r="X149" s="48"/>
      <c r="Y149" s="48"/>
      <c r="Z149" s="48"/>
      <c r="AA149" s="48"/>
      <c r="AB149" s="48"/>
      <c r="AC149" s="103"/>
      <c r="AD149" s="48"/>
      <c r="AE149" s="48"/>
      <c r="AF149" s="48"/>
      <c r="AG149" s="109"/>
      <c r="AH149" s="109"/>
      <c r="AI149" s="109"/>
      <c r="AJ149" s="109"/>
      <c r="AK149" s="48"/>
      <c r="AL149" s="48"/>
      <c r="AM149" s="10"/>
      <c r="AN149" s="18"/>
      <c r="AO149" s="14" t="s">
        <v>81</v>
      </c>
      <c r="AP149" s="87"/>
      <c r="AQ149" s="87"/>
      <c r="AY149" s="51"/>
    </row>
    <row r="150" spans="1:51" ht="17.25" customHeight="1" x14ac:dyDescent="0.2">
      <c r="A150" s="26"/>
      <c r="B150" s="27"/>
      <c r="C150" s="28"/>
      <c r="D150" s="29">
        <f>C150*E150*G150/100</f>
        <v>0</v>
      </c>
      <c r="E150" s="30"/>
      <c r="F150" s="31">
        <f>E150*G150/10</f>
        <v>0</v>
      </c>
      <c r="G150" s="30"/>
      <c r="H150" s="30"/>
      <c r="I150" s="30"/>
      <c r="J150" s="30"/>
      <c r="K150" s="28"/>
      <c r="L150" s="68"/>
      <c r="M150" s="32">
        <f>IF(L150=0,H150,L150)</f>
        <v>0</v>
      </c>
      <c r="N150" s="297"/>
      <c r="O150" s="107"/>
      <c r="P150" s="85"/>
      <c r="Q150" s="107"/>
      <c r="R150" s="64"/>
      <c r="S150" s="251"/>
      <c r="T150" s="33"/>
      <c r="U150" s="34">
        <f>$D150*I150</f>
        <v>0</v>
      </c>
      <c r="V150" s="34">
        <f>$D150*J150</f>
        <v>0</v>
      </c>
      <c r="W150" s="34">
        <f>$D150*K150</f>
        <v>0</v>
      </c>
      <c r="X150" s="35">
        <f>$D150*M150</f>
        <v>0</v>
      </c>
      <c r="Y150" s="35">
        <f t="shared" ref="Y150" si="69">D150*(1-K150)</f>
        <v>0</v>
      </c>
      <c r="Z150" s="34">
        <f>$D150*N150</f>
        <v>0</v>
      </c>
      <c r="AA150" s="34">
        <f>$D150*O150</f>
        <v>0</v>
      </c>
      <c r="AB150" s="34">
        <f>$D150*P150</f>
        <v>0</v>
      </c>
      <c r="AC150" s="106">
        <f>D150-AF150-AE150-AD150</f>
        <v>0</v>
      </c>
      <c r="AD150" s="34">
        <f>$D150*Q150</f>
        <v>0</v>
      </c>
      <c r="AE150" s="34">
        <f>$D150*R150</f>
        <v>0</v>
      </c>
      <c r="AF150" s="34">
        <f>$D150*S150</f>
        <v>0</v>
      </c>
      <c r="AG150" s="106">
        <f>$P150*AC150</f>
        <v>0</v>
      </c>
      <c r="AH150" s="106">
        <f>$P150*AD150</f>
        <v>0</v>
      </c>
      <c r="AI150" s="106">
        <f>$P150*AE150</f>
        <v>0</v>
      </c>
      <c r="AJ150" s="106">
        <f>$P150*AF150</f>
        <v>0</v>
      </c>
      <c r="AK150" s="34">
        <f>$D150*T150</f>
        <v>0</v>
      </c>
      <c r="AL150" s="35"/>
      <c r="AM150" s="10"/>
      <c r="AN150" s="29">
        <f>DSUM($A$9:$D$1100,$D$9,AO149:AO150)</f>
        <v>0</v>
      </c>
      <c r="AO150" s="10">
        <f>B150</f>
        <v>0</v>
      </c>
      <c r="AP150" s="88">
        <f>DCOUNT($A$9:$T$1100,$B$9,AO149:AO150)</f>
        <v>0</v>
      </c>
      <c r="AQ150" s="29">
        <f>DSUM($A$9:$T$1100,$P$9,AO149:AO150)</f>
        <v>0</v>
      </c>
      <c r="AR150" s="6">
        <f>IF(AP150=0,0,AQ150/AP150)</f>
        <v>0</v>
      </c>
      <c r="AY150" s="51"/>
    </row>
    <row r="151" spans="1:51" ht="2.25" customHeight="1" x14ac:dyDescent="0.2">
      <c r="A151" s="37"/>
      <c r="B151" s="38"/>
      <c r="C151" s="39"/>
      <c r="D151" s="40"/>
      <c r="E151" s="41"/>
      <c r="F151" s="42"/>
      <c r="G151" s="41"/>
      <c r="H151" s="43" t="s">
        <v>0</v>
      </c>
      <c r="I151" s="43" t="s">
        <v>52</v>
      </c>
      <c r="J151" s="43" t="s">
        <v>1</v>
      </c>
      <c r="K151" s="39"/>
      <c r="L151" s="69"/>
      <c r="M151" s="45"/>
      <c r="N151" s="46"/>
      <c r="O151" s="46"/>
      <c r="P151" s="86"/>
      <c r="Q151" s="252"/>
      <c r="R151" s="63"/>
      <c r="S151" s="253"/>
      <c r="T151" s="47"/>
      <c r="U151" s="48"/>
      <c r="V151" s="48"/>
      <c r="W151" s="48"/>
      <c r="X151" s="48"/>
      <c r="Y151" s="48"/>
      <c r="Z151" s="48"/>
      <c r="AA151" s="48"/>
      <c r="AB151" s="48"/>
      <c r="AC151" s="103"/>
      <c r="AD151" s="48"/>
      <c r="AE151" s="48"/>
      <c r="AF151" s="48"/>
      <c r="AG151" s="109"/>
      <c r="AH151" s="109"/>
      <c r="AI151" s="109"/>
      <c r="AJ151" s="109"/>
      <c r="AK151" s="48"/>
      <c r="AL151" s="48"/>
      <c r="AM151" s="10"/>
      <c r="AN151" s="18"/>
      <c r="AO151" s="14" t="s">
        <v>81</v>
      </c>
      <c r="AP151" s="87"/>
      <c r="AQ151" s="87"/>
      <c r="AY151" s="51"/>
    </row>
    <row r="152" spans="1:51" ht="17.25" customHeight="1" x14ac:dyDescent="0.2">
      <c r="A152" s="26"/>
      <c r="B152" s="27"/>
      <c r="C152" s="28"/>
      <c r="D152" s="29">
        <f>C152*E152*G152/100</f>
        <v>0</v>
      </c>
      <c r="E152" s="30"/>
      <c r="F152" s="31">
        <f>E152*G152/10</f>
        <v>0</v>
      </c>
      <c r="G152" s="30"/>
      <c r="H152" s="30"/>
      <c r="I152" s="30"/>
      <c r="J152" s="30"/>
      <c r="K152" s="28"/>
      <c r="L152" s="68"/>
      <c r="M152" s="32">
        <f>IF(L152=0,H152,L152)</f>
        <v>0</v>
      </c>
      <c r="N152" s="297"/>
      <c r="O152" s="107"/>
      <c r="P152" s="85"/>
      <c r="Q152" s="107"/>
      <c r="R152" s="64"/>
      <c r="S152" s="251"/>
      <c r="T152" s="33"/>
      <c r="U152" s="34">
        <f>$D152*I152</f>
        <v>0</v>
      </c>
      <c r="V152" s="34">
        <f>$D152*J152</f>
        <v>0</v>
      </c>
      <c r="W152" s="34">
        <f>$D152*K152</f>
        <v>0</v>
      </c>
      <c r="X152" s="35">
        <f>$D152*M152</f>
        <v>0</v>
      </c>
      <c r="Y152" s="35">
        <f t="shared" ref="Y152" si="70">D152*(1-K152)</f>
        <v>0</v>
      </c>
      <c r="Z152" s="34">
        <f>$D152*N152</f>
        <v>0</v>
      </c>
      <c r="AA152" s="34">
        <f>$D152*O152</f>
        <v>0</v>
      </c>
      <c r="AB152" s="34">
        <f>$D152*P152</f>
        <v>0</v>
      </c>
      <c r="AC152" s="106">
        <f>D152-AF152-AE152-AD152</f>
        <v>0</v>
      </c>
      <c r="AD152" s="34">
        <f>$D152*Q152</f>
        <v>0</v>
      </c>
      <c r="AE152" s="34">
        <f>$D152*R152</f>
        <v>0</v>
      </c>
      <c r="AF152" s="34">
        <f>$D152*S152</f>
        <v>0</v>
      </c>
      <c r="AG152" s="106">
        <f>$P152*AC152</f>
        <v>0</v>
      </c>
      <c r="AH152" s="106">
        <f>$P152*AD152</f>
        <v>0</v>
      </c>
      <c r="AI152" s="106">
        <f>$P152*AE152</f>
        <v>0</v>
      </c>
      <c r="AJ152" s="106">
        <f>$P152*AF152</f>
        <v>0</v>
      </c>
      <c r="AK152" s="34">
        <f>$D152*T152</f>
        <v>0</v>
      </c>
      <c r="AL152" s="35"/>
      <c r="AM152" s="10"/>
      <c r="AN152" s="29">
        <f>DSUM($A$9:$D$1100,$D$9,AO151:AO152)</f>
        <v>0</v>
      </c>
      <c r="AO152" s="10">
        <f>B152</f>
        <v>0</v>
      </c>
      <c r="AP152" s="88">
        <f>DCOUNT($A$9:$T$1100,$B$9,AO151:AO152)</f>
        <v>0</v>
      </c>
      <c r="AQ152" s="29">
        <f>DSUM($A$9:$T$1100,$P$9,AO151:AO152)</f>
        <v>0</v>
      </c>
      <c r="AR152" s="6">
        <f>IF(AP152=0,0,AQ152/AP152)</f>
        <v>0</v>
      </c>
      <c r="AY152" s="51"/>
    </row>
    <row r="153" spans="1:51" ht="2.25" customHeight="1" x14ac:dyDescent="0.2">
      <c r="A153" s="37"/>
      <c r="B153" s="38"/>
      <c r="C153" s="39"/>
      <c r="D153" s="40"/>
      <c r="E153" s="41"/>
      <c r="F153" s="42"/>
      <c r="G153" s="41"/>
      <c r="H153" s="43" t="s">
        <v>0</v>
      </c>
      <c r="I153" s="43" t="s">
        <v>52</v>
      </c>
      <c r="J153" s="43" t="s">
        <v>1</v>
      </c>
      <c r="K153" s="39"/>
      <c r="L153" s="69"/>
      <c r="M153" s="45"/>
      <c r="N153" s="46"/>
      <c r="O153" s="46"/>
      <c r="P153" s="86"/>
      <c r="Q153" s="252"/>
      <c r="R153" s="63"/>
      <c r="S153" s="253"/>
      <c r="T153" s="47"/>
      <c r="U153" s="48"/>
      <c r="V153" s="48"/>
      <c r="W153" s="48"/>
      <c r="X153" s="48"/>
      <c r="Y153" s="48"/>
      <c r="Z153" s="48"/>
      <c r="AA153" s="48"/>
      <c r="AB153" s="48"/>
      <c r="AC153" s="103"/>
      <c r="AD153" s="48"/>
      <c r="AE153" s="48"/>
      <c r="AF153" s="48"/>
      <c r="AG153" s="109"/>
      <c r="AH153" s="109"/>
      <c r="AI153" s="109"/>
      <c r="AJ153" s="109"/>
      <c r="AK153" s="48"/>
      <c r="AL153" s="48"/>
      <c r="AM153" s="10"/>
      <c r="AN153" s="18"/>
      <c r="AO153" s="14" t="s">
        <v>81</v>
      </c>
      <c r="AP153" s="87"/>
      <c r="AQ153" s="87"/>
      <c r="AY153" s="51"/>
    </row>
    <row r="154" spans="1:51" ht="17.25" customHeight="1" x14ac:dyDescent="0.2">
      <c r="A154" s="26"/>
      <c r="B154" s="27"/>
      <c r="C154" s="28"/>
      <c r="D154" s="29">
        <f>C154*E154*G154/100</f>
        <v>0</v>
      </c>
      <c r="E154" s="30"/>
      <c r="F154" s="31">
        <f>E154*G154/10</f>
        <v>0</v>
      </c>
      <c r="G154" s="30"/>
      <c r="H154" s="30"/>
      <c r="I154" s="30"/>
      <c r="J154" s="30"/>
      <c r="K154" s="28"/>
      <c r="L154" s="68"/>
      <c r="M154" s="32">
        <f>IF(L154=0,H154,L154)</f>
        <v>0</v>
      </c>
      <c r="N154" s="297"/>
      <c r="O154" s="107"/>
      <c r="P154" s="85"/>
      <c r="Q154" s="107"/>
      <c r="R154" s="64"/>
      <c r="S154" s="251"/>
      <c r="T154" s="33"/>
      <c r="U154" s="34">
        <f>$D154*I154</f>
        <v>0</v>
      </c>
      <c r="V154" s="34">
        <f>$D154*J154</f>
        <v>0</v>
      </c>
      <c r="W154" s="34">
        <f>$D154*K154</f>
        <v>0</v>
      </c>
      <c r="X154" s="35">
        <f>$D154*M154</f>
        <v>0</v>
      </c>
      <c r="Y154" s="35">
        <f t="shared" ref="Y154" si="71">D154*(1-K154)</f>
        <v>0</v>
      </c>
      <c r="Z154" s="34">
        <f>$D154*N154</f>
        <v>0</v>
      </c>
      <c r="AA154" s="34">
        <f>$D154*O154</f>
        <v>0</v>
      </c>
      <c r="AB154" s="34">
        <f>$D154*P154</f>
        <v>0</v>
      </c>
      <c r="AC154" s="106">
        <f>D154-AF154-AE154-AD154</f>
        <v>0</v>
      </c>
      <c r="AD154" s="34">
        <f>$D154*Q154</f>
        <v>0</v>
      </c>
      <c r="AE154" s="34">
        <f>$D154*R154</f>
        <v>0</v>
      </c>
      <c r="AF154" s="34">
        <f>$D154*S154</f>
        <v>0</v>
      </c>
      <c r="AG154" s="106">
        <f>$P154*AC154</f>
        <v>0</v>
      </c>
      <c r="AH154" s="106">
        <f>$P154*AD154</f>
        <v>0</v>
      </c>
      <c r="AI154" s="106">
        <f>$P154*AE154</f>
        <v>0</v>
      </c>
      <c r="AJ154" s="106">
        <f>$P154*AF154</f>
        <v>0</v>
      </c>
      <c r="AK154" s="34">
        <f>$D154*T154</f>
        <v>0</v>
      </c>
      <c r="AL154" s="35"/>
      <c r="AM154" s="10"/>
      <c r="AN154" s="29">
        <f>DSUM($A$9:$D$1100,$D$9,AO153:AO154)</f>
        <v>0</v>
      </c>
      <c r="AO154" s="10">
        <f>B154</f>
        <v>0</v>
      </c>
      <c r="AP154" s="88">
        <f>DCOUNT($A$9:$T$1100,$B$9,AO153:AO154)</f>
        <v>0</v>
      </c>
      <c r="AQ154" s="29">
        <f>DSUM($A$9:$T$1100,$P$9,AO153:AO154)</f>
        <v>0</v>
      </c>
      <c r="AR154" s="6">
        <f>IF(AP154=0,0,AQ154/AP154)</f>
        <v>0</v>
      </c>
      <c r="AY154" s="51"/>
    </row>
    <row r="155" spans="1:51" ht="2.25" customHeight="1" x14ac:dyDescent="0.2">
      <c r="A155" s="37"/>
      <c r="B155" s="38"/>
      <c r="C155" s="39"/>
      <c r="D155" s="40"/>
      <c r="E155" s="41"/>
      <c r="F155" s="42"/>
      <c r="G155" s="41"/>
      <c r="H155" s="43" t="s">
        <v>0</v>
      </c>
      <c r="I155" s="43" t="s">
        <v>52</v>
      </c>
      <c r="J155" s="43" t="s">
        <v>1</v>
      </c>
      <c r="K155" s="39"/>
      <c r="L155" s="69"/>
      <c r="M155" s="45"/>
      <c r="N155" s="46"/>
      <c r="O155" s="46"/>
      <c r="P155" s="86"/>
      <c r="Q155" s="252"/>
      <c r="R155" s="63"/>
      <c r="S155" s="253"/>
      <c r="T155" s="47"/>
      <c r="U155" s="48"/>
      <c r="V155" s="48"/>
      <c r="W155" s="48"/>
      <c r="X155" s="48"/>
      <c r="Y155" s="48"/>
      <c r="Z155" s="48"/>
      <c r="AA155" s="48"/>
      <c r="AB155" s="48"/>
      <c r="AC155" s="103"/>
      <c r="AD155" s="48"/>
      <c r="AE155" s="48"/>
      <c r="AF155" s="48"/>
      <c r="AG155" s="109"/>
      <c r="AH155" s="109"/>
      <c r="AI155" s="109"/>
      <c r="AJ155" s="109"/>
      <c r="AK155" s="48"/>
      <c r="AL155" s="48"/>
      <c r="AM155" s="10"/>
      <c r="AN155" s="18"/>
      <c r="AO155" s="14" t="s">
        <v>81</v>
      </c>
      <c r="AP155" s="87"/>
      <c r="AQ155" s="87"/>
      <c r="AY155" s="51"/>
    </row>
    <row r="156" spans="1:51" ht="17.25" customHeight="1" x14ac:dyDescent="0.2">
      <c r="A156" s="26"/>
      <c r="B156" s="27"/>
      <c r="C156" s="28"/>
      <c r="D156" s="29">
        <f>C156*E156*G156/100</f>
        <v>0</v>
      </c>
      <c r="E156" s="30"/>
      <c r="F156" s="31">
        <f>E156*G156/10</f>
        <v>0</v>
      </c>
      <c r="G156" s="30"/>
      <c r="H156" s="30"/>
      <c r="I156" s="30"/>
      <c r="J156" s="30"/>
      <c r="K156" s="28"/>
      <c r="L156" s="68"/>
      <c r="M156" s="32">
        <f>IF(L156=0,H156,L156)</f>
        <v>0</v>
      </c>
      <c r="N156" s="297"/>
      <c r="O156" s="107"/>
      <c r="P156" s="85"/>
      <c r="Q156" s="107"/>
      <c r="R156" s="64"/>
      <c r="S156" s="251"/>
      <c r="T156" s="33"/>
      <c r="U156" s="34">
        <f>$D156*I156</f>
        <v>0</v>
      </c>
      <c r="V156" s="34">
        <f>$D156*J156</f>
        <v>0</v>
      </c>
      <c r="W156" s="34">
        <f>$D156*K156</f>
        <v>0</v>
      </c>
      <c r="X156" s="35">
        <f>$D156*M156</f>
        <v>0</v>
      </c>
      <c r="Y156" s="35">
        <f t="shared" ref="Y156" si="72">D156*(1-K156)</f>
        <v>0</v>
      </c>
      <c r="Z156" s="34">
        <f>$D156*N156</f>
        <v>0</v>
      </c>
      <c r="AA156" s="34">
        <f>$D156*O156</f>
        <v>0</v>
      </c>
      <c r="AB156" s="34">
        <f>$D156*P156</f>
        <v>0</v>
      </c>
      <c r="AC156" s="106">
        <f>D156-AF156-AE156-AD156</f>
        <v>0</v>
      </c>
      <c r="AD156" s="34">
        <f>$D156*Q156</f>
        <v>0</v>
      </c>
      <c r="AE156" s="34">
        <f>$D156*R156</f>
        <v>0</v>
      </c>
      <c r="AF156" s="34">
        <f>$D156*S156</f>
        <v>0</v>
      </c>
      <c r="AG156" s="106">
        <f>$P156*AC156</f>
        <v>0</v>
      </c>
      <c r="AH156" s="106">
        <f>$P156*AD156</f>
        <v>0</v>
      </c>
      <c r="AI156" s="106">
        <f>$P156*AE156</f>
        <v>0</v>
      </c>
      <c r="AJ156" s="106">
        <f>$P156*AF156</f>
        <v>0</v>
      </c>
      <c r="AK156" s="34">
        <f>$D156*T156</f>
        <v>0</v>
      </c>
      <c r="AL156" s="35"/>
      <c r="AM156" s="10"/>
      <c r="AN156" s="29">
        <f>DSUM($A$9:$D$1100,$D$9,AO155:AO156)</f>
        <v>0</v>
      </c>
      <c r="AO156" s="10">
        <f>B156</f>
        <v>0</v>
      </c>
      <c r="AP156" s="88">
        <f>DCOUNT($A$9:$T$1100,$B$9,AO155:AO156)</f>
        <v>0</v>
      </c>
      <c r="AQ156" s="29">
        <f>DSUM($A$9:$T$1100,$P$9,AO155:AO156)</f>
        <v>0</v>
      </c>
      <c r="AR156" s="6">
        <f>IF(AP156=0,0,AQ156/AP156)</f>
        <v>0</v>
      </c>
      <c r="AY156" s="51"/>
    </row>
    <row r="157" spans="1:51" ht="2.25" customHeight="1" x14ac:dyDescent="0.2">
      <c r="A157" s="37"/>
      <c r="B157" s="38"/>
      <c r="C157" s="39"/>
      <c r="D157" s="40"/>
      <c r="E157" s="41"/>
      <c r="F157" s="42"/>
      <c r="G157" s="41"/>
      <c r="H157" s="43" t="s">
        <v>0</v>
      </c>
      <c r="I157" s="43" t="s">
        <v>52</v>
      </c>
      <c r="J157" s="43" t="s">
        <v>1</v>
      </c>
      <c r="K157" s="39"/>
      <c r="L157" s="69"/>
      <c r="M157" s="45"/>
      <c r="N157" s="46"/>
      <c r="O157" s="46"/>
      <c r="P157" s="86"/>
      <c r="Q157" s="252"/>
      <c r="R157" s="63"/>
      <c r="S157" s="253"/>
      <c r="T157" s="47"/>
      <c r="U157" s="48"/>
      <c r="V157" s="48"/>
      <c r="W157" s="48"/>
      <c r="X157" s="48"/>
      <c r="Y157" s="48"/>
      <c r="Z157" s="48"/>
      <c r="AA157" s="48"/>
      <c r="AB157" s="48"/>
      <c r="AC157" s="103"/>
      <c r="AD157" s="48"/>
      <c r="AE157" s="48"/>
      <c r="AF157" s="48"/>
      <c r="AG157" s="109"/>
      <c r="AH157" s="109"/>
      <c r="AI157" s="109"/>
      <c r="AJ157" s="109"/>
      <c r="AK157" s="48"/>
      <c r="AL157" s="48"/>
      <c r="AM157" s="10"/>
      <c r="AN157" s="18"/>
      <c r="AO157" s="14" t="s">
        <v>81</v>
      </c>
      <c r="AP157" s="87"/>
      <c r="AQ157" s="87"/>
      <c r="AY157" s="51"/>
    </row>
    <row r="158" spans="1:51" ht="17.25" customHeight="1" x14ac:dyDescent="0.2">
      <c r="A158" s="26"/>
      <c r="B158" s="27"/>
      <c r="C158" s="28"/>
      <c r="D158" s="29">
        <f>C158*E158*G158/100</f>
        <v>0</v>
      </c>
      <c r="E158" s="30"/>
      <c r="F158" s="31">
        <f>E158*G158/10</f>
        <v>0</v>
      </c>
      <c r="G158" s="30"/>
      <c r="H158" s="30"/>
      <c r="I158" s="30"/>
      <c r="J158" s="30"/>
      <c r="K158" s="28"/>
      <c r="L158" s="68"/>
      <c r="M158" s="32">
        <f>IF(L158=0,H158,L158)</f>
        <v>0</v>
      </c>
      <c r="N158" s="297"/>
      <c r="O158" s="107"/>
      <c r="P158" s="85"/>
      <c r="Q158" s="107"/>
      <c r="R158" s="64"/>
      <c r="S158" s="251"/>
      <c r="T158" s="33"/>
      <c r="U158" s="34">
        <f>$D158*I158</f>
        <v>0</v>
      </c>
      <c r="V158" s="34">
        <f>$D158*J158</f>
        <v>0</v>
      </c>
      <c r="W158" s="34">
        <f>$D158*K158</f>
        <v>0</v>
      </c>
      <c r="X158" s="35">
        <f>$D158*M158</f>
        <v>0</v>
      </c>
      <c r="Y158" s="35">
        <f t="shared" ref="Y158" si="73">D158*(1-K158)</f>
        <v>0</v>
      </c>
      <c r="Z158" s="34">
        <f>$D158*N158</f>
        <v>0</v>
      </c>
      <c r="AA158" s="34">
        <f>$D158*O158</f>
        <v>0</v>
      </c>
      <c r="AB158" s="34">
        <f>$D158*P158</f>
        <v>0</v>
      </c>
      <c r="AC158" s="106">
        <f>D158-AF158-AE158-AD158</f>
        <v>0</v>
      </c>
      <c r="AD158" s="34">
        <f>$D158*Q158</f>
        <v>0</v>
      </c>
      <c r="AE158" s="34">
        <f>$D158*R158</f>
        <v>0</v>
      </c>
      <c r="AF158" s="34">
        <f>$D158*S158</f>
        <v>0</v>
      </c>
      <c r="AG158" s="106">
        <f>$P158*AC158</f>
        <v>0</v>
      </c>
      <c r="AH158" s="106">
        <f>$P158*AD158</f>
        <v>0</v>
      </c>
      <c r="AI158" s="106">
        <f>$P158*AE158</f>
        <v>0</v>
      </c>
      <c r="AJ158" s="106">
        <f>$P158*AF158</f>
        <v>0</v>
      </c>
      <c r="AK158" s="34">
        <f>$D158*T158</f>
        <v>0</v>
      </c>
      <c r="AL158" s="35"/>
      <c r="AM158" s="10"/>
      <c r="AN158" s="29">
        <f>DSUM($A$9:$D$1100,$D$9,AO157:AO158)</f>
        <v>0</v>
      </c>
      <c r="AO158" s="10">
        <f>B158</f>
        <v>0</v>
      </c>
      <c r="AP158" s="88">
        <f>DCOUNT($A$9:$T$1100,$B$9,AO157:AO158)</f>
        <v>0</v>
      </c>
      <c r="AQ158" s="29">
        <f>DSUM($A$9:$T$1100,$P$9,AO157:AO158)</f>
        <v>0</v>
      </c>
      <c r="AR158" s="6">
        <f>IF(AP158=0,0,AQ158/AP158)</f>
        <v>0</v>
      </c>
      <c r="AY158" s="51"/>
    </row>
    <row r="159" spans="1:51" ht="2.25" customHeight="1" x14ac:dyDescent="0.2">
      <c r="A159" s="37"/>
      <c r="B159" s="38"/>
      <c r="C159" s="39"/>
      <c r="D159" s="40"/>
      <c r="E159" s="41"/>
      <c r="F159" s="42"/>
      <c r="G159" s="41"/>
      <c r="H159" s="43" t="s">
        <v>0</v>
      </c>
      <c r="I159" s="43" t="s">
        <v>52</v>
      </c>
      <c r="J159" s="43" t="s">
        <v>1</v>
      </c>
      <c r="K159" s="39"/>
      <c r="L159" s="69"/>
      <c r="M159" s="45"/>
      <c r="N159" s="46"/>
      <c r="O159" s="46"/>
      <c r="P159" s="86"/>
      <c r="Q159" s="252"/>
      <c r="R159" s="63"/>
      <c r="S159" s="253"/>
      <c r="T159" s="47"/>
      <c r="U159" s="48"/>
      <c r="V159" s="48"/>
      <c r="W159" s="48"/>
      <c r="X159" s="48"/>
      <c r="Y159" s="48"/>
      <c r="Z159" s="48"/>
      <c r="AA159" s="48"/>
      <c r="AB159" s="48"/>
      <c r="AC159" s="103"/>
      <c r="AD159" s="48"/>
      <c r="AE159" s="48"/>
      <c r="AF159" s="48"/>
      <c r="AG159" s="109"/>
      <c r="AH159" s="109"/>
      <c r="AI159" s="109"/>
      <c r="AJ159" s="109"/>
      <c r="AK159" s="48"/>
      <c r="AL159" s="48"/>
      <c r="AM159" s="10"/>
      <c r="AN159" s="18"/>
      <c r="AO159" s="14" t="s">
        <v>81</v>
      </c>
      <c r="AP159" s="87"/>
      <c r="AQ159" s="87"/>
      <c r="AY159" s="51"/>
    </row>
    <row r="160" spans="1:51" ht="17.25" customHeight="1" x14ac:dyDescent="0.2">
      <c r="A160" s="26"/>
      <c r="B160" s="27"/>
      <c r="C160" s="28"/>
      <c r="D160" s="29">
        <f>C160*E160*G160/100</f>
        <v>0</v>
      </c>
      <c r="E160" s="30"/>
      <c r="F160" s="31">
        <f>E160*G160/10</f>
        <v>0</v>
      </c>
      <c r="G160" s="30"/>
      <c r="H160" s="30"/>
      <c r="I160" s="30"/>
      <c r="J160" s="30"/>
      <c r="K160" s="28"/>
      <c r="L160" s="68"/>
      <c r="M160" s="32">
        <f>IF(L160=0,H160,L160)</f>
        <v>0</v>
      </c>
      <c r="N160" s="297"/>
      <c r="O160" s="107"/>
      <c r="P160" s="85"/>
      <c r="Q160" s="107"/>
      <c r="R160" s="64"/>
      <c r="S160" s="251"/>
      <c r="T160" s="33"/>
      <c r="U160" s="34">
        <f>$D160*I160</f>
        <v>0</v>
      </c>
      <c r="V160" s="34">
        <f>$D160*J160</f>
        <v>0</v>
      </c>
      <c r="W160" s="34">
        <f>$D160*K160</f>
        <v>0</v>
      </c>
      <c r="X160" s="35">
        <f>$D160*M160</f>
        <v>0</v>
      </c>
      <c r="Y160" s="35">
        <f t="shared" ref="Y160" si="74">D160*(1-K160)</f>
        <v>0</v>
      </c>
      <c r="Z160" s="34">
        <f>$D160*N160</f>
        <v>0</v>
      </c>
      <c r="AA160" s="34">
        <f>$D160*O160</f>
        <v>0</v>
      </c>
      <c r="AB160" s="34">
        <f>$D160*P160</f>
        <v>0</v>
      </c>
      <c r="AC160" s="106">
        <f>D160-AF160-AE160-AD160</f>
        <v>0</v>
      </c>
      <c r="AD160" s="34">
        <f>$D160*Q160</f>
        <v>0</v>
      </c>
      <c r="AE160" s="34">
        <f>$D160*R160</f>
        <v>0</v>
      </c>
      <c r="AF160" s="34">
        <f>$D160*S160</f>
        <v>0</v>
      </c>
      <c r="AG160" s="106">
        <f>$P160*AC160</f>
        <v>0</v>
      </c>
      <c r="AH160" s="106">
        <f>$P160*AD160</f>
        <v>0</v>
      </c>
      <c r="AI160" s="106">
        <f>$P160*AE160</f>
        <v>0</v>
      </c>
      <c r="AJ160" s="106">
        <f>$P160*AF160</f>
        <v>0</v>
      </c>
      <c r="AK160" s="34">
        <f>$D160*T160</f>
        <v>0</v>
      </c>
      <c r="AL160" s="35"/>
      <c r="AM160" s="10"/>
      <c r="AN160" s="29">
        <f>DSUM($A$9:$D$1100,$D$9,AO159:AO160)</f>
        <v>0</v>
      </c>
      <c r="AO160" s="10">
        <f>B160</f>
        <v>0</v>
      </c>
      <c r="AP160" s="88">
        <f>DCOUNT($A$9:$T$1100,$B$9,AO159:AO160)</f>
        <v>0</v>
      </c>
      <c r="AQ160" s="29">
        <f>DSUM($A$9:$T$1100,$P$9,AO159:AO160)</f>
        <v>0</v>
      </c>
      <c r="AR160" s="6">
        <f>IF(AP160=0,0,AQ160/AP160)</f>
        <v>0</v>
      </c>
      <c r="AY160" s="51"/>
    </row>
    <row r="161" spans="1:51" ht="2.25" customHeight="1" x14ac:dyDescent="0.2">
      <c r="A161" s="37"/>
      <c r="B161" s="38"/>
      <c r="C161" s="39"/>
      <c r="D161" s="40"/>
      <c r="E161" s="41"/>
      <c r="F161" s="42"/>
      <c r="G161" s="41"/>
      <c r="H161" s="43" t="s">
        <v>0</v>
      </c>
      <c r="I161" s="43" t="s">
        <v>52</v>
      </c>
      <c r="J161" s="43" t="s">
        <v>1</v>
      </c>
      <c r="K161" s="39"/>
      <c r="L161" s="69"/>
      <c r="M161" s="45"/>
      <c r="N161" s="46"/>
      <c r="O161" s="46"/>
      <c r="P161" s="86"/>
      <c r="Q161" s="252"/>
      <c r="R161" s="63"/>
      <c r="S161" s="253"/>
      <c r="T161" s="47"/>
      <c r="U161" s="48"/>
      <c r="V161" s="48"/>
      <c r="W161" s="48"/>
      <c r="X161" s="48"/>
      <c r="Y161" s="48"/>
      <c r="Z161" s="48"/>
      <c r="AA161" s="48"/>
      <c r="AB161" s="48"/>
      <c r="AC161" s="103"/>
      <c r="AD161" s="48"/>
      <c r="AE161" s="48"/>
      <c r="AF161" s="48"/>
      <c r="AG161" s="109"/>
      <c r="AH161" s="109"/>
      <c r="AI161" s="109"/>
      <c r="AJ161" s="109"/>
      <c r="AK161" s="48"/>
      <c r="AL161" s="48"/>
      <c r="AM161" s="10"/>
      <c r="AN161" s="18"/>
      <c r="AO161" s="14" t="s">
        <v>81</v>
      </c>
      <c r="AP161" s="87"/>
      <c r="AQ161" s="87"/>
      <c r="AY161" s="51"/>
    </row>
    <row r="162" spans="1:51" ht="17.25" customHeight="1" x14ac:dyDescent="0.2">
      <c r="A162" s="26"/>
      <c r="B162" s="27"/>
      <c r="C162" s="28"/>
      <c r="D162" s="29">
        <f>C162*E162*G162/100</f>
        <v>0</v>
      </c>
      <c r="E162" s="30"/>
      <c r="F162" s="31">
        <f>E162*G162/10</f>
        <v>0</v>
      </c>
      <c r="G162" s="30"/>
      <c r="H162" s="30"/>
      <c r="I162" s="30"/>
      <c r="J162" s="30"/>
      <c r="K162" s="28"/>
      <c r="L162" s="68"/>
      <c r="M162" s="32">
        <f>IF(L162=0,H162,L162)</f>
        <v>0</v>
      </c>
      <c r="N162" s="297"/>
      <c r="O162" s="107"/>
      <c r="P162" s="85"/>
      <c r="Q162" s="107"/>
      <c r="R162" s="64"/>
      <c r="S162" s="251"/>
      <c r="T162" s="33"/>
      <c r="U162" s="34">
        <f>$D162*I162</f>
        <v>0</v>
      </c>
      <c r="V162" s="34">
        <f>$D162*J162</f>
        <v>0</v>
      </c>
      <c r="W162" s="34">
        <f>$D162*K162</f>
        <v>0</v>
      </c>
      <c r="X162" s="35">
        <f>$D162*M162</f>
        <v>0</v>
      </c>
      <c r="Y162" s="35">
        <f t="shared" ref="Y162" si="75">D162*(1-K162)</f>
        <v>0</v>
      </c>
      <c r="Z162" s="34">
        <f>$D162*N162</f>
        <v>0</v>
      </c>
      <c r="AA162" s="34">
        <f>$D162*O162</f>
        <v>0</v>
      </c>
      <c r="AB162" s="34">
        <f>$D162*P162</f>
        <v>0</v>
      </c>
      <c r="AC162" s="106">
        <f>D162-AF162-AE162-AD162</f>
        <v>0</v>
      </c>
      <c r="AD162" s="34">
        <f>$D162*Q162</f>
        <v>0</v>
      </c>
      <c r="AE162" s="34">
        <f>$D162*R162</f>
        <v>0</v>
      </c>
      <c r="AF162" s="34">
        <f>$D162*S162</f>
        <v>0</v>
      </c>
      <c r="AG162" s="106">
        <f>$P162*AC162</f>
        <v>0</v>
      </c>
      <c r="AH162" s="106">
        <f>$P162*AD162</f>
        <v>0</v>
      </c>
      <c r="AI162" s="106">
        <f>$P162*AE162</f>
        <v>0</v>
      </c>
      <c r="AJ162" s="106">
        <f>$P162*AF162</f>
        <v>0</v>
      </c>
      <c r="AK162" s="34">
        <f>$D162*T162</f>
        <v>0</v>
      </c>
      <c r="AL162" s="35"/>
      <c r="AM162" s="10"/>
      <c r="AN162" s="29">
        <f>DSUM($A$9:$D$1100,$D$9,AO161:AO162)</f>
        <v>0</v>
      </c>
      <c r="AO162" s="10">
        <f>B162</f>
        <v>0</v>
      </c>
      <c r="AP162" s="88">
        <f>DCOUNT($A$9:$T$1100,$B$9,AO161:AO162)</f>
        <v>0</v>
      </c>
      <c r="AQ162" s="29">
        <f>DSUM($A$9:$T$1100,$P$9,AO161:AO162)</f>
        <v>0</v>
      </c>
      <c r="AR162" s="6">
        <f>IF(AP162=0,0,AQ162/AP162)</f>
        <v>0</v>
      </c>
      <c r="AY162" s="51"/>
    </row>
    <row r="163" spans="1:51" ht="2.25" customHeight="1" x14ac:dyDescent="0.2">
      <c r="A163" s="37"/>
      <c r="B163" s="38"/>
      <c r="C163" s="39"/>
      <c r="D163" s="40"/>
      <c r="E163" s="41"/>
      <c r="F163" s="42"/>
      <c r="G163" s="41"/>
      <c r="H163" s="43" t="s">
        <v>0</v>
      </c>
      <c r="I163" s="43" t="s">
        <v>52</v>
      </c>
      <c r="J163" s="43" t="s">
        <v>1</v>
      </c>
      <c r="K163" s="39"/>
      <c r="L163" s="69"/>
      <c r="M163" s="45"/>
      <c r="N163" s="46"/>
      <c r="O163" s="46"/>
      <c r="P163" s="86"/>
      <c r="Q163" s="252"/>
      <c r="R163" s="63"/>
      <c r="S163" s="253"/>
      <c r="T163" s="47"/>
      <c r="U163" s="48"/>
      <c r="V163" s="48"/>
      <c r="W163" s="48"/>
      <c r="X163" s="48"/>
      <c r="Y163" s="48"/>
      <c r="Z163" s="48"/>
      <c r="AA163" s="48"/>
      <c r="AB163" s="48"/>
      <c r="AC163" s="103"/>
      <c r="AD163" s="48"/>
      <c r="AE163" s="48"/>
      <c r="AF163" s="48"/>
      <c r="AG163" s="109"/>
      <c r="AH163" s="109"/>
      <c r="AI163" s="109"/>
      <c r="AJ163" s="109"/>
      <c r="AK163" s="48"/>
      <c r="AL163" s="48"/>
      <c r="AM163" s="10"/>
      <c r="AN163" s="18"/>
      <c r="AO163" s="14" t="s">
        <v>81</v>
      </c>
      <c r="AP163" s="87"/>
      <c r="AQ163" s="87"/>
      <c r="AY163" s="51"/>
    </row>
    <row r="164" spans="1:51" ht="17.25" customHeight="1" x14ac:dyDescent="0.2">
      <c r="A164" s="26"/>
      <c r="B164" s="27"/>
      <c r="C164" s="28"/>
      <c r="D164" s="29">
        <f>C164*E164*G164/100</f>
        <v>0</v>
      </c>
      <c r="E164" s="30"/>
      <c r="F164" s="31">
        <f>E164*G164/10</f>
        <v>0</v>
      </c>
      <c r="G164" s="30"/>
      <c r="H164" s="30"/>
      <c r="I164" s="30"/>
      <c r="J164" s="30"/>
      <c r="K164" s="28"/>
      <c r="L164" s="68"/>
      <c r="M164" s="32">
        <f>IF(L164=0,H164,L164)</f>
        <v>0</v>
      </c>
      <c r="N164" s="297"/>
      <c r="O164" s="107"/>
      <c r="P164" s="85"/>
      <c r="Q164" s="107"/>
      <c r="R164" s="64"/>
      <c r="S164" s="251"/>
      <c r="T164" s="33"/>
      <c r="U164" s="34">
        <f>$D164*I164</f>
        <v>0</v>
      </c>
      <c r="V164" s="34">
        <f>$D164*J164</f>
        <v>0</v>
      </c>
      <c r="W164" s="34">
        <f>$D164*K164</f>
        <v>0</v>
      </c>
      <c r="X164" s="35">
        <f>$D164*M164</f>
        <v>0</v>
      </c>
      <c r="Y164" s="35">
        <f t="shared" ref="Y164" si="76">D164*(1-K164)</f>
        <v>0</v>
      </c>
      <c r="Z164" s="34">
        <f>$D164*N164</f>
        <v>0</v>
      </c>
      <c r="AA164" s="34">
        <f>$D164*O164</f>
        <v>0</v>
      </c>
      <c r="AB164" s="34">
        <f>$D164*P164</f>
        <v>0</v>
      </c>
      <c r="AC164" s="106">
        <f>D164-AF164-AE164-AD164</f>
        <v>0</v>
      </c>
      <c r="AD164" s="34">
        <f>$D164*Q164</f>
        <v>0</v>
      </c>
      <c r="AE164" s="34">
        <f>$D164*R164</f>
        <v>0</v>
      </c>
      <c r="AF164" s="34">
        <f>$D164*S164</f>
        <v>0</v>
      </c>
      <c r="AG164" s="106">
        <f>$P164*AC164</f>
        <v>0</v>
      </c>
      <c r="AH164" s="106">
        <f>$P164*AD164</f>
        <v>0</v>
      </c>
      <c r="AI164" s="106">
        <f>$P164*AE164</f>
        <v>0</v>
      </c>
      <c r="AJ164" s="106">
        <f>$P164*AF164</f>
        <v>0</v>
      </c>
      <c r="AK164" s="34">
        <f>$D164*T164</f>
        <v>0</v>
      </c>
      <c r="AL164" s="35"/>
      <c r="AM164" s="10"/>
      <c r="AN164" s="29">
        <f>DSUM($A$9:$D$1100,$D$9,AO163:AO164)</f>
        <v>0</v>
      </c>
      <c r="AO164" s="10">
        <f>B164</f>
        <v>0</v>
      </c>
      <c r="AP164" s="88">
        <f>DCOUNT($A$9:$T$1100,$B$9,AO163:AO164)</f>
        <v>0</v>
      </c>
      <c r="AQ164" s="29">
        <f>DSUM($A$9:$T$1100,$P$9,AO163:AO164)</f>
        <v>0</v>
      </c>
      <c r="AR164" s="6">
        <f>IF(AP164=0,0,AQ164/AP164)</f>
        <v>0</v>
      </c>
      <c r="AY164" s="51"/>
    </row>
    <row r="165" spans="1:51" ht="2.25" customHeight="1" x14ac:dyDescent="0.2">
      <c r="A165" s="37"/>
      <c r="B165" s="38"/>
      <c r="C165" s="39"/>
      <c r="D165" s="40"/>
      <c r="E165" s="41"/>
      <c r="F165" s="42"/>
      <c r="G165" s="41"/>
      <c r="H165" s="43" t="s">
        <v>0</v>
      </c>
      <c r="I165" s="43" t="s">
        <v>52</v>
      </c>
      <c r="J165" s="43" t="s">
        <v>1</v>
      </c>
      <c r="K165" s="39"/>
      <c r="L165" s="69"/>
      <c r="M165" s="45"/>
      <c r="N165" s="46"/>
      <c r="O165" s="46"/>
      <c r="P165" s="86"/>
      <c r="Q165" s="252"/>
      <c r="R165" s="63"/>
      <c r="S165" s="253"/>
      <c r="T165" s="47"/>
      <c r="U165" s="48"/>
      <c r="V165" s="48"/>
      <c r="W165" s="48"/>
      <c r="X165" s="48"/>
      <c r="Y165" s="48"/>
      <c r="Z165" s="48"/>
      <c r="AA165" s="48"/>
      <c r="AB165" s="48"/>
      <c r="AC165" s="103"/>
      <c r="AD165" s="48"/>
      <c r="AE165" s="48"/>
      <c r="AF165" s="48"/>
      <c r="AG165" s="109"/>
      <c r="AH165" s="109"/>
      <c r="AI165" s="109"/>
      <c r="AJ165" s="109"/>
      <c r="AK165" s="48"/>
      <c r="AL165" s="48"/>
      <c r="AM165" s="10"/>
      <c r="AN165" s="18"/>
      <c r="AO165" s="14" t="s">
        <v>81</v>
      </c>
      <c r="AP165" s="87"/>
      <c r="AQ165" s="87"/>
      <c r="AY165" s="51"/>
    </row>
    <row r="166" spans="1:51" ht="17.25" customHeight="1" x14ac:dyDescent="0.2">
      <c r="A166" s="26"/>
      <c r="B166" s="27"/>
      <c r="C166" s="28"/>
      <c r="D166" s="29">
        <f>C166*E166*G166/100</f>
        <v>0</v>
      </c>
      <c r="E166" s="30"/>
      <c r="F166" s="31">
        <f>E166*G166/10</f>
        <v>0</v>
      </c>
      <c r="G166" s="30"/>
      <c r="H166" s="30"/>
      <c r="I166" s="30"/>
      <c r="J166" s="30"/>
      <c r="K166" s="28"/>
      <c r="L166" s="68"/>
      <c r="M166" s="32">
        <f>IF(L166=0,H166,L166)</f>
        <v>0</v>
      </c>
      <c r="N166" s="297"/>
      <c r="O166" s="107"/>
      <c r="P166" s="85"/>
      <c r="Q166" s="107"/>
      <c r="R166" s="64"/>
      <c r="S166" s="251"/>
      <c r="T166" s="33"/>
      <c r="U166" s="34">
        <f>$D166*I166</f>
        <v>0</v>
      </c>
      <c r="V166" s="34">
        <f>$D166*J166</f>
        <v>0</v>
      </c>
      <c r="W166" s="34">
        <f>$D166*K166</f>
        <v>0</v>
      </c>
      <c r="X166" s="35">
        <f>$D166*M166</f>
        <v>0</v>
      </c>
      <c r="Y166" s="35">
        <f t="shared" ref="Y166" si="77">D166*(1-K166)</f>
        <v>0</v>
      </c>
      <c r="Z166" s="34">
        <f>$D166*N166</f>
        <v>0</v>
      </c>
      <c r="AA166" s="34">
        <f>$D166*O166</f>
        <v>0</v>
      </c>
      <c r="AB166" s="34">
        <f>$D166*P166</f>
        <v>0</v>
      </c>
      <c r="AC166" s="106">
        <f>D166-AF166-AE166-AD166</f>
        <v>0</v>
      </c>
      <c r="AD166" s="34">
        <f>$D166*Q166</f>
        <v>0</v>
      </c>
      <c r="AE166" s="34">
        <f>$D166*R166</f>
        <v>0</v>
      </c>
      <c r="AF166" s="34">
        <f>$D166*S166</f>
        <v>0</v>
      </c>
      <c r="AG166" s="106">
        <f>$P166*AC166</f>
        <v>0</v>
      </c>
      <c r="AH166" s="106">
        <f>$P166*AD166</f>
        <v>0</v>
      </c>
      <c r="AI166" s="106">
        <f>$P166*AE166</f>
        <v>0</v>
      </c>
      <c r="AJ166" s="106">
        <f>$P166*AF166</f>
        <v>0</v>
      </c>
      <c r="AK166" s="34">
        <f>$D166*T166</f>
        <v>0</v>
      </c>
      <c r="AL166" s="35"/>
      <c r="AM166" s="10"/>
      <c r="AN166" s="29">
        <f>DSUM($A$9:$D$1100,$D$9,AO165:AO166)</f>
        <v>0</v>
      </c>
      <c r="AO166" s="10">
        <f>B166</f>
        <v>0</v>
      </c>
      <c r="AP166" s="88">
        <f>DCOUNT($A$9:$T$1100,$B$9,AO165:AO166)</f>
        <v>0</v>
      </c>
      <c r="AQ166" s="29">
        <f>DSUM($A$9:$T$1100,$P$9,AO165:AO166)</f>
        <v>0</v>
      </c>
      <c r="AR166" s="6">
        <f>IF(AP166=0,0,AQ166/AP166)</f>
        <v>0</v>
      </c>
      <c r="AY166" s="51"/>
    </row>
    <row r="167" spans="1:51" ht="2.25" customHeight="1" x14ac:dyDescent="0.2">
      <c r="A167" s="37"/>
      <c r="B167" s="38"/>
      <c r="C167" s="39"/>
      <c r="D167" s="40"/>
      <c r="E167" s="41"/>
      <c r="F167" s="42"/>
      <c r="G167" s="41"/>
      <c r="H167" s="43" t="s">
        <v>0</v>
      </c>
      <c r="I167" s="43" t="s">
        <v>52</v>
      </c>
      <c r="J167" s="43" t="s">
        <v>1</v>
      </c>
      <c r="K167" s="39"/>
      <c r="L167" s="69"/>
      <c r="M167" s="45"/>
      <c r="N167" s="46"/>
      <c r="O167" s="46"/>
      <c r="P167" s="86"/>
      <c r="Q167" s="252"/>
      <c r="R167" s="63"/>
      <c r="S167" s="253"/>
      <c r="T167" s="47"/>
      <c r="U167" s="48"/>
      <c r="V167" s="48"/>
      <c r="W167" s="48"/>
      <c r="X167" s="48"/>
      <c r="Y167" s="48"/>
      <c r="Z167" s="48"/>
      <c r="AA167" s="48"/>
      <c r="AB167" s="48"/>
      <c r="AC167" s="103"/>
      <c r="AD167" s="48"/>
      <c r="AE167" s="48"/>
      <c r="AF167" s="48"/>
      <c r="AG167" s="109"/>
      <c r="AH167" s="109"/>
      <c r="AI167" s="109"/>
      <c r="AJ167" s="109"/>
      <c r="AK167" s="48"/>
      <c r="AL167" s="48"/>
      <c r="AM167" s="10"/>
      <c r="AN167" s="18"/>
      <c r="AO167" s="14" t="s">
        <v>81</v>
      </c>
      <c r="AP167" s="87"/>
      <c r="AQ167" s="87"/>
      <c r="AY167" s="51"/>
    </row>
    <row r="168" spans="1:51" ht="17.25" customHeight="1" x14ac:dyDescent="0.2">
      <c r="A168" s="26"/>
      <c r="B168" s="27"/>
      <c r="C168" s="28"/>
      <c r="D168" s="29">
        <f>C168*E168*G168/100</f>
        <v>0</v>
      </c>
      <c r="E168" s="30"/>
      <c r="F168" s="31">
        <f>E168*G168/10</f>
        <v>0</v>
      </c>
      <c r="G168" s="30"/>
      <c r="H168" s="30"/>
      <c r="I168" s="30"/>
      <c r="J168" s="30"/>
      <c r="K168" s="28"/>
      <c r="L168" s="68"/>
      <c r="M168" s="32">
        <f>IF(L168=0,H168,L168)</f>
        <v>0</v>
      </c>
      <c r="N168" s="297"/>
      <c r="O168" s="107"/>
      <c r="P168" s="85"/>
      <c r="Q168" s="107"/>
      <c r="R168" s="64"/>
      <c r="S168" s="251"/>
      <c r="T168" s="33"/>
      <c r="U168" s="34">
        <f>$D168*I168</f>
        <v>0</v>
      </c>
      <c r="V168" s="34">
        <f>$D168*J168</f>
        <v>0</v>
      </c>
      <c r="W168" s="34">
        <f>$D168*K168</f>
        <v>0</v>
      </c>
      <c r="X168" s="35">
        <f>$D168*M168</f>
        <v>0</v>
      </c>
      <c r="Y168" s="35">
        <f t="shared" ref="Y168" si="78">D168*(1-K168)</f>
        <v>0</v>
      </c>
      <c r="Z168" s="34">
        <f>$D168*N168</f>
        <v>0</v>
      </c>
      <c r="AA168" s="34">
        <f>$D168*O168</f>
        <v>0</v>
      </c>
      <c r="AB168" s="34">
        <f>$D168*P168</f>
        <v>0</v>
      </c>
      <c r="AC168" s="106">
        <f>D168-AF168-AE168-AD168</f>
        <v>0</v>
      </c>
      <c r="AD168" s="34">
        <f>$D168*Q168</f>
        <v>0</v>
      </c>
      <c r="AE168" s="34">
        <f>$D168*R168</f>
        <v>0</v>
      </c>
      <c r="AF168" s="34">
        <f>$D168*S168</f>
        <v>0</v>
      </c>
      <c r="AG168" s="106">
        <f>$P168*AC168</f>
        <v>0</v>
      </c>
      <c r="AH168" s="106">
        <f>$P168*AD168</f>
        <v>0</v>
      </c>
      <c r="AI168" s="106">
        <f>$P168*AE168</f>
        <v>0</v>
      </c>
      <c r="AJ168" s="106">
        <f>$P168*AF168</f>
        <v>0</v>
      </c>
      <c r="AK168" s="34">
        <f>$D168*T168</f>
        <v>0</v>
      </c>
      <c r="AL168" s="35"/>
      <c r="AM168" s="10"/>
      <c r="AN168" s="29">
        <f>DSUM($A$9:$D$1100,$D$9,AO167:AO168)</f>
        <v>0</v>
      </c>
      <c r="AO168" s="10">
        <f>B168</f>
        <v>0</v>
      </c>
      <c r="AP168" s="88">
        <f>DCOUNT($A$9:$T$1100,$B$9,AO167:AO168)</f>
        <v>0</v>
      </c>
      <c r="AQ168" s="29">
        <f>DSUM($A$9:$T$1100,$P$9,AO167:AO168)</f>
        <v>0</v>
      </c>
      <c r="AR168" s="6">
        <f>IF(AP168=0,0,AQ168/AP168)</f>
        <v>0</v>
      </c>
      <c r="AY168" s="51"/>
    </row>
    <row r="169" spans="1:51" ht="2.25" customHeight="1" x14ac:dyDescent="0.2">
      <c r="A169" s="37"/>
      <c r="B169" s="38"/>
      <c r="C169" s="39"/>
      <c r="D169" s="40"/>
      <c r="E169" s="41"/>
      <c r="F169" s="42"/>
      <c r="G169" s="41"/>
      <c r="H169" s="43" t="s">
        <v>0</v>
      </c>
      <c r="I169" s="43" t="s">
        <v>52</v>
      </c>
      <c r="J169" s="43" t="s">
        <v>1</v>
      </c>
      <c r="K169" s="39"/>
      <c r="L169" s="69"/>
      <c r="M169" s="45"/>
      <c r="N169" s="46"/>
      <c r="O169" s="46"/>
      <c r="P169" s="86"/>
      <c r="Q169" s="252"/>
      <c r="R169" s="63"/>
      <c r="S169" s="253"/>
      <c r="T169" s="47"/>
      <c r="U169" s="48"/>
      <c r="V169" s="48"/>
      <c r="W169" s="48"/>
      <c r="X169" s="48"/>
      <c r="Y169" s="48"/>
      <c r="Z169" s="48"/>
      <c r="AA169" s="48"/>
      <c r="AB169" s="48"/>
      <c r="AC169" s="103"/>
      <c r="AD169" s="48"/>
      <c r="AE169" s="48"/>
      <c r="AF169" s="48"/>
      <c r="AG169" s="109"/>
      <c r="AH169" s="109"/>
      <c r="AI169" s="109"/>
      <c r="AJ169" s="109"/>
      <c r="AK169" s="48"/>
      <c r="AL169" s="48"/>
      <c r="AM169" s="10"/>
      <c r="AN169" s="18"/>
      <c r="AO169" s="14" t="s">
        <v>81</v>
      </c>
      <c r="AP169" s="87"/>
      <c r="AQ169" s="87"/>
      <c r="AY169" s="51"/>
    </row>
    <row r="170" spans="1:51" ht="17.25" customHeight="1" x14ac:dyDescent="0.2">
      <c r="A170" s="26"/>
      <c r="B170" s="27"/>
      <c r="C170" s="28"/>
      <c r="D170" s="29">
        <f>C170*E170*G170/100</f>
        <v>0</v>
      </c>
      <c r="E170" s="30"/>
      <c r="F170" s="31">
        <f>E170*G170/10</f>
        <v>0</v>
      </c>
      <c r="G170" s="30"/>
      <c r="H170" s="30"/>
      <c r="I170" s="30"/>
      <c r="J170" s="30"/>
      <c r="K170" s="28"/>
      <c r="L170" s="68"/>
      <c r="M170" s="32">
        <f>IF(L170=0,H170,L170)</f>
        <v>0</v>
      </c>
      <c r="N170" s="297"/>
      <c r="O170" s="107"/>
      <c r="P170" s="85"/>
      <c r="Q170" s="107"/>
      <c r="R170" s="64"/>
      <c r="S170" s="251"/>
      <c r="T170" s="33"/>
      <c r="U170" s="34">
        <f>$D170*I170</f>
        <v>0</v>
      </c>
      <c r="V170" s="34">
        <f>$D170*J170</f>
        <v>0</v>
      </c>
      <c r="W170" s="34">
        <f>$D170*K170</f>
        <v>0</v>
      </c>
      <c r="X170" s="35">
        <f>$D170*M170</f>
        <v>0</v>
      </c>
      <c r="Y170" s="35">
        <f t="shared" ref="Y170" si="79">D170*(1-K170)</f>
        <v>0</v>
      </c>
      <c r="Z170" s="34">
        <f>$D170*N170</f>
        <v>0</v>
      </c>
      <c r="AA170" s="34">
        <f>$D170*O170</f>
        <v>0</v>
      </c>
      <c r="AB170" s="34">
        <f>$D170*P170</f>
        <v>0</v>
      </c>
      <c r="AC170" s="106">
        <f>D170-AF170-AE170-AD170</f>
        <v>0</v>
      </c>
      <c r="AD170" s="34">
        <f>$D170*Q170</f>
        <v>0</v>
      </c>
      <c r="AE170" s="34">
        <f>$D170*R170</f>
        <v>0</v>
      </c>
      <c r="AF170" s="34">
        <f>$D170*S170</f>
        <v>0</v>
      </c>
      <c r="AG170" s="106">
        <f>$P170*AC170</f>
        <v>0</v>
      </c>
      <c r="AH170" s="106">
        <f>$P170*AD170</f>
        <v>0</v>
      </c>
      <c r="AI170" s="106">
        <f>$P170*AE170</f>
        <v>0</v>
      </c>
      <c r="AJ170" s="106">
        <f>$P170*AF170</f>
        <v>0</v>
      </c>
      <c r="AK170" s="34">
        <f>$D170*T170</f>
        <v>0</v>
      </c>
      <c r="AL170" s="35"/>
      <c r="AM170" s="10"/>
      <c r="AN170" s="29">
        <f>DSUM($A$9:$D$1100,$D$9,AO169:AO170)</f>
        <v>0</v>
      </c>
      <c r="AO170" s="10">
        <f>B170</f>
        <v>0</v>
      </c>
      <c r="AP170" s="88">
        <f>DCOUNT($A$9:$T$1100,$B$9,AO169:AO170)</f>
        <v>0</v>
      </c>
      <c r="AQ170" s="29">
        <f>DSUM($A$9:$T$1100,$P$9,AO169:AO170)</f>
        <v>0</v>
      </c>
      <c r="AR170" s="6">
        <f>IF(AP170=0,0,AQ170/AP170)</f>
        <v>0</v>
      </c>
      <c r="AY170" s="51"/>
    </row>
    <row r="171" spans="1:51" ht="2.25" customHeight="1" x14ac:dyDescent="0.2">
      <c r="A171" s="37"/>
      <c r="B171" s="38"/>
      <c r="C171" s="39"/>
      <c r="D171" s="40"/>
      <c r="E171" s="41"/>
      <c r="F171" s="42"/>
      <c r="G171" s="41"/>
      <c r="H171" s="43" t="s">
        <v>0</v>
      </c>
      <c r="I171" s="43" t="s">
        <v>52</v>
      </c>
      <c r="J171" s="43" t="s">
        <v>1</v>
      </c>
      <c r="K171" s="39"/>
      <c r="L171" s="69"/>
      <c r="M171" s="45"/>
      <c r="N171" s="46"/>
      <c r="O171" s="46"/>
      <c r="P171" s="86"/>
      <c r="Q171" s="252"/>
      <c r="R171" s="63"/>
      <c r="S171" s="253"/>
      <c r="T171" s="47"/>
      <c r="U171" s="48"/>
      <c r="V171" s="48"/>
      <c r="W171" s="48"/>
      <c r="X171" s="48"/>
      <c r="Y171" s="48"/>
      <c r="Z171" s="48"/>
      <c r="AA171" s="48"/>
      <c r="AB171" s="48"/>
      <c r="AC171" s="103"/>
      <c r="AD171" s="48"/>
      <c r="AE171" s="48"/>
      <c r="AF171" s="48"/>
      <c r="AG171" s="109"/>
      <c r="AH171" s="109"/>
      <c r="AI171" s="109"/>
      <c r="AJ171" s="109"/>
      <c r="AK171" s="48"/>
      <c r="AL171" s="48"/>
      <c r="AM171" s="10"/>
      <c r="AN171" s="18"/>
      <c r="AO171" s="14" t="s">
        <v>81</v>
      </c>
      <c r="AP171" s="87"/>
      <c r="AQ171" s="87"/>
      <c r="AY171" s="51"/>
    </row>
    <row r="172" spans="1:51" ht="17.25" customHeight="1" x14ac:dyDescent="0.2">
      <c r="A172" s="26"/>
      <c r="B172" s="27"/>
      <c r="C172" s="28"/>
      <c r="D172" s="29">
        <f>C172*E172*G172/100</f>
        <v>0</v>
      </c>
      <c r="E172" s="30"/>
      <c r="F172" s="31">
        <f>E172*G172/10</f>
        <v>0</v>
      </c>
      <c r="G172" s="30"/>
      <c r="H172" s="30"/>
      <c r="I172" s="30"/>
      <c r="J172" s="30"/>
      <c r="K172" s="28"/>
      <c r="L172" s="68"/>
      <c r="M172" s="32">
        <f>IF(L172=0,H172,L172)</f>
        <v>0</v>
      </c>
      <c r="N172" s="297"/>
      <c r="O172" s="107"/>
      <c r="P172" s="85"/>
      <c r="Q172" s="107"/>
      <c r="R172" s="64"/>
      <c r="S172" s="251"/>
      <c r="T172" s="33"/>
      <c r="U172" s="34">
        <f>$D172*I172</f>
        <v>0</v>
      </c>
      <c r="V172" s="34">
        <f>$D172*J172</f>
        <v>0</v>
      </c>
      <c r="W172" s="34">
        <f>$D172*K172</f>
        <v>0</v>
      </c>
      <c r="X172" s="35">
        <f>$D172*M172</f>
        <v>0</v>
      </c>
      <c r="Y172" s="35">
        <f t="shared" ref="Y172" si="80">D172*(1-K172)</f>
        <v>0</v>
      </c>
      <c r="Z172" s="34">
        <f>$D172*N172</f>
        <v>0</v>
      </c>
      <c r="AA172" s="34">
        <f>$D172*O172</f>
        <v>0</v>
      </c>
      <c r="AB172" s="34">
        <f>$D172*P172</f>
        <v>0</v>
      </c>
      <c r="AC172" s="106">
        <f>D172-AF172-AE172-AD172</f>
        <v>0</v>
      </c>
      <c r="AD172" s="34">
        <f>$D172*Q172</f>
        <v>0</v>
      </c>
      <c r="AE172" s="34">
        <f>$D172*R172</f>
        <v>0</v>
      </c>
      <c r="AF172" s="34">
        <f>$D172*S172</f>
        <v>0</v>
      </c>
      <c r="AG172" s="106">
        <f>$P172*AC172</f>
        <v>0</v>
      </c>
      <c r="AH172" s="106">
        <f>$P172*AD172</f>
        <v>0</v>
      </c>
      <c r="AI172" s="106">
        <f>$P172*AE172</f>
        <v>0</v>
      </c>
      <c r="AJ172" s="106">
        <f>$P172*AF172</f>
        <v>0</v>
      </c>
      <c r="AK172" s="34">
        <f>$D172*T172</f>
        <v>0</v>
      </c>
      <c r="AL172" s="35"/>
      <c r="AM172" s="10"/>
      <c r="AN172" s="29">
        <f>DSUM($A$9:$D$1100,$D$9,AO171:AO172)</f>
        <v>0</v>
      </c>
      <c r="AO172" s="10">
        <f>B172</f>
        <v>0</v>
      </c>
      <c r="AP172" s="88">
        <f>DCOUNT($A$9:$T$1100,$B$9,AO171:AO172)</f>
        <v>0</v>
      </c>
      <c r="AQ172" s="29">
        <f>DSUM($A$9:$T$1100,$P$9,AO171:AO172)</f>
        <v>0</v>
      </c>
      <c r="AR172" s="6">
        <f>IF(AP172=0,0,AQ172/AP172)</f>
        <v>0</v>
      </c>
      <c r="AY172" s="51"/>
    </row>
    <row r="173" spans="1:51" ht="2.25" customHeight="1" x14ac:dyDescent="0.2">
      <c r="A173" s="37"/>
      <c r="B173" s="38"/>
      <c r="C173" s="39"/>
      <c r="D173" s="40"/>
      <c r="E173" s="41"/>
      <c r="F173" s="42"/>
      <c r="G173" s="41"/>
      <c r="H173" s="43" t="s">
        <v>0</v>
      </c>
      <c r="I173" s="43" t="s">
        <v>52</v>
      </c>
      <c r="J173" s="43" t="s">
        <v>1</v>
      </c>
      <c r="K173" s="39"/>
      <c r="L173" s="69"/>
      <c r="M173" s="45"/>
      <c r="N173" s="46"/>
      <c r="O173" s="46"/>
      <c r="P173" s="86"/>
      <c r="Q173" s="252"/>
      <c r="R173" s="63"/>
      <c r="S173" s="253"/>
      <c r="T173" s="47"/>
      <c r="U173" s="48"/>
      <c r="V173" s="48"/>
      <c r="W173" s="48"/>
      <c r="X173" s="48"/>
      <c r="Y173" s="48"/>
      <c r="Z173" s="48"/>
      <c r="AA173" s="48"/>
      <c r="AB173" s="48"/>
      <c r="AC173" s="103"/>
      <c r="AD173" s="48"/>
      <c r="AE173" s="48"/>
      <c r="AF173" s="48"/>
      <c r="AG173" s="109"/>
      <c r="AH173" s="109"/>
      <c r="AI173" s="109"/>
      <c r="AJ173" s="109"/>
      <c r="AK173" s="48"/>
      <c r="AL173" s="48"/>
      <c r="AM173" s="10"/>
      <c r="AN173" s="18"/>
      <c r="AO173" s="14" t="s">
        <v>81</v>
      </c>
      <c r="AP173" s="87"/>
      <c r="AQ173" s="87"/>
      <c r="AY173" s="51"/>
    </row>
    <row r="174" spans="1:51" ht="17.25" customHeight="1" x14ac:dyDescent="0.2">
      <c r="A174" s="26"/>
      <c r="B174" s="27"/>
      <c r="C174" s="28"/>
      <c r="D174" s="29">
        <f>C174*E174*G174/100</f>
        <v>0</v>
      </c>
      <c r="E174" s="30"/>
      <c r="F174" s="31">
        <f>E174*G174/10</f>
        <v>0</v>
      </c>
      <c r="G174" s="30"/>
      <c r="H174" s="30"/>
      <c r="I174" s="30"/>
      <c r="J174" s="30"/>
      <c r="K174" s="28"/>
      <c r="L174" s="68"/>
      <c r="M174" s="32">
        <f>IF(L174=0,H174,L174)</f>
        <v>0</v>
      </c>
      <c r="N174" s="297"/>
      <c r="O174" s="107"/>
      <c r="P174" s="85"/>
      <c r="Q174" s="107"/>
      <c r="R174" s="64"/>
      <c r="S174" s="251"/>
      <c r="T174" s="33"/>
      <c r="U174" s="34">
        <f>$D174*I174</f>
        <v>0</v>
      </c>
      <c r="V174" s="34">
        <f>$D174*J174</f>
        <v>0</v>
      </c>
      <c r="W174" s="34">
        <f>$D174*K174</f>
        <v>0</v>
      </c>
      <c r="X174" s="35">
        <f>$D174*M174</f>
        <v>0</v>
      </c>
      <c r="Y174" s="35">
        <f t="shared" ref="Y174" si="81">D174*(1-K174)</f>
        <v>0</v>
      </c>
      <c r="Z174" s="34">
        <f>$D174*N174</f>
        <v>0</v>
      </c>
      <c r="AA174" s="34">
        <f>$D174*O174</f>
        <v>0</v>
      </c>
      <c r="AB174" s="34">
        <f>$D174*P174</f>
        <v>0</v>
      </c>
      <c r="AC174" s="106">
        <f>D174-AF174-AE174-AD174</f>
        <v>0</v>
      </c>
      <c r="AD174" s="34">
        <f>$D174*Q174</f>
        <v>0</v>
      </c>
      <c r="AE174" s="34">
        <f>$D174*R174</f>
        <v>0</v>
      </c>
      <c r="AF174" s="34">
        <f>$D174*S174</f>
        <v>0</v>
      </c>
      <c r="AG174" s="106">
        <f>$P174*AC174</f>
        <v>0</v>
      </c>
      <c r="AH174" s="106">
        <f>$P174*AD174</f>
        <v>0</v>
      </c>
      <c r="AI174" s="106">
        <f>$P174*AE174</f>
        <v>0</v>
      </c>
      <c r="AJ174" s="106">
        <f>$P174*AF174</f>
        <v>0</v>
      </c>
      <c r="AK174" s="34">
        <f>$D174*T174</f>
        <v>0</v>
      </c>
      <c r="AL174" s="35"/>
      <c r="AM174" s="10"/>
      <c r="AN174" s="29">
        <f>DSUM($A$9:$D$1100,$D$9,AO173:AO174)</f>
        <v>0</v>
      </c>
      <c r="AO174" s="10">
        <f>B174</f>
        <v>0</v>
      </c>
      <c r="AP174" s="88">
        <f>DCOUNT($A$9:$T$1100,$B$9,AO173:AO174)</f>
        <v>0</v>
      </c>
      <c r="AQ174" s="29">
        <f>DSUM($A$9:$T$1100,$P$9,AO173:AO174)</f>
        <v>0</v>
      </c>
      <c r="AR174" s="6">
        <f>IF(AP174=0,0,AQ174/AP174)</f>
        <v>0</v>
      </c>
      <c r="AY174" s="51"/>
    </row>
    <row r="175" spans="1:51" ht="2.25" customHeight="1" x14ac:dyDescent="0.2">
      <c r="A175" s="37"/>
      <c r="B175" s="38"/>
      <c r="C175" s="39"/>
      <c r="D175" s="40"/>
      <c r="E175" s="41"/>
      <c r="F175" s="42"/>
      <c r="G175" s="41"/>
      <c r="H175" s="43" t="s">
        <v>0</v>
      </c>
      <c r="I175" s="43" t="s">
        <v>52</v>
      </c>
      <c r="J175" s="43" t="s">
        <v>1</v>
      </c>
      <c r="K175" s="39"/>
      <c r="L175" s="69"/>
      <c r="M175" s="45"/>
      <c r="N175" s="46"/>
      <c r="O175" s="46"/>
      <c r="P175" s="86"/>
      <c r="Q175" s="252"/>
      <c r="R175" s="63"/>
      <c r="S175" s="253"/>
      <c r="T175" s="47"/>
      <c r="U175" s="48"/>
      <c r="V175" s="48"/>
      <c r="W175" s="48"/>
      <c r="X175" s="48"/>
      <c r="Y175" s="48"/>
      <c r="Z175" s="48"/>
      <c r="AA175" s="48"/>
      <c r="AB175" s="48"/>
      <c r="AC175" s="103"/>
      <c r="AD175" s="48"/>
      <c r="AE175" s="48"/>
      <c r="AF175" s="48"/>
      <c r="AG175" s="109"/>
      <c r="AH175" s="109"/>
      <c r="AI175" s="109"/>
      <c r="AJ175" s="109"/>
      <c r="AK175" s="48"/>
      <c r="AL175" s="48"/>
      <c r="AM175" s="10"/>
      <c r="AN175" s="18"/>
      <c r="AO175" s="14" t="s">
        <v>81</v>
      </c>
      <c r="AP175" s="87"/>
      <c r="AQ175" s="87"/>
      <c r="AY175" s="51"/>
    </row>
    <row r="176" spans="1:51" ht="17.25" customHeight="1" x14ac:dyDescent="0.2">
      <c r="A176" s="26"/>
      <c r="B176" s="27"/>
      <c r="C176" s="28"/>
      <c r="D176" s="29">
        <f>C176*E176*G176/100</f>
        <v>0</v>
      </c>
      <c r="E176" s="30"/>
      <c r="F176" s="31">
        <f>E176*G176/10</f>
        <v>0</v>
      </c>
      <c r="G176" s="30"/>
      <c r="H176" s="30"/>
      <c r="I176" s="30"/>
      <c r="J176" s="30"/>
      <c r="K176" s="28"/>
      <c r="L176" s="68"/>
      <c r="M176" s="32">
        <f>IF(L176=0,H176,L176)</f>
        <v>0</v>
      </c>
      <c r="N176" s="297"/>
      <c r="O176" s="107"/>
      <c r="P176" s="85"/>
      <c r="Q176" s="107"/>
      <c r="R176" s="64"/>
      <c r="S176" s="251"/>
      <c r="T176" s="33"/>
      <c r="U176" s="34">
        <f>$D176*I176</f>
        <v>0</v>
      </c>
      <c r="V176" s="34">
        <f>$D176*J176</f>
        <v>0</v>
      </c>
      <c r="W176" s="34">
        <f>$D176*K176</f>
        <v>0</v>
      </c>
      <c r="X176" s="35">
        <f>$D176*M176</f>
        <v>0</v>
      </c>
      <c r="Y176" s="35">
        <f t="shared" ref="Y176" si="82">D176*(1-K176)</f>
        <v>0</v>
      </c>
      <c r="Z176" s="34">
        <f>$D176*N176</f>
        <v>0</v>
      </c>
      <c r="AA176" s="34">
        <f>$D176*O176</f>
        <v>0</v>
      </c>
      <c r="AB176" s="34">
        <f>$D176*P176</f>
        <v>0</v>
      </c>
      <c r="AC176" s="106">
        <f>D176-AF176-AE176-AD176</f>
        <v>0</v>
      </c>
      <c r="AD176" s="34">
        <f>$D176*Q176</f>
        <v>0</v>
      </c>
      <c r="AE176" s="34">
        <f>$D176*R176</f>
        <v>0</v>
      </c>
      <c r="AF176" s="34">
        <f>$D176*S176</f>
        <v>0</v>
      </c>
      <c r="AG176" s="106">
        <f>$P176*AC176</f>
        <v>0</v>
      </c>
      <c r="AH176" s="106">
        <f>$P176*AD176</f>
        <v>0</v>
      </c>
      <c r="AI176" s="106">
        <f>$P176*AE176</f>
        <v>0</v>
      </c>
      <c r="AJ176" s="106">
        <f>$P176*AF176</f>
        <v>0</v>
      </c>
      <c r="AK176" s="34">
        <f>$D176*T176</f>
        <v>0</v>
      </c>
      <c r="AL176" s="35"/>
      <c r="AM176" s="10"/>
      <c r="AN176" s="29">
        <f>DSUM($A$9:$D$1100,$D$9,AO175:AO176)</f>
        <v>0</v>
      </c>
      <c r="AO176" s="10">
        <f>B176</f>
        <v>0</v>
      </c>
      <c r="AP176" s="88">
        <f>DCOUNT($A$9:$T$1100,$B$9,AO175:AO176)</f>
        <v>0</v>
      </c>
      <c r="AQ176" s="29">
        <f>DSUM($A$9:$T$1100,$P$9,AO175:AO176)</f>
        <v>0</v>
      </c>
      <c r="AR176" s="6">
        <f>IF(AP176=0,0,AQ176/AP176)</f>
        <v>0</v>
      </c>
      <c r="AY176" s="51"/>
    </row>
    <row r="177" spans="1:51" ht="2.25" customHeight="1" x14ac:dyDescent="0.2">
      <c r="A177" s="37"/>
      <c r="B177" s="38"/>
      <c r="C177" s="39"/>
      <c r="D177" s="40"/>
      <c r="E177" s="41"/>
      <c r="F177" s="42"/>
      <c r="G177" s="41"/>
      <c r="H177" s="43" t="s">
        <v>0</v>
      </c>
      <c r="I177" s="43" t="s">
        <v>52</v>
      </c>
      <c r="J177" s="43" t="s">
        <v>1</v>
      </c>
      <c r="K177" s="39"/>
      <c r="L177" s="69"/>
      <c r="M177" s="45"/>
      <c r="N177" s="46"/>
      <c r="O177" s="46"/>
      <c r="P177" s="86"/>
      <c r="Q177" s="252"/>
      <c r="R177" s="63"/>
      <c r="S177" s="253"/>
      <c r="T177" s="47"/>
      <c r="U177" s="48"/>
      <c r="V177" s="48"/>
      <c r="W177" s="48"/>
      <c r="X177" s="48"/>
      <c r="Y177" s="48"/>
      <c r="Z177" s="48"/>
      <c r="AA177" s="48"/>
      <c r="AB177" s="48"/>
      <c r="AC177" s="103"/>
      <c r="AD177" s="48"/>
      <c r="AE177" s="48"/>
      <c r="AF177" s="48"/>
      <c r="AG177" s="109"/>
      <c r="AH177" s="109"/>
      <c r="AI177" s="109"/>
      <c r="AJ177" s="109"/>
      <c r="AK177" s="48"/>
      <c r="AL177" s="48"/>
      <c r="AM177" s="10"/>
      <c r="AN177" s="18"/>
      <c r="AO177" s="14" t="s">
        <v>81</v>
      </c>
      <c r="AP177" s="87"/>
      <c r="AQ177" s="87"/>
      <c r="AY177" s="51"/>
    </row>
    <row r="178" spans="1:51" ht="17.25" customHeight="1" x14ac:dyDescent="0.2">
      <c r="A178" s="26"/>
      <c r="B178" s="27"/>
      <c r="C178" s="28"/>
      <c r="D178" s="29">
        <f>C178*E178*G178/100</f>
        <v>0</v>
      </c>
      <c r="E178" s="30"/>
      <c r="F178" s="31">
        <f>E178*G178/10</f>
        <v>0</v>
      </c>
      <c r="G178" s="30"/>
      <c r="H178" s="30"/>
      <c r="I178" s="30"/>
      <c r="J178" s="30"/>
      <c r="K178" s="28"/>
      <c r="L178" s="68"/>
      <c r="M178" s="32">
        <f>IF(L178=0,H178,L178)</f>
        <v>0</v>
      </c>
      <c r="N178" s="297"/>
      <c r="O178" s="107"/>
      <c r="P178" s="85"/>
      <c r="Q178" s="107"/>
      <c r="R178" s="64"/>
      <c r="S178" s="251"/>
      <c r="T178" s="33"/>
      <c r="U178" s="34">
        <f>$D178*I178</f>
        <v>0</v>
      </c>
      <c r="V178" s="34">
        <f>$D178*J178</f>
        <v>0</v>
      </c>
      <c r="W178" s="34">
        <f>$D178*K178</f>
        <v>0</v>
      </c>
      <c r="X178" s="35">
        <f>$D178*M178</f>
        <v>0</v>
      </c>
      <c r="Y178" s="35">
        <f t="shared" ref="Y178" si="83">D178*(1-K178)</f>
        <v>0</v>
      </c>
      <c r="Z178" s="34">
        <f>$D178*N178</f>
        <v>0</v>
      </c>
      <c r="AA178" s="34">
        <f>$D178*O178</f>
        <v>0</v>
      </c>
      <c r="AB178" s="34">
        <f>$D178*P178</f>
        <v>0</v>
      </c>
      <c r="AC178" s="106">
        <f>D178-AF178-AE178-AD178</f>
        <v>0</v>
      </c>
      <c r="AD178" s="34">
        <f>$D178*Q178</f>
        <v>0</v>
      </c>
      <c r="AE178" s="34">
        <f>$D178*R178</f>
        <v>0</v>
      </c>
      <c r="AF178" s="34">
        <f>$D178*S178</f>
        <v>0</v>
      </c>
      <c r="AG178" s="106">
        <f>$P178*AC178</f>
        <v>0</v>
      </c>
      <c r="AH178" s="106">
        <f>$P178*AD178</f>
        <v>0</v>
      </c>
      <c r="AI178" s="106">
        <f>$P178*AE178</f>
        <v>0</v>
      </c>
      <c r="AJ178" s="106">
        <f>$P178*AF178</f>
        <v>0</v>
      </c>
      <c r="AK178" s="34">
        <f>$D178*T178</f>
        <v>0</v>
      </c>
      <c r="AL178" s="35"/>
      <c r="AM178" s="10"/>
      <c r="AN178" s="29">
        <f>DSUM($A$9:$D$1100,$D$9,AO177:AO178)</f>
        <v>0</v>
      </c>
      <c r="AO178" s="10">
        <f>B178</f>
        <v>0</v>
      </c>
      <c r="AP178" s="88">
        <f>DCOUNT($A$9:$T$1100,$B$9,AO177:AO178)</f>
        <v>0</v>
      </c>
      <c r="AQ178" s="29">
        <f>DSUM($A$9:$T$1100,$P$9,AO177:AO178)</f>
        <v>0</v>
      </c>
      <c r="AR178" s="6">
        <f>IF(AP178=0,0,AQ178/AP178)</f>
        <v>0</v>
      </c>
      <c r="AY178" s="51"/>
    </row>
    <row r="179" spans="1:51" ht="2.25" customHeight="1" x14ac:dyDescent="0.2">
      <c r="A179" s="37"/>
      <c r="B179" s="38"/>
      <c r="C179" s="39"/>
      <c r="D179" s="40"/>
      <c r="E179" s="41"/>
      <c r="F179" s="42"/>
      <c r="G179" s="41"/>
      <c r="H179" s="43" t="s">
        <v>0</v>
      </c>
      <c r="I179" s="43" t="s">
        <v>52</v>
      </c>
      <c r="J179" s="43" t="s">
        <v>1</v>
      </c>
      <c r="K179" s="39"/>
      <c r="L179" s="69"/>
      <c r="M179" s="45"/>
      <c r="N179" s="46"/>
      <c r="O179" s="46"/>
      <c r="P179" s="86"/>
      <c r="Q179" s="252"/>
      <c r="R179" s="63"/>
      <c r="S179" s="253"/>
      <c r="T179" s="47"/>
      <c r="U179" s="48"/>
      <c r="V179" s="48"/>
      <c r="W179" s="48"/>
      <c r="X179" s="48"/>
      <c r="Y179" s="48"/>
      <c r="Z179" s="48"/>
      <c r="AA179" s="48"/>
      <c r="AB179" s="48"/>
      <c r="AC179" s="103"/>
      <c r="AD179" s="48"/>
      <c r="AE179" s="48"/>
      <c r="AF179" s="48"/>
      <c r="AG179" s="109"/>
      <c r="AH179" s="109"/>
      <c r="AI179" s="109"/>
      <c r="AJ179" s="109"/>
      <c r="AK179" s="48"/>
      <c r="AL179" s="48"/>
      <c r="AM179" s="10"/>
      <c r="AN179" s="18"/>
      <c r="AO179" s="14" t="s">
        <v>81</v>
      </c>
      <c r="AP179" s="87"/>
      <c r="AQ179" s="87"/>
      <c r="AY179" s="51"/>
    </row>
    <row r="180" spans="1:51" ht="17.25" customHeight="1" x14ac:dyDescent="0.2">
      <c r="A180" s="26"/>
      <c r="B180" s="27"/>
      <c r="C180" s="28"/>
      <c r="D180" s="29">
        <f>C180*E180*G180/100</f>
        <v>0</v>
      </c>
      <c r="E180" s="30"/>
      <c r="F180" s="31">
        <f>E180*G180/10</f>
        <v>0</v>
      </c>
      <c r="G180" s="30"/>
      <c r="H180" s="30"/>
      <c r="I180" s="30"/>
      <c r="J180" s="30"/>
      <c r="K180" s="28"/>
      <c r="L180" s="68"/>
      <c r="M180" s="32">
        <f>IF(L180=0,H180,L180)</f>
        <v>0</v>
      </c>
      <c r="N180" s="297"/>
      <c r="O180" s="107"/>
      <c r="P180" s="85"/>
      <c r="Q180" s="107"/>
      <c r="R180" s="64"/>
      <c r="S180" s="251"/>
      <c r="T180" s="33"/>
      <c r="U180" s="34">
        <f>$D180*I180</f>
        <v>0</v>
      </c>
      <c r="V180" s="34">
        <f>$D180*J180</f>
        <v>0</v>
      </c>
      <c r="W180" s="34">
        <f>$D180*K180</f>
        <v>0</v>
      </c>
      <c r="X180" s="35">
        <f>$D180*M180</f>
        <v>0</v>
      </c>
      <c r="Y180" s="35">
        <f t="shared" ref="Y180" si="84">D180*(1-K180)</f>
        <v>0</v>
      </c>
      <c r="Z180" s="34">
        <f>$D180*N180</f>
        <v>0</v>
      </c>
      <c r="AA180" s="34">
        <f>$D180*O180</f>
        <v>0</v>
      </c>
      <c r="AB180" s="34">
        <f>$D180*P180</f>
        <v>0</v>
      </c>
      <c r="AC180" s="106">
        <f>D180-AF180-AE180-AD180</f>
        <v>0</v>
      </c>
      <c r="AD180" s="34">
        <f>$D180*Q180</f>
        <v>0</v>
      </c>
      <c r="AE180" s="34">
        <f>$D180*R180</f>
        <v>0</v>
      </c>
      <c r="AF180" s="34">
        <f>$D180*S180</f>
        <v>0</v>
      </c>
      <c r="AG180" s="106">
        <f>$P180*AC180</f>
        <v>0</v>
      </c>
      <c r="AH180" s="106">
        <f>$P180*AD180</f>
        <v>0</v>
      </c>
      <c r="AI180" s="106">
        <f>$P180*AE180</f>
        <v>0</v>
      </c>
      <c r="AJ180" s="106">
        <f>$P180*AF180</f>
        <v>0</v>
      </c>
      <c r="AK180" s="34">
        <f>$D180*T180</f>
        <v>0</v>
      </c>
      <c r="AL180" s="35"/>
      <c r="AM180" s="10"/>
      <c r="AN180" s="29">
        <f>DSUM($A$9:$D$1100,$D$9,AO179:AO180)</f>
        <v>0</v>
      </c>
      <c r="AO180" s="10">
        <f>B180</f>
        <v>0</v>
      </c>
      <c r="AP180" s="88">
        <f>DCOUNT($A$9:$T$1100,$B$9,AO179:AO180)</f>
        <v>0</v>
      </c>
      <c r="AQ180" s="29">
        <f>DSUM($A$9:$T$1100,$P$9,AO179:AO180)</f>
        <v>0</v>
      </c>
      <c r="AR180" s="6">
        <f>IF(AP180=0,0,AQ180/AP180)</f>
        <v>0</v>
      </c>
      <c r="AY180" s="51"/>
    </row>
    <row r="181" spans="1:51" ht="2.25" customHeight="1" x14ac:dyDescent="0.2">
      <c r="A181" s="37"/>
      <c r="B181" s="38"/>
      <c r="C181" s="39"/>
      <c r="D181" s="40"/>
      <c r="E181" s="41"/>
      <c r="F181" s="42"/>
      <c r="G181" s="41"/>
      <c r="H181" s="43" t="s">
        <v>0</v>
      </c>
      <c r="I181" s="43" t="s">
        <v>52</v>
      </c>
      <c r="J181" s="43" t="s">
        <v>1</v>
      </c>
      <c r="K181" s="39"/>
      <c r="L181" s="69"/>
      <c r="M181" s="45"/>
      <c r="N181" s="46"/>
      <c r="O181" s="46"/>
      <c r="P181" s="86"/>
      <c r="Q181" s="252"/>
      <c r="R181" s="63"/>
      <c r="S181" s="253"/>
      <c r="T181" s="47"/>
      <c r="U181" s="48"/>
      <c r="V181" s="48"/>
      <c r="W181" s="48"/>
      <c r="X181" s="48"/>
      <c r="Y181" s="48"/>
      <c r="Z181" s="48"/>
      <c r="AA181" s="48"/>
      <c r="AB181" s="48"/>
      <c r="AC181" s="103"/>
      <c r="AD181" s="48"/>
      <c r="AE181" s="48"/>
      <c r="AF181" s="48"/>
      <c r="AG181" s="109"/>
      <c r="AH181" s="109"/>
      <c r="AI181" s="109"/>
      <c r="AJ181" s="109"/>
      <c r="AK181" s="48"/>
      <c r="AL181" s="48"/>
      <c r="AM181" s="10"/>
      <c r="AN181" s="18"/>
      <c r="AO181" s="14" t="s">
        <v>81</v>
      </c>
      <c r="AP181" s="87"/>
      <c r="AQ181" s="87"/>
      <c r="AY181" s="51"/>
    </row>
    <row r="182" spans="1:51" ht="17.25" customHeight="1" x14ac:dyDescent="0.2">
      <c r="A182" s="26"/>
      <c r="B182" s="27"/>
      <c r="C182" s="28"/>
      <c r="D182" s="29">
        <f>C182*E182*G182/100</f>
        <v>0</v>
      </c>
      <c r="E182" s="30"/>
      <c r="F182" s="31">
        <f>E182*G182/10</f>
        <v>0</v>
      </c>
      <c r="G182" s="30"/>
      <c r="H182" s="30"/>
      <c r="I182" s="30"/>
      <c r="J182" s="30"/>
      <c r="K182" s="28"/>
      <c r="L182" s="68"/>
      <c r="M182" s="32">
        <f>IF(L182=0,H182,L182)</f>
        <v>0</v>
      </c>
      <c r="N182" s="297"/>
      <c r="O182" s="107"/>
      <c r="P182" s="85"/>
      <c r="Q182" s="107"/>
      <c r="R182" s="64"/>
      <c r="S182" s="251"/>
      <c r="T182" s="33"/>
      <c r="U182" s="34">
        <f>$D182*I182</f>
        <v>0</v>
      </c>
      <c r="V182" s="34">
        <f>$D182*J182</f>
        <v>0</v>
      </c>
      <c r="W182" s="34">
        <f>$D182*K182</f>
        <v>0</v>
      </c>
      <c r="X182" s="35">
        <f>$D182*M182</f>
        <v>0</v>
      </c>
      <c r="Y182" s="35">
        <f t="shared" ref="Y182" si="85">D182*(1-K182)</f>
        <v>0</v>
      </c>
      <c r="Z182" s="34">
        <f>$D182*N182</f>
        <v>0</v>
      </c>
      <c r="AA182" s="34">
        <f>$D182*O182</f>
        <v>0</v>
      </c>
      <c r="AB182" s="34">
        <f>$D182*P182</f>
        <v>0</v>
      </c>
      <c r="AC182" s="106">
        <f>D182-AF182-AE182-AD182</f>
        <v>0</v>
      </c>
      <c r="AD182" s="34">
        <f>$D182*Q182</f>
        <v>0</v>
      </c>
      <c r="AE182" s="34">
        <f>$D182*R182</f>
        <v>0</v>
      </c>
      <c r="AF182" s="34">
        <f>$D182*S182</f>
        <v>0</v>
      </c>
      <c r="AG182" s="106">
        <f>$P182*AC182</f>
        <v>0</v>
      </c>
      <c r="AH182" s="106">
        <f>$P182*AD182</f>
        <v>0</v>
      </c>
      <c r="AI182" s="106">
        <f>$P182*AE182</f>
        <v>0</v>
      </c>
      <c r="AJ182" s="106">
        <f>$P182*AF182</f>
        <v>0</v>
      </c>
      <c r="AK182" s="34">
        <f>$D182*T182</f>
        <v>0</v>
      </c>
      <c r="AL182" s="35"/>
      <c r="AM182" s="10"/>
      <c r="AN182" s="29">
        <f>DSUM($A$9:$D$1100,$D$9,AO181:AO182)</f>
        <v>0</v>
      </c>
      <c r="AO182" s="10">
        <f>B182</f>
        <v>0</v>
      </c>
      <c r="AP182" s="88">
        <f>DCOUNT($A$9:$T$1100,$B$9,AO181:AO182)</f>
        <v>0</v>
      </c>
      <c r="AQ182" s="29">
        <f>DSUM($A$9:$T$1100,$P$9,AO181:AO182)</f>
        <v>0</v>
      </c>
      <c r="AR182" s="6">
        <f>IF(AP182=0,0,AQ182/AP182)</f>
        <v>0</v>
      </c>
      <c r="AY182" s="51"/>
    </row>
    <row r="183" spans="1:51" ht="2.25" customHeight="1" x14ac:dyDescent="0.2">
      <c r="A183" s="37"/>
      <c r="B183" s="38"/>
      <c r="C183" s="39"/>
      <c r="D183" s="40"/>
      <c r="E183" s="41"/>
      <c r="F183" s="42"/>
      <c r="G183" s="41"/>
      <c r="H183" s="43" t="s">
        <v>0</v>
      </c>
      <c r="I183" s="43" t="s">
        <v>52</v>
      </c>
      <c r="J183" s="43" t="s">
        <v>1</v>
      </c>
      <c r="K183" s="39"/>
      <c r="L183" s="69"/>
      <c r="M183" s="45"/>
      <c r="N183" s="46"/>
      <c r="O183" s="46"/>
      <c r="P183" s="86"/>
      <c r="Q183" s="252"/>
      <c r="R183" s="63"/>
      <c r="S183" s="253"/>
      <c r="T183" s="47"/>
      <c r="U183" s="48"/>
      <c r="V183" s="48"/>
      <c r="W183" s="48"/>
      <c r="X183" s="48"/>
      <c r="Y183" s="48"/>
      <c r="Z183" s="48"/>
      <c r="AA183" s="48"/>
      <c r="AB183" s="48"/>
      <c r="AC183" s="103"/>
      <c r="AD183" s="48"/>
      <c r="AE183" s="48"/>
      <c r="AF183" s="48"/>
      <c r="AG183" s="109"/>
      <c r="AH183" s="109"/>
      <c r="AI183" s="109"/>
      <c r="AJ183" s="109"/>
      <c r="AK183" s="48"/>
      <c r="AL183" s="48"/>
      <c r="AM183" s="10"/>
      <c r="AN183" s="18"/>
      <c r="AO183" s="14" t="s">
        <v>81</v>
      </c>
      <c r="AP183" s="87"/>
      <c r="AQ183" s="87"/>
      <c r="AY183" s="51"/>
    </row>
    <row r="184" spans="1:51" ht="17.25" customHeight="1" x14ac:dyDescent="0.2">
      <c r="A184" s="26"/>
      <c r="B184" s="27"/>
      <c r="C184" s="28"/>
      <c r="D184" s="29">
        <f>C184*E184*G184/100</f>
        <v>0</v>
      </c>
      <c r="E184" s="30"/>
      <c r="F184" s="31">
        <f>E184*G184/10</f>
        <v>0</v>
      </c>
      <c r="G184" s="30"/>
      <c r="H184" s="30"/>
      <c r="I184" s="30"/>
      <c r="J184" s="30"/>
      <c r="K184" s="28"/>
      <c r="L184" s="68"/>
      <c r="M184" s="32">
        <f>IF(L184=0,H184,L184)</f>
        <v>0</v>
      </c>
      <c r="N184" s="297"/>
      <c r="O184" s="107"/>
      <c r="P184" s="85"/>
      <c r="Q184" s="107"/>
      <c r="R184" s="64"/>
      <c r="S184" s="251"/>
      <c r="T184" s="33"/>
      <c r="U184" s="34">
        <f>$D184*I184</f>
        <v>0</v>
      </c>
      <c r="V184" s="34">
        <f>$D184*J184</f>
        <v>0</v>
      </c>
      <c r="W184" s="34">
        <f>$D184*K184</f>
        <v>0</v>
      </c>
      <c r="X184" s="35">
        <f>$D184*M184</f>
        <v>0</v>
      </c>
      <c r="Y184" s="35">
        <f t="shared" ref="Y184" si="86">D184*(1-K184)</f>
        <v>0</v>
      </c>
      <c r="Z184" s="34">
        <f>$D184*N184</f>
        <v>0</v>
      </c>
      <c r="AA184" s="34">
        <f>$D184*O184</f>
        <v>0</v>
      </c>
      <c r="AB184" s="34">
        <f>$D184*P184</f>
        <v>0</v>
      </c>
      <c r="AC184" s="106">
        <f>D184-AF184-AE184-AD184</f>
        <v>0</v>
      </c>
      <c r="AD184" s="34">
        <f>$D184*Q184</f>
        <v>0</v>
      </c>
      <c r="AE184" s="34">
        <f>$D184*R184</f>
        <v>0</v>
      </c>
      <c r="AF184" s="34">
        <f>$D184*S184</f>
        <v>0</v>
      </c>
      <c r="AG184" s="106">
        <f>$P184*AC184</f>
        <v>0</v>
      </c>
      <c r="AH184" s="106">
        <f>$P184*AD184</f>
        <v>0</v>
      </c>
      <c r="AI184" s="106">
        <f>$P184*AE184</f>
        <v>0</v>
      </c>
      <c r="AJ184" s="106">
        <f>$P184*AF184</f>
        <v>0</v>
      </c>
      <c r="AK184" s="34">
        <f>$D184*T184</f>
        <v>0</v>
      </c>
      <c r="AL184" s="35"/>
      <c r="AM184" s="10"/>
      <c r="AN184" s="29">
        <f>DSUM($A$9:$D$1100,$D$9,AO183:AO184)</f>
        <v>0</v>
      </c>
      <c r="AO184" s="10">
        <f>B184</f>
        <v>0</v>
      </c>
      <c r="AP184" s="88">
        <f>DCOUNT($A$9:$T$1100,$B$9,AO183:AO184)</f>
        <v>0</v>
      </c>
      <c r="AQ184" s="29">
        <f>DSUM($A$9:$T$1100,$P$9,AO183:AO184)</f>
        <v>0</v>
      </c>
      <c r="AR184" s="6">
        <f>IF(AP184=0,0,AQ184/AP184)</f>
        <v>0</v>
      </c>
      <c r="AY184" s="51"/>
    </row>
    <row r="185" spans="1:51" ht="2.25" customHeight="1" x14ac:dyDescent="0.2">
      <c r="A185" s="37"/>
      <c r="B185" s="38"/>
      <c r="C185" s="39"/>
      <c r="D185" s="40"/>
      <c r="E185" s="41"/>
      <c r="F185" s="42"/>
      <c r="G185" s="41"/>
      <c r="H185" s="43" t="s">
        <v>0</v>
      </c>
      <c r="I185" s="43" t="s">
        <v>52</v>
      </c>
      <c r="J185" s="43" t="s">
        <v>1</v>
      </c>
      <c r="K185" s="39"/>
      <c r="L185" s="69"/>
      <c r="M185" s="45"/>
      <c r="N185" s="46"/>
      <c r="O185" s="46"/>
      <c r="P185" s="86"/>
      <c r="Q185" s="252"/>
      <c r="R185" s="63"/>
      <c r="S185" s="253"/>
      <c r="T185" s="47"/>
      <c r="U185" s="48"/>
      <c r="V185" s="48"/>
      <c r="W185" s="48"/>
      <c r="X185" s="48"/>
      <c r="Y185" s="48"/>
      <c r="Z185" s="48"/>
      <c r="AA185" s="48"/>
      <c r="AB185" s="48"/>
      <c r="AC185" s="103"/>
      <c r="AD185" s="48"/>
      <c r="AE185" s="48"/>
      <c r="AF185" s="48"/>
      <c r="AG185" s="109"/>
      <c r="AH185" s="109"/>
      <c r="AI185" s="109"/>
      <c r="AJ185" s="109"/>
      <c r="AK185" s="48"/>
      <c r="AL185" s="48"/>
      <c r="AM185" s="10"/>
      <c r="AN185" s="18"/>
      <c r="AO185" s="14" t="s">
        <v>81</v>
      </c>
      <c r="AP185" s="87"/>
      <c r="AQ185" s="87"/>
      <c r="AY185" s="51"/>
    </row>
    <row r="186" spans="1:51" ht="17.25" customHeight="1" x14ac:dyDescent="0.2">
      <c r="A186" s="26"/>
      <c r="B186" s="27"/>
      <c r="C186" s="28"/>
      <c r="D186" s="29">
        <f>C186*E186*G186/100</f>
        <v>0</v>
      </c>
      <c r="E186" s="30"/>
      <c r="F186" s="31">
        <f>E186*G186/10</f>
        <v>0</v>
      </c>
      <c r="G186" s="30"/>
      <c r="H186" s="30"/>
      <c r="I186" s="30"/>
      <c r="J186" s="30"/>
      <c r="K186" s="28"/>
      <c r="L186" s="68"/>
      <c r="M186" s="32">
        <f>IF(L186=0,H186,L186)</f>
        <v>0</v>
      </c>
      <c r="N186" s="297"/>
      <c r="O186" s="107"/>
      <c r="P186" s="85"/>
      <c r="Q186" s="107"/>
      <c r="R186" s="64"/>
      <c r="S186" s="251"/>
      <c r="T186" s="33"/>
      <c r="U186" s="34">
        <f>$D186*I186</f>
        <v>0</v>
      </c>
      <c r="V186" s="34">
        <f>$D186*J186</f>
        <v>0</v>
      </c>
      <c r="W186" s="34">
        <f>$D186*K186</f>
        <v>0</v>
      </c>
      <c r="X186" s="35">
        <f>$D186*M186</f>
        <v>0</v>
      </c>
      <c r="Y186" s="35">
        <f t="shared" ref="Y186" si="87">D186*(1-K186)</f>
        <v>0</v>
      </c>
      <c r="Z186" s="34">
        <f>$D186*N186</f>
        <v>0</v>
      </c>
      <c r="AA186" s="34">
        <f>$D186*O186</f>
        <v>0</v>
      </c>
      <c r="AB186" s="34">
        <f>$D186*P186</f>
        <v>0</v>
      </c>
      <c r="AC186" s="106">
        <f>D186-AF186-AE186-AD186</f>
        <v>0</v>
      </c>
      <c r="AD186" s="34">
        <f>$D186*Q186</f>
        <v>0</v>
      </c>
      <c r="AE186" s="34">
        <f>$D186*R186</f>
        <v>0</v>
      </c>
      <c r="AF186" s="34">
        <f>$D186*S186</f>
        <v>0</v>
      </c>
      <c r="AG186" s="106">
        <f>$P186*AC186</f>
        <v>0</v>
      </c>
      <c r="AH186" s="106">
        <f>$P186*AD186</f>
        <v>0</v>
      </c>
      <c r="AI186" s="106">
        <f>$P186*AE186</f>
        <v>0</v>
      </c>
      <c r="AJ186" s="106">
        <f>$P186*AF186</f>
        <v>0</v>
      </c>
      <c r="AK186" s="34">
        <f>$D186*T186</f>
        <v>0</v>
      </c>
      <c r="AL186" s="35"/>
      <c r="AM186" s="10"/>
      <c r="AN186" s="29">
        <f>DSUM($A$9:$D$1100,$D$9,AO185:AO186)</f>
        <v>0</v>
      </c>
      <c r="AO186" s="10">
        <f>B186</f>
        <v>0</v>
      </c>
      <c r="AP186" s="88">
        <f>DCOUNT($A$9:$T$1100,$B$9,AO185:AO186)</f>
        <v>0</v>
      </c>
      <c r="AQ186" s="29">
        <f>DSUM($A$9:$T$1100,$P$9,AO185:AO186)</f>
        <v>0</v>
      </c>
      <c r="AR186" s="6">
        <f>IF(AP186=0,0,AQ186/AP186)</f>
        <v>0</v>
      </c>
      <c r="AY186" s="51"/>
    </row>
    <row r="187" spans="1:51" ht="2.25" customHeight="1" x14ac:dyDescent="0.2">
      <c r="A187" s="37"/>
      <c r="B187" s="38"/>
      <c r="C187" s="39"/>
      <c r="D187" s="40"/>
      <c r="E187" s="41"/>
      <c r="F187" s="42"/>
      <c r="G187" s="41"/>
      <c r="H187" s="43" t="s">
        <v>0</v>
      </c>
      <c r="I187" s="43" t="s">
        <v>52</v>
      </c>
      <c r="J187" s="43" t="s">
        <v>1</v>
      </c>
      <c r="K187" s="39"/>
      <c r="L187" s="69"/>
      <c r="M187" s="45"/>
      <c r="N187" s="46"/>
      <c r="O187" s="46"/>
      <c r="P187" s="86"/>
      <c r="Q187" s="252"/>
      <c r="R187" s="63"/>
      <c r="S187" s="253"/>
      <c r="T187" s="47"/>
      <c r="U187" s="48"/>
      <c r="V187" s="48"/>
      <c r="W187" s="48"/>
      <c r="X187" s="48"/>
      <c r="Y187" s="48"/>
      <c r="Z187" s="48"/>
      <c r="AA187" s="48"/>
      <c r="AB187" s="48"/>
      <c r="AC187" s="103"/>
      <c r="AD187" s="48"/>
      <c r="AE187" s="48"/>
      <c r="AF187" s="48"/>
      <c r="AG187" s="109"/>
      <c r="AH187" s="109"/>
      <c r="AI187" s="109"/>
      <c r="AJ187" s="109"/>
      <c r="AK187" s="48"/>
      <c r="AL187" s="48"/>
      <c r="AM187" s="10"/>
      <c r="AN187" s="18"/>
      <c r="AO187" s="14" t="s">
        <v>81</v>
      </c>
      <c r="AP187" s="87"/>
      <c r="AQ187" s="87"/>
      <c r="AY187" s="51"/>
    </row>
    <row r="188" spans="1:51" ht="17.25" customHeight="1" x14ac:dyDescent="0.2">
      <c r="A188" s="26"/>
      <c r="B188" s="27"/>
      <c r="C188" s="28"/>
      <c r="D188" s="29">
        <f>C188*E188*G188/100</f>
        <v>0</v>
      </c>
      <c r="E188" s="30"/>
      <c r="F188" s="31">
        <f>E188*G188/10</f>
        <v>0</v>
      </c>
      <c r="G188" s="30"/>
      <c r="H188" s="30"/>
      <c r="I188" s="30"/>
      <c r="J188" s="30"/>
      <c r="K188" s="28"/>
      <c r="L188" s="68"/>
      <c r="M188" s="32">
        <f>IF(L188=0,H188,L188)</f>
        <v>0</v>
      </c>
      <c r="N188" s="297"/>
      <c r="O188" s="107"/>
      <c r="P188" s="85"/>
      <c r="Q188" s="107"/>
      <c r="R188" s="64"/>
      <c r="S188" s="251"/>
      <c r="T188" s="33"/>
      <c r="U188" s="34">
        <f>$D188*I188</f>
        <v>0</v>
      </c>
      <c r="V188" s="34">
        <f>$D188*J188</f>
        <v>0</v>
      </c>
      <c r="W188" s="34">
        <f>$D188*K188</f>
        <v>0</v>
      </c>
      <c r="X188" s="35">
        <f>$D188*M188</f>
        <v>0</v>
      </c>
      <c r="Y188" s="35">
        <f t="shared" ref="Y188" si="88">D188*(1-K188)</f>
        <v>0</v>
      </c>
      <c r="Z188" s="34">
        <f>$D188*N188</f>
        <v>0</v>
      </c>
      <c r="AA188" s="34">
        <f>$D188*O188</f>
        <v>0</v>
      </c>
      <c r="AB188" s="34">
        <f>$D188*P188</f>
        <v>0</v>
      </c>
      <c r="AC188" s="106">
        <f>D188-AF188-AE188-AD188</f>
        <v>0</v>
      </c>
      <c r="AD188" s="34">
        <f>$D188*Q188</f>
        <v>0</v>
      </c>
      <c r="AE188" s="34">
        <f>$D188*R188</f>
        <v>0</v>
      </c>
      <c r="AF188" s="34">
        <f>$D188*S188</f>
        <v>0</v>
      </c>
      <c r="AG188" s="106">
        <f>$P188*AC188</f>
        <v>0</v>
      </c>
      <c r="AH188" s="106">
        <f>$P188*AD188</f>
        <v>0</v>
      </c>
      <c r="AI188" s="106">
        <f>$P188*AE188</f>
        <v>0</v>
      </c>
      <c r="AJ188" s="106">
        <f>$P188*AF188</f>
        <v>0</v>
      </c>
      <c r="AK188" s="34">
        <f>$D188*T188</f>
        <v>0</v>
      </c>
      <c r="AL188" s="35"/>
      <c r="AM188" s="10"/>
      <c r="AN188" s="29">
        <f>DSUM($A$9:$D$1100,$D$9,AO187:AO188)</f>
        <v>0</v>
      </c>
      <c r="AO188" s="10">
        <f>B188</f>
        <v>0</v>
      </c>
      <c r="AP188" s="88">
        <f>DCOUNT($A$9:$T$1100,$B$9,AO187:AO188)</f>
        <v>0</v>
      </c>
      <c r="AQ188" s="29">
        <f>DSUM($A$9:$T$1100,$P$9,AO187:AO188)</f>
        <v>0</v>
      </c>
      <c r="AR188" s="6">
        <f>IF(AP188=0,0,AQ188/AP188)</f>
        <v>0</v>
      </c>
      <c r="AY188" s="51"/>
    </row>
    <row r="189" spans="1:51" ht="2.25" customHeight="1" x14ac:dyDescent="0.2">
      <c r="A189" s="37"/>
      <c r="B189" s="38"/>
      <c r="C189" s="39"/>
      <c r="D189" s="40"/>
      <c r="E189" s="41"/>
      <c r="F189" s="42"/>
      <c r="G189" s="41"/>
      <c r="H189" s="43" t="s">
        <v>0</v>
      </c>
      <c r="I189" s="43" t="s">
        <v>52</v>
      </c>
      <c r="J189" s="43" t="s">
        <v>1</v>
      </c>
      <c r="K189" s="39"/>
      <c r="L189" s="69"/>
      <c r="M189" s="45"/>
      <c r="N189" s="46"/>
      <c r="O189" s="46"/>
      <c r="P189" s="86"/>
      <c r="Q189" s="252"/>
      <c r="R189" s="63"/>
      <c r="S189" s="253"/>
      <c r="T189" s="47"/>
      <c r="U189" s="48"/>
      <c r="V189" s="48"/>
      <c r="W189" s="48"/>
      <c r="X189" s="48"/>
      <c r="Y189" s="48"/>
      <c r="Z189" s="48"/>
      <c r="AA189" s="48"/>
      <c r="AB189" s="48"/>
      <c r="AC189" s="103"/>
      <c r="AD189" s="48"/>
      <c r="AE189" s="48"/>
      <c r="AF189" s="48"/>
      <c r="AG189" s="109"/>
      <c r="AH189" s="109"/>
      <c r="AI189" s="109"/>
      <c r="AJ189" s="109"/>
      <c r="AK189" s="48"/>
      <c r="AL189" s="48"/>
      <c r="AM189" s="10"/>
      <c r="AN189" s="18"/>
      <c r="AO189" s="14" t="s">
        <v>81</v>
      </c>
      <c r="AP189" s="87"/>
      <c r="AQ189" s="87"/>
      <c r="AY189" s="51"/>
    </row>
    <row r="190" spans="1:51" ht="17.25" customHeight="1" x14ac:dyDescent="0.2">
      <c r="A190" s="26"/>
      <c r="B190" s="27"/>
      <c r="C190" s="28"/>
      <c r="D190" s="29">
        <f>C190*E190*G190/100</f>
        <v>0</v>
      </c>
      <c r="E190" s="30"/>
      <c r="F190" s="31">
        <f>E190*G190/10</f>
        <v>0</v>
      </c>
      <c r="G190" s="30"/>
      <c r="H190" s="30"/>
      <c r="I190" s="30"/>
      <c r="J190" s="30"/>
      <c r="K190" s="28"/>
      <c r="L190" s="68"/>
      <c r="M190" s="32">
        <f>IF(L190=0,H190,L190)</f>
        <v>0</v>
      </c>
      <c r="N190" s="297"/>
      <c r="O190" s="107"/>
      <c r="P190" s="85"/>
      <c r="Q190" s="107"/>
      <c r="R190" s="64"/>
      <c r="S190" s="251"/>
      <c r="T190" s="33"/>
      <c r="U190" s="34">
        <f>$D190*I190</f>
        <v>0</v>
      </c>
      <c r="V190" s="34">
        <f>$D190*J190</f>
        <v>0</v>
      </c>
      <c r="W190" s="34">
        <f>$D190*K190</f>
        <v>0</v>
      </c>
      <c r="X190" s="35">
        <f>$D190*M190</f>
        <v>0</v>
      </c>
      <c r="Y190" s="35">
        <f t="shared" ref="Y190" si="89">D190*(1-K190)</f>
        <v>0</v>
      </c>
      <c r="Z190" s="34">
        <f>$D190*N190</f>
        <v>0</v>
      </c>
      <c r="AA190" s="34">
        <f>$D190*O190</f>
        <v>0</v>
      </c>
      <c r="AB190" s="34">
        <f>$D190*P190</f>
        <v>0</v>
      </c>
      <c r="AC190" s="106">
        <f>D190-AF190-AE190-AD190</f>
        <v>0</v>
      </c>
      <c r="AD190" s="34">
        <f>$D190*Q190</f>
        <v>0</v>
      </c>
      <c r="AE190" s="34">
        <f>$D190*R190</f>
        <v>0</v>
      </c>
      <c r="AF190" s="34">
        <f>$D190*S190</f>
        <v>0</v>
      </c>
      <c r="AG190" s="106">
        <f>$P190*AC190</f>
        <v>0</v>
      </c>
      <c r="AH190" s="106">
        <f>$P190*AD190</f>
        <v>0</v>
      </c>
      <c r="AI190" s="106">
        <f>$P190*AE190</f>
        <v>0</v>
      </c>
      <c r="AJ190" s="106">
        <f>$P190*AF190</f>
        <v>0</v>
      </c>
      <c r="AK190" s="34">
        <f>$D190*T190</f>
        <v>0</v>
      </c>
      <c r="AL190" s="35"/>
      <c r="AM190" s="10"/>
      <c r="AN190" s="29">
        <f>DSUM($A$9:$D$1100,$D$9,AO189:AO190)</f>
        <v>0</v>
      </c>
      <c r="AO190" s="10">
        <f>B190</f>
        <v>0</v>
      </c>
      <c r="AP190" s="88">
        <f>DCOUNT($A$9:$T$1100,$B$9,AO189:AO190)</f>
        <v>0</v>
      </c>
      <c r="AQ190" s="29">
        <f>DSUM($A$9:$T$1100,$P$9,AO189:AO190)</f>
        <v>0</v>
      </c>
      <c r="AR190" s="6">
        <f>IF(AP190=0,0,AQ190/AP190)</f>
        <v>0</v>
      </c>
      <c r="AY190" s="51"/>
    </row>
    <row r="191" spans="1:51" ht="2.25" customHeight="1" x14ac:dyDescent="0.2">
      <c r="A191" s="37"/>
      <c r="B191" s="38"/>
      <c r="C191" s="39"/>
      <c r="D191" s="40"/>
      <c r="E191" s="41"/>
      <c r="F191" s="42"/>
      <c r="G191" s="41"/>
      <c r="H191" s="43" t="s">
        <v>0</v>
      </c>
      <c r="I191" s="43" t="s">
        <v>52</v>
      </c>
      <c r="J191" s="43" t="s">
        <v>1</v>
      </c>
      <c r="K191" s="39"/>
      <c r="L191" s="69"/>
      <c r="M191" s="45"/>
      <c r="N191" s="46"/>
      <c r="O191" s="46"/>
      <c r="P191" s="86"/>
      <c r="Q191" s="252"/>
      <c r="R191" s="63"/>
      <c r="S191" s="253"/>
      <c r="T191" s="47"/>
      <c r="U191" s="48"/>
      <c r="V191" s="48"/>
      <c r="W191" s="48"/>
      <c r="X191" s="48"/>
      <c r="Y191" s="48"/>
      <c r="Z191" s="48"/>
      <c r="AA191" s="48"/>
      <c r="AB191" s="48"/>
      <c r="AC191" s="103"/>
      <c r="AD191" s="48"/>
      <c r="AE191" s="48"/>
      <c r="AF191" s="48"/>
      <c r="AG191" s="109"/>
      <c r="AH191" s="109"/>
      <c r="AI191" s="109"/>
      <c r="AJ191" s="109"/>
      <c r="AK191" s="48"/>
      <c r="AL191" s="48"/>
      <c r="AM191" s="10"/>
      <c r="AN191" s="18"/>
      <c r="AO191" s="14" t="s">
        <v>81</v>
      </c>
      <c r="AP191" s="87"/>
      <c r="AQ191" s="87"/>
      <c r="AY191" s="51"/>
    </row>
    <row r="192" spans="1:51" ht="17.25" customHeight="1" x14ac:dyDescent="0.2">
      <c r="A192" s="26"/>
      <c r="B192" s="27"/>
      <c r="C192" s="28"/>
      <c r="D192" s="29">
        <f>C192*E192*G192/100</f>
        <v>0</v>
      </c>
      <c r="E192" s="30"/>
      <c r="F192" s="31">
        <f>E192*G192/10</f>
        <v>0</v>
      </c>
      <c r="G192" s="30"/>
      <c r="H192" s="30"/>
      <c r="I192" s="30"/>
      <c r="J192" s="30"/>
      <c r="K192" s="28"/>
      <c r="L192" s="68"/>
      <c r="M192" s="32">
        <f>IF(L192=0,H192,L192)</f>
        <v>0</v>
      </c>
      <c r="N192" s="297"/>
      <c r="O192" s="107"/>
      <c r="P192" s="85"/>
      <c r="Q192" s="107"/>
      <c r="R192" s="64"/>
      <c r="S192" s="251"/>
      <c r="T192" s="33"/>
      <c r="U192" s="34">
        <f>$D192*I192</f>
        <v>0</v>
      </c>
      <c r="V192" s="34">
        <f>$D192*J192</f>
        <v>0</v>
      </c>
      <c r="W192" s="34">
        <f>$D192*K192</f>
        <v>0</v>
      </c>
      <c r="X192" s="35">
        <f>$D192*M192</f>
        <v>0</v>
      </c>
      <c r="Y192" s="35">
        <f t="shared" ref="Y192" si="90">D192*(1-K192)</f>
        <v>0</v>
      </c>
      <c r="Z192" s="34">
        <f>$D192*N192</f>
        <v>0</v>
      </c>
      <c r="AA192" s="34">
        <f>$D192*O192</f>
        <v>0</v>
      </c>
      <c r="AB192" s="34">
        <f>$D192*P192</f>
        <v>0</v>
      </c>
      <c r="AC192" s="106">
        <f>D192-AF192-AE192-AD192</f>
        <v>0</v>
      </c>
      <c r="AD192" s="34">
        <f>$D192*Q192</f>
        <v>0</v>
      </c>
      <c r="AE192" s="34">
        <f>$D192*R192</f>
        <v>0</v>
      </c>
      <c r="AF192" s="34">
        <f>$D192*S192</f>
        <v>0</v>
      </c>
      <c r="AG192" s="106">
        <f>$P192*AC192</f>
        <v>0</v>
      </c>
      <c r="AH192" s="106">
        <f>$P192*AD192</f>
        <v>0</v>
      </c>
      <c r="AI192" s="106">
        <f>$P192*AE192</f>
        <v>0</v>
      </c>
      <c r="AJ192" s="106">
        <f>$P192*AF192</f>
        <v>0</v>
      </c>
      <c r="AK192" s="34">
        <f>$D192*T192</f>
        <v>0</v>
      </c>
      <c r="AL192" s="35"/>
      <c r="AM192" s="10"/>
      <c r="AN192" s="29">
        <f>DSUM($A$9:$D$1100,$D$9,AO191:AO192)</f>
        <v>0</v>
      </c>
      <c r="AO192" s="10">
        <f>B192</f>
        <v>0</v>
      </c>
      <c r="AP192" s="88">
        <f>DCOUNT($A$9:$T$1100,$B$9,AO191:AO192)</f>
        <v>0</v>
      </c>
      <c r="AQ192" s="29">
        <f>DSUM($A$9:$T$1100,$P$9,AO191:AO192)</f>
        <v>0</v>
      </c>
      <c r="AR192" s="6">
        <f>IF(AP192=0,0,AQ192/AP192)</f>
        <v>0</v>
      </c>
      <c r="AY192" s="51"/>
    </row>
    <row r="193" spans="1:51" ht="2.25" customHeight="1" x14ac:dyDescent="0.2">
      <c r="A193" s="37"/>
      <c r="B193" s="38"/>
      <c r="C193" s="39"/>
      <c r="D193" s="40"/>
      <c r="E193" s="41"/>
      <c r="F193" s="42"/>
      <c r="G193" s="41"/>
      <c r="H193" s="43" t="s">
        <v>0</v>
      </c>
      <c r="I193" s="43" t="s">
        <v>52</v>
      </c>
      <c r="J193" s="43" t="s">
        <v>1</v>
      </c>
      <c r="K193" s="39"/>
      <c r="L193" s="69"/>
      <c r="M193" s="45"/>
      <c r="N193" s="46"/>
      <c r="O193" s="46"/>
      <c r="P193" s="86"/>
      <c r="Q193" s="252"/>
      <c r="R193" s="63"/>
      <c r="S193" s="253"/>
      <c r="T193" s="47"/>
      <c r="U193" s="48"/>
      <c r="V193" s="48"/>
      <c r="W193" s="48"/>
      <c r="X193" s="48"/>
      <c r="Y193" s="48"/>
      <c r="Z193" s="48"/>
      <c r="AA193" s="48"/>
      <c r="AB193" s="48"/>
      <c r="AC193" s="103"/>
      <c r="AD193" s="48"/>
      <c r="AE193" s="48"/>
      <c r="AF193" s="48"/>
      <c r="AG193" s="109"/>
      <c r="AH193" s="109"/>
      <c r="AI193" s="109"/>
      <c r="AJ193" s="109"/>
      <c r="AK193" s="48"/>
      <c r="AL193" s="48"/>
      <c r="AM193" s="10"/>
      <c r="AN193" s="18"/>
      <c r="AO193" s="14" t="s">
        <v>81</v>
      </c>
      <c r="AP193" s="87"/>
      <c r="AQ193" s="87"/>
      <c r="AY193" s="51"/>
    </row>
    <row r="194" spans="1:51" ht="17.25" customHeight="1" x14ac:dyDescent="0.2">
      <c r="A194" s="26"/>
      <c r="B194" s="27"/>
      <c r="C194" s="28"/>
      <c r="D194" s="29">
        <f>C194*E194*G194/100</f>
        <v>0</v>
      </c>
      <c r="E194" s="30"/>
      <c r="F194" s="31">
        <f>E194*G194/10</f>
        <v>0</v>
      </c>
      <c r="G194" s="30"/>
      <c r="H194" s="30"/>
      <c r="I194" s="30"/>
      <c r="J194" s="30"/>
      <c r="K194" s="28"/>
      <c r="L194" s="68"/>
      <c r="M194" s="32">
        <f>IF(L194=0,H194,L194)</f>
        <v>0</v>
      </c>
      <c r="N194" s="297"/>
      <c r="O194" s="107"/>
      <c r="P194" s="85"/>
      <c r="Q194" s="107"/>
      <c r="R194" s="64"/>
      <c r="S194" s="251"/>
      <c r="T194" s="33"/>
      <c r="U194" s="34">
        <f>$D194*I194</f>
        <v>0</v>
      </c>
      <c r="V194" s="34">
        <f>$D194*J194</f>
        <v>0</v>
      </c>
      <c r="W194" s="34">
        <f>$D194*K194</f>
        <v>0</v>
      </c>
      <c r="X194" s="35">
        <f>$D194*M194</f>
        <v>0</v>
      </c>
      <c r="Y194" s="35">
        <f t="shared" ref="Y194" si="91">D194*(1-K194)</f>
        <v>0</v>
      </c>
      <c r="Z194" s="34">
        <f>$D194*N194</f>
        <v>0</v>
      </c>
      <c r="AA194" s="34">
        <f>$D194*O194</f>
        <v>0</v>
      </c>
      <c r="AB194" s="34">
        <f>$D194*P194</f>
        <v>0</v>
      </c>
      <c r="AC194" s="106">
        <f>D194-AF194-AE194-AD194</f>
        <v>0</v>
      </c>
      <c r="AD194" s="34">
        <f>$D194*Q194</f>
        <v>0</v>
      </c>
      <c r="AE194" s="34">
        <f>$D194*R194</f>
        <v>0</v>
      </c>
      <c r="AF194" s="34">
        <f>$D194*S194</f>
        <v>0</v>
      </c>
      <c r="AG194" s="106">
        <f>$P194*AC194</f>
        <v>0</v>
      </c>
      <c r="AH194" s="106">
        <f>$P194*AD194</f>
        <v>0</v>
      </c>
      <c r="AI194" s="106">
        <f>$P194*AE194</f>
        <v>0</v>
      </c>
      <c r="AJ194" s="106">
        <f>$P194*AF194</f>
        <v>0</v>
      </c>
      <c r="AK194" s="34">
        <f>$D194*T194</f>
        <v>0</v>
      </c>
      <c r="AL194" s="35"/>
      <c r="AM194" s="10"/>
      <c r="AN194" s="29">
        <f>DSUM($A$9:$D$1100,$D$9,AO193:AO194)</f>
        <v>0</v>
      </c>
      <c r="AO194" s="10">
        <f>B194</f>
        <v>0</v>
      </c>
      <c r="AP194" s="88">
        <f>DCOUNT($A$9:$T$1100,$B$9,AO193:AO194)</f>
        <v>0</v>
      </c>
      <c r="AQ194" s="29">
        <f>DSUM($A$9:$T$1100,$P$9,AO193:AO194)</f>
        <v>0</v>
      </c>
      <c r="AR194" s="6">
        <f>IF(AP194=0,0,AQ194/AP194)</f>
        <v>0</v>
      </c>
      <c r="AY194" s="51"/>
    </row>
    <row r="195" spans="1:51" ht="2.25" customHeight="1" x14ac:dyDescent="0.2">
      <c r="A195" s="37"/>
      <c r="B195" s="38"/>
      <c r="C195" s="39"/>
      <c r="D195" s="40"/>
      <c r="E195" s="41"/>
      <c r="F195" s="42"/>
      <c r="G195" s="41"/>
      <c r="H195" s="43" t="s">
        <v>0</v>
      </c>
      <c r="I195" s="43" t="s">
        <v>52</v>
      </c>
      <c r="J195" s="43" t="s">
        <v>1</v>
      </c>
      <c r="K195" s="39"/>
      <c r="L195" s="69"/>
      <c r="M195" s="45"/>
      <c r="N195" s="46"/>
      <c r="O195" s="46"/>
      <c r="P195" s="86"/>
      <c r="Q195" s="252"/>
      <c r="R195" s="63"/>
      <c r="S195" s="253"/>
      <c r="T195" s="47"/>
      <c r="U195" s="48"/>
      <c r="V195" s="48"/>
      <c r="W195" s="48"/>
      <c r="X195" s="48"/>
      <c r="Y195" s="48"/>
      <c r="Z195" s="48"/>
      <c r="AA195" s="48"/>
      <c r="AB195" s="48"/>
      <c r="AC195" s="103"/>
      <c r="AD195" s="48"/>
      <c r="AE195" s="48"/>
      <c r="AF195" s="48"/>
      <c r="AG195" s="109"/>
      <c r="AH195" s="109"/>
      <c r="AI195" s="109"/>
      <c r="AJ195" s="109"/>
      <c r="AK195" s="48"/>
      <c r="AL195" s="48"/>
      <c r="AM195" s="10"/>
      <c r="AN195" s="18"/>
      <c r="AO195" s="14" t="s">
        <v>81</v>
      </c>
      <c r="AP195" s="87"/>
      <c r="AQ195" s="87"/>
      <c r="AY195" s="51"/>
    </row>
    <row r="196" spans="1:51" ht="17.25" customHeight="1" x14ac:dyDescent="0.2">
      <c r="A196" s="26"/>
      <c r="B196" s="27"/>
      <c r="C196" s="28"/>
      <c r="D196" s="29">
        <f>C196*E196*G196/100</f>
        <v>0</v>
      </c>
      <c r="E196" s="30"/>
      <c r="F196" s="31">
        <f>E196*G196/10</f>
        <v>0</v>
      </c>
      <c r="G196" s="30"/>
      <c r="H196" s="30"/>
      <c r="I196" s="30"/>
      <c r="J196" s="30"/>
      <c r="K196" s="28"/>
      <c r="L196" s="68"/>
      <c r="M196" s="32">
        <f>IF(L196=0,H196,L196)</f>
        <v>0</v>
      </c>
      <c r="N196" s="297"/>
      <c r="O196" s="107"/>
      <c r="P196" s="85"/>
      <c r="Q196" s="107"/>
      <c r="R196" s="64"/>
      <c r="S196" s="251"/>
      <c r="T196" s="33"/>
      <c r="U196" s="34">
        <f>$D196*I196</f>
        <v>0</v>
      </c>
      <c r="V196" s="34">
        <f>$D196*J196</f>
        <v>0</v>
      </c>
      <c r="W196" s="34">
        <f>$D196*K196</f>
        <v>0</v>
      </c>
      <c r="X196" s="35">
        <f>$D196*M196</f>
        <v>0</v>
      </c>
      <c r="Y196" s="35">
        <f t="shared" ref="Y196" si="92">D196*(1-K196)</f>
        <v>0</v>
      </c>
      <c r="Z196" s="34">
        <f>$D196*N196</f>
        <v>0</v>
      </c>
      <c r="AA196" s="34">
        <f>$D196*O196</f>
        <v>0</v>
      </c>
      <c r="AB196" s="34">
        <f>$D196*P196</f>
        <v>0</v>
      </c>
      <c r="AC196" s="106">
        <f>D196-AF196-AE196-AD196</f>
        <v>0</v>
      </c>
      <c r="AD196" s="34">
        <f>$D196*Q196</f>
        <v>0</v>
      </c>
      <c r="AE196" s="34">
        <f>$D196*R196</f>
        <v>0</v>
      </c>
      <c r="AF196" s="34">
        <f>$D196*S196</f>
        <v>0</v>
      </c>
      <c r="AG196" s="106">
        <f>$P196*AC196</f>
        <v>0</v>
      </c>
      <c r="AH196" s="106">
        <f>$P196*AD196</f>
        <v>0</v>
      </c>
      <c r="AI196" s="106">
        <f>$P196*AE196</f>
        <v>0</v>
      </c>
      <c r="AJ196" s="106">
        <f>$P196*AF196</f>
        <v>0</v>
      </c>
      <c r="AK196" s="34">
        <f>$D196*T196</f>
        <v>0</v>
      </c>
      <c r="AL196" s="35"/>
      <c r="AM196" s="10"/>
      <c r="AN196" s="29">
        <f>DSUM($A$9:$D$1100,$D$9,AO195:AO196)</f>
        <v>0</v>
      </c>
      <c r="AO196" s="10">
        <f>B196</f>
        <v>0</v>
      </c>
      <c r="AP196" s="88">
        <f>DCOUNT($A$9:$T$1100,$B$9,AO195:AO196)</f>
        <v>0</v>
      </c>
      <c r="AQ196" s="29">
        <f>DSUM($A$9:$T$1100,$P$9,AO195:AO196)</f>
        <v>0</v>
      </c>
      <c r="AR196" s="6">
        <f>IF(AP196=0,0,AQ196/AP196)</f>
        <v>0</v>
      </c>
      <c r="AY196" s="51"/>
    </row>
    <row r="197" spans="1:51" ht="2.25" customHeight="1" x14ac:dyDescent="0.2">
      <c r="A197" s="37"/>
      <c r="B197" s="38"/>
      <c r="C197" s="39"/>
      <c r="D197" s="40"/>
      <c r="E197" s="41"/>
      <c r="F197" s="42"/>
      <c r="G197" s="41"/>
      <c r="H197" s="43" t="s">
        <v>0</v>
      </c>
      <c r="I197" s="43" t="s">
        <v>52</v>
      </c>
      <c r="J197" s="43" t="s">
        <v>1</v>
      </c>
      <c r="K197" s="39"/>
      <c r="L197" s="69"/>
      <c r="M197" s="45"/>
      <c r="N197" s="46"/>
      <c r="O197" s="46"/>
      <c r="P197" s="86"/>
      <c r="Q197" s="252"/>
      <c r="R197" s="63"/>
      <c r="S197" s="253"/>
      <c r="T197" s="47"/>
      <c r="U197" s="48"/>
      <c r="V197" s="48"/>
      <c r="W197" s="48"/>
      <c r="X197" s="48"/>
      <c r="Y197" s="48"/>
      <c r="Z197" s="48"/>
      <c r="AA197" s="48"/>
      <c r="AB197" s="48"/>
      <c r="AC197" s="103"/>
      <c r="AD197" s="48"/>
      <c r="AE197" s="48"/>
      <c r="AF197" s="48"/>
      <c r="AG197" s="109"/>
      <c r="AH197" s="109"/>
      <c r="AI197" s="109"/>
      <c r="AJ197" s="109"/>
      <c r="AK197" s="48"/>
      <c r="AL197" s="48"/>
      <c r="AM197" s="10"/>
      <c r="AN197" s="18"/>
      <c r="AO197" s="14" t="s">
        <v>81</v>
      </c>
      <c r="AP197" s="87"/>
      <c r="AQ197" s="87"/>
      <c r="AY197" s="51"/>
    </row>
    <row r="198" spans="1:51" ht="17.25" customHeight="1" x14ac:dyDescent="0.2">
      <c r="A198" s="26"/>
      <c r="B198" s="27"/>
      <c r="C198" s="28"/>
      <c r="D198" s="29">
        <f>C198*E198*G198/100</f>
        <v>0</v>
      </c>
      <c r="E198" s="30"/>
      <c r="F198" s="31">
        <f>E198*G198/10</f>
        <v>0</v>
      </c>
      <c r="G198" s="30"/>
      <c r="H198" s="30"/>
      <c r="I198" s="30"/>
      <c r="J198" s="30"/>
      <c r="K198" s="28"/>
      <c r="L198" s="68"/>
      <c r="M198" s="32">
        <f>IF(L198=0,H198,L198)</f>
        <v>0</v>
      </c>
      <c r="N198" s="297"/>
      <c r="O198" s="107"/>
      <c r="P198" s="85"/>
      <c r="Q198" s="107"/>
      <c r="R198" s="64"/>
      <c r="S198" s="251"/>
      <c r="T198" s="33"/>
      <c r="U198" s="34">
        <f>$D198*I198</f>
        <v>0</v>
      </c>
      <c r="V198" s="34">
        <f>$D198*J198</f>
        <v>0</v>
      </c>
      <c r="W198" s="34">
        <f>$D198*K198</f>
        <v>0</v>
      </c>
      <c r="X198" s="35">
        <f>$D198*M198</f>
        <v>0</v>
      </c>
      <c r="Y198" s="35">
        <f t="shared" ref="Y198" si="93">D198*(1-K198)</f>
        <v>0</v>
      </c>
      <c r="Z198" s="34">
        <f>$D198*N198</f>
        <v>0</v>
      </c>
      <c r="AA198" s="34">
        <f>$D198*O198</f>
        <v>0</v>
      </c>
      <c r="AB198" s="34">
        <f>$D198*P198</f>
        <v>0</v>
      </c>
      <c r="AC198" s="106">
        <f>D198-AF198-AE198-AD198</f>
        <v>0</v>
      </c>
      <c r="AD198" s="34">
        <f>$D198*Q198</f>
        <v>0</v>
      </c>
      <c r="AE198" s="34">
        <f>$D198*R198</f>
        <v>0</v>
      </c>
      <c r="AF198" s="34">
        <f>$D198*S198</f>
        <v>0</v>
      </c>
      <c r="AG198" s="106">
        <f>$P198*AC198</f>
        <v>0</v>
      </c>
      <c r="AH198" s="106">
        <f>$P198*AD198</f>
        <v>0</v>
      </c>
      <c r="AI198" s="106">
        <f>$P198*AE198</f>
        <v>0</v>
      </c>
      <c r="AJ198" s="106">
        <f>$P198*AF198</f>
        <v>0</v>
      </c>
      <c r="AK198" s="34">
        <f>$D198*T198</f>
        <v>0</v>
      </c>
      <c r="AL198" s="35"/>
      <c r="AM198" s="10"/>
      <c r="AN198" s="29">
        <f>DSUM($A$9:$D$1100,$D$9,AO197:AO198)</f>
        <v>0</v>
      </c>
      <c r="AO198" s="10">
        <f>B198</f>
        <v>0</v>
      </c>
      <c r="AP198" s="88">
        <f>DCOUNT($A$9:$T$1100,$B$9,AO197:AO198)</f>
        <v>0</v>
      </c>
      <c r="AQ198" s="29">
        <f>DSUM($A$9:$T$1100,$P$9,AO197:AO198)</f>
        <v>0</v>
      </c>
      <c r="AR198" s="6">
        <f>IF(AP198=0,0,AQ198/AP198)</f>
        <v>0</v>
      </c>
      <c r="AY198" s="51"/>
    </row>
    <row r="199" spans="1:51" ht="2.25" customHeight="1" x14ac:dyDescent="0.2">
      <c r="A199" s="37"/>
      <c r="B199" s="38"/>
      <c r="C199" s="39"/>
      <c r="D199" s="40"/>
      <c r="E199" s="41"/>
      <c r="F199" s="42"/>
      <c r="G199" s="41"/>
      <c r="H199" s="43" t="s">
        <v>0</v>
      </c>
      <c r="I199" s="43" t="s">
        <v>52</v>
      </c>
      <c r="J199" s="43" t="s">
        <v>1</v>
      </c>
      <c r="K199" s="39"/>
      <c r="L199" s="69"/>
      <c r="M199" s="45"/>
      <c r="N199" s="46"/>
      <c r="O199" s="46"/>
      <c r="P199" s="86"/>
      <c r="Q199" s="252"/>
      <c r="R199" s="63"/>
      <c r="S199" s="253"/>
      <c r="T199" s="47"/>
      <c r="U199" s="48"/>
      <c r="V199" s="48"/>
      <c r="W199" s="48"/>
      <c r="X199" s="48"/>
      <c r="Y199" s="48"/>
      <c r="Z199" s="48"/>
      <c r="AA199" s="48"/>
      <c r="AB199" s="48"/>
      <c r="AC199" s="103"/>
      <c r="AD199" s="48"/>
      <c r="AE199" s="48"/>
      <c r="AF199" s="48"/>
      <c r="AG199" s="109"/>
      <c r="AH199" s="109"/>
      <c r="AI199" s="109"/>
      <c r="AJ199" s="109"/>
      <c r="AK199" s="48"/>
      <c r="AL199" s="48"/>
      <c r="AM199" s="10"/>
      <c r="AN199" s="18"/>
      <c r="AO199" s="14" t="s">
        <v>81</v>
      </c>
      <c r="AP199" s="87"/>
      <c r="AQ199" s="87"/>
      <c r="AY199" s="51"/>
    </row>
    <row r="200" spans="1:51" ht="17.25" customHeight="1" x14ac:dyDescent="0.2">
      <c r="A200" s="26"/>
      <c r="B200" s="27"/>
      <c r="C200" s="28"/>
      <c r="D200" s="29">
        <f>C200*E200*G200/100</f>
        <v>0</v>
      </c>
      <c r="E200" s="30"/>
      <c r="F200" s="31">
        <f>E200*G200/10</f>
        <v>0</v>
      </c>
      <c r="G200" s="30"/>
      <c r="H200" s="30"/>
      <c r="I200" s="30"/>
      <c r="J200" s="30"/>
      <c r="K200" s="28"/>
      <c r="L200" s="68"/>
      <c r="M200" s="32">
        <f>IF(L200=0,H200,L200)</f>
        <v>0</v>
      </c>
      <c r="N200" s="297"/>
      <c r="O200" s="107"/>
      <c r="P200" s="85"/>
      <c r="Q200" s="107"/>
      <c r="R200" s="64"/>
      <c r="S200" s="251"/>
      <c r="T200" s="33"/>
      <c r="U200" s="34">
        <f>$D200*I200</f>
        <v>0</v>
      </c>
      <c r="V200" s="34">
        <f>$D200*J200</f>
        <v>0</v>
      </c>
      <c r="W200" s="34">
        <f>$D200*K200</f>
        <v>0</v>
      </c>
      <c r="X200" s="35">
        <f>$D200*M200</f>
        <v>0</v>
      </c>
      <c r="Y200" s="35">
        <f t="shared" ref="Y200" si="94">D200*(1-K200)</f>
        <v>0</v>
      </c>
      <c r="Z200" s="34">
        <f>$D200*N200</f>
        <v>0</v>
      </c>
      <c r="AA200" s="34">
        <f>$D200*O200</f>
        <v>0</v>
      </c>
      <c r="AB200" s="34">
        <f>$D200*P200</f>
        <v>0</v>
      </c>
      <c r="AC200" s="106">
        <f>D200-AF200-AE200-AD200</f>
        <v>0</v>
      </c>
      <c r="AD200" s="34">
        <f>$D200*Q200</f>
        <v>0</v>
      </c>
      <c r="AE200" s="34">
        <f>$D200*R200</f>
        <v>0</v>
      </c>
      <c r="AF200" s="34">
        <f>$D200*S200</f>
        <v>0</v>
      </c>
      <c r="AG200" s="106">
        <f>$P200*AC200</f>
        <v>0</v>
      </c>
      <c r="AH200" s="106">
        <f>$P200*AD200</f>
        <v>0</v>
      </c>
      <c r="AI200" s="106">
        <f>$P200*AE200</f>
        <v>0</v>
      </c>
      <c r="AJ200" s="106">
        <f>$P200*AF200</f>
        <v>0</v>
      </c>
      <c r="AK200" s="34">
        <f>$D200*T200</f>
        <v>0</v>
      </c>
      <c r="AL200" s="35"/>
      <c r="AM200" s="10"/>
      <c r="AN200" s="29">
        <f>DSUM($A$9:$D$1100,$D$9,AO199:AO200)</f>
        <v>0</v>
      </c>
      <c r="AO200" s="10">
        <f>B200</f>
        <v>0</v>
      </c>
      <c r="AP200" s="88">
        <f>DCOUNT($A$9:$T$1100,$B$9,AO199:AO200)</f>
        <v>0</v>
      </c>
      <c r="AQ200" s="29">
        <f>DSUM($A$9:$T$1100,$P$9,AO199:AO200)</f>
        <v>0</v>
      </c>
      <c r="AR200" s="6">
        <f>IF(AP200=0,0,AQ200/AP200)</f>
        <v>0</v>
      </c>
      <c r="AY200" s="51"/>
    </row>
    <row r="201" spans="1:51" ht="2.25" customHeight="1" x14ac:dyDescent="0.2">
      <c r="A201" s="37"/>
      <c r="B201" s="38"/>
      <c r="C201" s="39"/>
      <c r="D201" s="40"/>
      <c r="E201" s="41"/>
      <c r="F201" s="42"/>
      <c r="G201" s="41"/>
      <c r="H201" s="43" t="s">
        <v>0</v>
      </c>
      <c r="I201" s="43" t="s">
        <v>52</v>
      </c>
      <c r="J201" s="43" t="s">
        <v>1</v>
      </c>
      <c r="K201" s="39"/>
      <c r="L201" s="69"/>
      <c r="M201" s="45"/>
      <c r="N201" s="46"/>
      <c r="O201" s="46"/>
      <c r="P201" s="86"/>
      <c r="Q201" s="252"/>
      <c r="R201" s="63"/>
      <c r="S201" s="253"/>
      <c r="T201" s="47"/>
      <c r="U201" s="48"/>
      <c r="V201" s="48"/>
      <c r="W201" s="48"/>
      <c r="X201" s="48"/>
      <c r="Y201" s="48"/>
      <c r="Z201" s="48"/>
      <c r="AA201" s="48"/>
      <c r="AB201" s="48"/>
      <c r="AC201" s="103"/>
      <c r="AD201" s="48"/>
      <c r="AE201" s="48"/>
      <c r="AF201" s="48"/>
      <c r="AG201" s="109"/>
      <c r="AH201" s="109"/>
      <c r="AI201" s="109"/>
      <c r="AJ201" s="109"/>
      <c r="AK201" s="48"/>
      <c r="AL201" s="48"/>
      <c r="AM201" s="10"/>
      <c r="AN201" s="18"/>
      <c r="AO201" s="14" t="s">
        <v>81</v>
      </c>
      <c r="AP201" s="87"/>
      <c r="AQ201" s="87"/>
      <c r="AY201" s="51"/>
    </row>
    <row r="202" spans="1:51" ht="17.25" customHeight="1" x14ac:dyDescent="0.2">
      <c r="A202" s="26"/>
      <c r="B202" s="27"/>
      <c r="C202" s="28"/>
      <c r="D202" s="29">
        <f>C202*E202*G202/100</f>
        <v>0</v>
      </c>
      <c r="E202" s="30"/>
      <c r="F202" s="31">
        <f>E202*G202/10</f>
        <v>0</v>
      </c>
      <c r="G202" s="30"/>
      <c r="H202" s="30"/>
      <c r="I202" s="30"/>
      <c r="J202" s="30"/>
      <c r="K202" s="28"/>
      <c r="L202" s="68"/>
      <c r="M202" s="32">
        <f>IF(L202=0,H202,L202)</f>
        <v>0</v>
      </c>
      <c r="N202" s="297"/>
      <c r="O202" s="107"/>
      <c r="P202" s="85"/>
      <c r="Q202" s="107"/>
      <c r="R202" s="64"/>
      <c r="S202" s="251"/>
      <c r="T202" s="33"/>
      <c r="U202" s="34">
        <f>$D202*I202</f>
        <v>0</v>
      </c>
      <c r="V202" s="34">
        <f>$D202*J202</f>
        <v>0</v>
      </c>
      <c r="W202" s="34">
        <f>$D202*K202</f>
        <v>0</v>
      </c>
      <c r="X202" s="35">
        <f>$D202*M202</f>
        <v>0</v>
      </c>
      <c r="Y202" s="35">
        <f t="shared" ref="Y202" si="95">D202*(1-K202)</f>
        <v>0</v>
      </c>
      <c r="Z202" s="34">
        <f>$D202*N202</f>
        <v>0</v>
      </c>
      <c r="AA202" s="34">
        <f>$D202*O202</f>
        <v>0</v>
      </c>
      <c r="AB202" s="34">
        <f>$D202*P202</f>
        <v>0</v>
      </c>
      <c r="AC202" s="106">
        <f>D202-AF202-AE202-AD202</f>
        <v>0</v>
      </c>
      <c r="AD202" s="34">
        <f>$D202*Q202</f>
        <v>0</v>
      </c>
      <c r="AE202" s="34">
        <f>$D202*R202</f>
        <v>0</v>
      </c>
      <c r="AF202" s="34">
        <f>$D202*S202</f>
        <v>0</v>
      </c>
      <c r="AG202" s="106">
        <f>$P202*AC202</f>
        <v>0</v>
      </c>
      <c r="AH202" s="106">
        <f>$P202*AD202</f>
        <v>0</v>
      </c>
      <c r="AI202" s="106">
        <f>$P202*AE202</f>
        <v>0</v>
      </c>
      <c r="AJ202" s="106">
        <f>$P202*AF202</f>
        <v>0</v>
      </c>
      <c r="AK202" s="34">
        <f>$D202*T202</f>
        <v>0</v>
      </c>
      <c r="AL202" s="35"/>
      <c r="AM202" s="10"/>
      <c r="AN202" s="29">
        <f>DSUM($A$9:$D$1100,$D$9,AO201:AO202)</f>
        <v>0</v>
      </c>
      <c r="AO202" s="10">
        <f>B202</f>
        <v>0</v>
      </c>
      <c r="AP202" s="88">
        <f>DCOUNT($A$9:$T$1100,$B$9,AO201:AO202)</f>
        <v>0</v>
      </c>
      <c r="AQ202" s="29">
        <f>DSUM($A$9:$T$1100,$P$9,AO201:AO202)</f>
        <v>0</v>
      </c>
      <c r="AR202" s="6">
        <f>IF(AP202=0,0,AQ202/AP202)</f>
        <v>0</v>
      </c>
      <c r="AY202" s="51"/>
    </row>
    <row r="203" spans="1:51" ht="2.25" customHeight="1" x14ac:dyDescent="0.2">
      <c r="A203" s="37"/>
      <c r="B203" s="38"/>
      <c r="C203" s="39"/>
      <c r="D203" s="40"/>
      <c r="E203" s="41"/>
      <c r="F203" s="42"/>
      <c r="G203" s="41"/>
      <c r="H203" s="43" t="s">
        <v>0</v>
      </c>
      <c r="I203" s="43" t="s">
        <v>52</v>
      </c>
      <c r="J203" s="43" t="s">
        <v>1</v>
      </c>
      <c r="K203" s="39"/>
      <c r="L203" s="69"/>
      <c r="M203" s="45"/>
      <c r="N203" s="46"/>
      <c r="O203" s="46"/>
      <c r="P203" s="86"/>
      <c r="Q203" s="252"/>
      <c r="R203" s="63"/>
      <c r="S203" s="253"/>
      <c r="T203" s="47"/>
      <c r="U203" s="48"/>
      <c r="V203" s="48"/>
      <c r="W203" s="48"/>
      <c r="X203" s="48"/>
      <c r="Y203" s="48"/>
      <c r="Z203" s="48"/>
      <c r="AA203" s="48"/>
      <c r="AB203" s="48"/>
      <c r="AC203" s="103"/>
      <c r="AD203" s="48"/>
      <c r="AE203" s="48"/>
      <c r="AF203" s="48"/>
      <c r="AG203" s="109"/>
      <c r="AH203" s="109"/>
      <c r="AI203" s="109"/>
      <c r="AJ203" s="109"/>
      <c r="AK203" s="48"/>
      <c r="AL203" s="48"/>
      <c r="AM203" s="10"/>
      <c r="AN203" s="18"/>
      <c r="AO203" s="14" t="s">
        <v>81</v>
      </c>
      <c r="AP203" s="87"/>
      <c r="AQ203" s="87"/>
      <c r="AY203" s="51"/>
    </row>
    <row r="204" spans="1:51" ht="17.25" customHeight="1" x14ac:dyDescent="0.2">
      <c r="A204" s="26"/>
      <c r="B204" s="27"/>
      <c r="C204" s="28"/>
      <c r="D204" s="29">
        <f>C204*E204*G204/100</f>
        <v>0</v>
      </c>
      <c r="E204" s="30"/>
      <c r="F204" s="31">
        <f>E204*G204/10</f>
        <v>0</v>
      </c>
      <c r="G204" s="30"/>
      <c r="H204" s="30"/>
      <c r="I204" s="30"/>
      <c r="J204" s="30"/>
      <c r="K204" s="28"/>
      <c r="L204" s="68"/>
      <c r="M204" s="32">
        <f>IF(L204=0,H204,L204)</f>
        <v>0</v>
      </c>
      <c r="N204" s="297"/>
      <c r="O204" s="107"/>
      <c r="P204" s="85"/>
      <c r="Q204" s="107"/>
      <c r="R204" s="64"/>
      <c r="S204" s="251"/>
      <c r="T204" s="33"/>
      <c r="U204" s="34">
        <f>$D204*I204</f>
        <v>0</v>
      </c>
      <c r="V204" s="34">
        <f>$D204*J204</f>
        <v>0</v>
      </c>
      <c r="W204" s="34">
        <f>$D204*K204</f>
        <v>0</v>
      </c>
      <c r="X204" s="35">
        <f>$D204*M204</f>
        <v>0</v>
      </c>
      <c r="Y204" s="35">
        <f t="shared" ref="Y204" si="96">D204*(1-K204)</f>
        <v>0</v>
      </c>
      <c r="Z204" s="34">
        <f>$D204*N204</f>
        <v>0</v>
      </c>
      <c r="AA204" s="34">
        <f>$D204*O204</f>
        <v>0</v>
      </c>
      <c r="AB204" s="34">
        <f>$D204*P204</f>
        <v>0</v>
      </c>
      <c r="AC204" s="106">
        <f>D204-AF204-AE204-AD204</f>
        <v>0</v>
      </c>
      <c r="AD204" s="34">
        <f>$D204*Q204</f>
        <v>0</v>
      </c>
      <c r="AE204" s="34">
        <f>$D204*R204</f>
        <v>0</v>
      </c>
      <c r="AF204" s="34">
        <f>$D204*S204</f>
        <v>0</v>
      </c>
      <c r="AG204" s="106">
        <f>$P204*AC204</f>
        <v>0</v>
      </c>
      <c r="AH204" s="106">
        <f>$P204*AD204</f>
        <v>0</v>
      </c>
      <c r="AI204" s="106">
        <f>$P204*AE204</f>
        <v>0</v>
      </c>
      <c r="AJ204" s="106">
        <f>$P204*AF204</f>
        <v>0</v>
      </c>
      <c r="AK204" s="34">
        <f>$D204*T204</f>
        <v>0</v>
      </c>
      <c r="AL204" s="35"/>
      <c r="AM204" s="10"/>
      <c r="AN204" s="29">
        <f>DSUM($A$9:$D$1100,$D$9,AO203:AO204)</f>
        <v>0</v>
      </c>
      <c r="AO204" s="10">
        <f>B204</f>
        <v>0</v>
      </c>
      <c r="AP204" s="88">
        <f>DCOUNT($A$9:$T$1100,$B$9,AO203:AO204)</f>
        <v>0</v>
      </c>
      <c r="AQ204" s="29">
        <f>DSUM($A$9:$T$1100,$P$9,AO203:AO204)</f>
        <v>0</v>
      </c>
      <c r="AR204" s="6">
        <f>IF(AP204=0,0,AQ204/AP204)</f>
        <v>0</v>
      </c>
      <c r="AY204" s="51"/>
    </row>
    <row r="205" spans="1:51" ht="2.25" customHeight="1" x14ac:dyDescent="0.2">
      <c r="A205" s="37"/>
      <c r="B205" s="38"/>
      <c r="C205" s="39"/>
      <c r="D205" s="40"/>
      <c r="E205" s="41"/>
      <c r="F205" s="42"/>
      <c r="G205" s="41"/>
      <c r="H205" s="43" t="s">
        <v>0</v>
      </c>
      <c r="I205" s="43" t="s">
        <v>52</v>
      </c>
      <c r="J205" s="43" t="s">
        <v>1</v>
      </c>
      <c r="K205" s="39"/>
      <c r="L205" s="69"/>
      <c r="M205" s="45"/>
      <c r="N205" s="46"/>
      <c r="O205" s="46"/>
      <c r="P205" s="86"/>
      <c r="Q205" s="252"/>
      <c r="R205" s="63"/>
      <c r="S205" s="253"/>
      <c r="T205" s="47"/>
      <c r="U205" s="48"/>
      <c r="V205" s="48"/>
      <c r="W205" s="48"/>
      <c r="X205" s="48"/>
      <c r="Y205" s="48"/>
      <c r="Z205" s="48"/>
      <c r="AA205" s="48"/>
      <c r="AB205" s="48"/>
      <c r="AC205" s="103"/>
      <c r="AD205" s="48"/>
      <c r="AE205" s="48"/>
      <c r="AF205" s="48"/>
      <c r="AG205" s="109"/>
      <c r="AH205" s="109"/>
      <c r="AI205" s="109"/>
      <c r="AJ205" s="109"/>
      <c r="AK205" s="48"/>
      <c r="AL205" s="48"/>
      <c r="AM205" s="10"/>
      <c r="AN205" s="18"/>
      <c r="AO205" s="14" t="s">
        <v>81</v>
      </c>
      <c r="AP205" s="87"/>
      <c r="AQ205" s="87"/>
      <c r="AY205" s="51"/>
    </row>
    <row r="206" spans="1:51" ht="17.25" customHeight="1" x14ac:dyDescent="0.2">
      <c r="A206" s="26"/>
      <c r="B206" s="27"/>
      <c r="C206" s="28"/>
      <c r="D206" s="29">
        <f>C206*E206*G206/100</f>
        <v>0</v>
      </c>
      <c r="E206" s="30"/>
      <c r="F206" s="31">
        <f>E206*G206/10</f>
        <v>0</v>
      </c>
      <c r="G206" s="30"/>
      <c r="H206" s="30"/>
      <c r="I206" s="30"/>
      <c r="J206" s="30"/>
      <c r="K206" s="28"/>
      <c r="L206" s="68"/>
      <c r="M206" s="32">
        <f>IF(L206=0,H206,L206)</f>
        <v>0</v>
      </c>
      <c r="N206" s="297"/>
      <c r="O206" s="107"/>
      <c r="P206" s="85"/>
      <c r="Q206" s="107"/>
      <c r="R206" s="64"/>
      <c r="S206" s="251"/>
      <c r="T206" s="33"/>
      <c r="U206" s="34">
        <f>$D206*I206</f>
        <v>0</v>
      </c>
      <c r="V206" s="34">
        <f>$D206*J206</f>
        <v>0</v>
      </c>
      <c r="W206" s="34">
        <f>$D206*K206</f>
        <v>0</v>
      </c>
      <c r="X206" s="35">
        <f>$D206*M206</f>
        <v>0</v>
      </c>
      <c r="Y206" s="35">
        <f t="shared" ref="Y206" si="97">D206*(1-K206)</f>
        <v>0</v>
      </c>
      <c r="Z206" s="34">
        <f>$D206*N206</f>
        <v>0</v>
      </c>
      <c r="AA206" s="34">
        <f>$D206*O206</f>
        <v>0</v>
      </c>
      <c r="AB206" s="34">
        <f>$D206*P206</f>
        <v>0</v>
      </c>
      <c r="AC206" s="106">
        <f>D206-AF206-AE206-AD206</f>
        <v>0</v>
      </c>
      <c r="AD206" s="34">
        <f>$D206*Q206</f>
        <v>0</v>
      </c>
      <c r="AE206" s="34">
        <f>$D206*R206</f>
        <v>0</v>
      </c>
      <c r="AF206" s="34">
        <f>$D206*S206</f>
        <v>0</v>
      </c>
      <c r="AG206" s="106">
        <f>$P206*AC206</f>
        <v>0</v>
      </c>
      <c r="AH206" s="106">
        <f>$P206*AD206</f>
        <v>0</v>
      </c>
      <c r="AI206" s="106">
        <f>$P206*AE206</f>
        <v>0</v>
      </c>
      <c r="AJ206" s="106">
        <f>$P206*AF206</f>
        <v>0</v>
      </c>
      <c r="AK206" s="34">
        <f>$D206*T206</f>
        <v>0</v>
      </c>
      <c r="AL206" s="35"/>
      <c r="AM206" s="10"/>
      <c r="AN206" s="29">
        <f>DSUM($A$9:$D$1100,$D$9,AO205:AO206)</f>
        <v>0</v>
      </c>
      <c r="AO206" s="10">
        <f>B206</f>
        <v>0</v>
      </c>
      <c r="AP206" s="88">
        <f>DCOUNT($A$9:$T$1100,$B$9,AO205:AO206)</f>
        <v>0</v>
      </c>
      <c r="AQ206" s="29">
        <f>DSUM($A$9:$T$1100,$P$9,AO205:AO206)</f>
        <v>0</v>
      </c>
      <c r="AR206" s="6">
        <f>IF(AP206=0,0,AQ206/AP206)</f>
        <v>0</v>
      </c>
      <c r="AY206" s="51"/>
    </row>
    <row r="207" spans="1:51" ht="2.25" customHeight="1" x14ac:dyDescent="0.2">
      <c r="A207" s="37"/>
      <c r="B207" s="38"/>
      <c r="C207" s="39"/>
      <c r="D207" s="40"/>
      <c r="E207" s="41"/>
      <c r="F207" s="42"/>
      <c r="G207" s="41"/>
      <c r="H207" s="43" t="s">
        <v>0</v>
      </c>
      <c r="I207" s="43" t="s">
        <v>52</v>
      </c>
      <c r="J207" s="43" t="s">
        <v>1</v>
      </c>
      <c r="K207" s="39"/>
      <c r="L207" s="69"/>
      <c r="M207" s="45"/>
      <c r="N207" s="46"/>
      <c r="O207" s="46"/>
      <c r="P207" s="86"/>
      <c r="Q207" s="252"/>
      <c r="R207" s="63"/>
      <c r="S207" s="253"/>
      <c r="T207" s="47"/>
      <c r="U207" s="48"/>
      <c r="V207" s="48"/>
      <c r="W207" s="48"/>
      <c r="X207" s="48"/>
      <c r="Y207" s="48"/>
      <c r="Z207" s="48"/>
      <c r="AA207" s="48"/>
      <c r="AB207" s="48"/>
      <c r="AC207" s="103"/>
      <c r="AD207" s="48"/>
      <c r="AE207" s="48"/>
      <c r="AF207" s="48"/>
      <c r="AG207" s="109"/>
      <c r="AH207" s="109"/>
      <c r="AI207" s="109"/>
      <c r="AJ207" s="109"/>
      <c r="AK207" s="48"/>
      <c r="AL207" s="48"/>
      <c r="AM207" s="10"/>
      <c r="AN207" s="18"/>
      <c r="AO207" s="14" t="s">
        <v>81</v>
      </c>
      <c r="AP207" s="87"/>
      <c r="AQ207" s="87"/>
      <c r="AY207" s="51"/>
    </row>
    <row r="208" spans="1:51" ht="17.25" customHeight="1" x14ac:dyDescent="0.2">
      <c r="A208" s="26"/>
      <c r="B208" s="27"/>
      <c r="C208" s="28"/>
      <c r="D208" s="29">
        <f>C208*E208*G208/100</f>
        <v>0</v>
      </c>
      <c r="E208" s="30"/>
      <c r="F208" s="31">
        <f>E208*G208/10</f>
        <v>0</v>
      </c>
      <c r="G208" s="30"/>
      <c r="H208" s="30"/>
      <c r="I208" s="30"/>
      <c r="J208" s="30"/>
      <c r="K208" s="28"/>
      <c r="L208" s="68"/>
      <c r="M208" s="32">
        <f>IF(L208=0,H208,L208)</f>
        <v>0</v>
      </c>
      <c r="N208" s="297"/>
      <c r="O208" s="107"/>
      <c r="P208" s="85"/>
      <c r="Q208" s="107"/>
      <c r="R208" s="64"/>
      <c r="S208" s="251"/>
      <c r="T208" s="33"/>
      <c r="U208" s="34">
        <f>$D208*I208</f>
        <v>0</v>
      </c>
      <c r="V208" s="34">
        <f>$D208*J208</f>
        <v>0</v>
      </c>
      <c r="W208" s="34">
        <f>$D208*K208</f>
        <v>0</v>
      </c>
      <c r="X208" s="35">
        <f>$D208*M208</f>
        <v>0</v>
      </c>
      <c r="Y208" s="35">
        <f t="shared" ref="Y208" si="98">D208*(1-K208)</f>
        <v>0</v>
      </c>
      <c r="Z208" s="34">
        <f>$D208*N208</f>
        <v>0</v>
      </c>
      <c r="AA208" s="34">
        <f>$D208*O208</f>
        <v>0</v>
      </c>
      <c r="AB208" s="34">
        <f>$D208*P208</f>
        <v>0</v>
      </c>
      <c r="AC208" s="106">
        <f>D208-AF208-AE208-AD208</f>
        <v>0</v>
      </c>
      <c r="AD208" s="34">
        <f>$D208*Q208</f>
        <v>0</v>
      </c>
      <c r="AE208" s="34">
        <f>$D208*R208</f>
        <v>0</v>
      </c>
      <c r="AF208" s="34">
        <f>$D208*S208</f>
        <v>0</v>
      </c>
      <c r="AG208" s="106">
        <f>$P208*AC208</f>
        <v>0</v>
      </c>
      <c r="AH208" s="106">
        <f>$P208*AD208</f>
        <v>0</v>
      </c>
      <c r="AI208" s="106">
        <f>$P208*AE208</f>
        <v>0</v>
      </c>
      <c r="AJ208" s="106">
        <f>$P208*AF208</f>
        <v>0</v>
      </c>
      <c r="AK208" s="34">
        <f>$D208*T208</f>
        <v>0</v>
      </c>
      <c r="AL208" s="35"/>
      <c r="AM208" s="10"/>
      <c r="AN208" s="29">
        <f>DSUM($A$9:$D$1100,$D$9,AO207:AO208)</f>
        <v>0</v>
      </c>
      <c r="AO208" s="10">
        <f>B208</f>
        <v>0</v>
      </c>
      <c r="AP208" s="88">
        <f>DCOUNT($A$9:$T$1100,$B$9,AO207:AO208)</f>
        <v>0</v>
      </c>
      <c r="AQ208" s="29">
        <f>DSUM($A$9:$T$1100,$P$9,AO207:AO208)</f>
        <v>0</v>
      </c>
      <c r="AR208" s="6">
        <f>IF(AP208=0,0,AQ208/AP208)</f>
        <v>0</v>
      </c>
      <c r="AY208" s="51"/>
    </row>
    <row r="209" spans="1:51" ht="2.25" customHeight="1" x14ac:dyDescent="0.2">
      <c r="A209" s="37"/>
      <c r="B209" s="38"/>
      <c r="C209" s="39"/>
      <c r="D209" s="40"/>
      <c r="E209" s="41"/>
      <c r="F209" s="42"/>
      <c r="G209" s="41"/>
      <c r="H209" s="43" t="s">
        <v>0</v>
      </c>
      <c r="I209" s="43" t="s">
        <v>52</v>
      </c>
      <c r="J209" s="43" t="s">
        <v>1</v>
      </c>
      <c r="K209" s="39"/>
      <c r="L209" s="69"/>
      <c r="M209" s="45"/>
      <c r="N209" s="46"/>
      <c r="O209" s="46"/>
      <c r="P209" s="86"/>
      <c r="Q209" s="252"/>
      <c r="R209" s="63"/>
      <c r="S209" s="253"/>
      <c r="T209" s="47"/>
      <c r="U209" s="48"/>
      <c r="V209" s="48"/>
      <c r="W209" s="48"/>
      <c r="X209" s="48"/>
      <c r="Y209" s="48"/>
      <c r="Z209" s="48"/>
      <c r="AA209" s="48"/>
      <c r="AB209" s="48"/>
      <c r="AC209" s="103"/>
      <c r="AD209" s="48"/>
      <c r="AE209" s="48"/>
      <c r="AF209" s="48"/>
      <c r="AG209" s="109"/>
      <c r="AH209" s="109"/>
      <c r="AI209" s="109"/>
      <c r="AJ209" s="109"/>
      <c r="AK209" s="48"/>
      <c r="AL209" s="48"/>
      <c r="AM209" s="10"/>
      <c r="AN209" s="18"/>
      <c r="AO209" s="14" t="s">
        <v>81</v>
      </c>
      <c r="AP209" s="87"/>
      <c r="AQ209" s="87"/>
      <c r="AY209" s="51"/>
    </row>
    <row r="210" spans="1:51" ht="17.25" customHeight="1" x14ac:dyDescent="0.2">
      <c r="A210" s="26"/>
      <c r="B210" s="27"/>
      <c r="C210" s="28"/>
      <c r="D210" s="29">
        <f>C210*E210*G210/100</f>
        <v>0</v>
      </c>
      <c r="E210" s="30"/>
      <c r="F210" s="31">
        <f>E210*G210/10</f>
        <v>0</v>
      </c>
      <c r="G210" s="30"/>
      <c r="H210" s="30"/>
      <c r="I210" s="30"/>
      <c r="J210" s="30"/>
      <c r="K210" s="28"/>
      <c r="L210" s="68"/>
      <c r="M210" s="32">
        <f>IF(L210=0,H210,L210)</f>
        <v>0</v>
      </c>
      <c r="N210" s="297"/>
      <c r="O210" s="107"/>
      <c r="P210" s="85"/>
      <c r="Q210" s="107"/>
      <c r="R210" s="64"/>
      <c r="S210" s="251"/>
      <c r="T210" s="33"/>
      <c r="U210" s="34">
        <f>$D210*I210</f>
        <v>0</v>
      </c>
      <c r="V210" s="34">
        <f>$D210*J210</f>
        <v>0</v>
      </c>
      <c r="W210" s="34">
        <f>$D210*K210</f>
        <v>0</v>
      </c>
      <c r="X210" s="35">
        <f>$D210*M210</f>
        <v>0</v>
      </c>
      <c r="Y210" s="35">
        <f t="shared" ref="Y210" si="99">D210*(1-K210)</f>
        <v>0</v>
      </c>
      <c r="Z210" s="34">
        <f>$D210*N210</f>
        <v>0</v>
      </c>
      <c r="AA210" s="34">
        <f>$D210*O210</f>
        <v>0</v>
      </c>
      <c r="AB210" s="34">
        <f>$D210*P210</f>
        <v>0</v>
      </c>
      <c r="AC210" s="106">
        <f>D210-AF210-AE210-AD210</f>
        <v>0</v>
      </c>
      <c r="AD210" s="34">
        <f>$D210*Q210</f>
        <v>0</v>
      </c>
      <c r="AE210" s="34">
        <f>$D210*R210</f>
        <v>0</v>
      </c>
      <c r="AF210" s="34">
        <f>$D210*S210</f>
        <v>0</v>
      </c>
      <c r="AG210" s="106">
        <f>$P210*AC210</f>
        <v>0</v>
      </c>
      <c r="AH210" s="106">
        <f>$P210*AD210</f>
        <v>0</v>
      </c>
      <c r="AI210" s="106">
        <f>$P210*AE210</f>
        <v>0</v>
      </c>
      <c r="AJ210" s="106">
        <f>$P210*AF210</f>
        <v>0</v>
      </c>
      <c r="AK210" s="34">
        <f>$D210*T210</f>
        <v>0</v>
      </c>
      <c r="AL210" s="35"/>
      <c r="AM210" s="10"/>
      <c r="AN210" s="29">
        <f>DSUM($A$9:$D$1100,$D$9,AO209:AO210)</f>
        <v>0</v>
      </c>
      <c r="AO210" s="10">
        <f>B210</f>
        <v>0</v>
      </c>
      <c r="AP210" s="88">
        <f>DCOUNT($A$9:$T$1100,$B$9,AO209:AO210)</f>
        <v>0</v>
      </c>
      <c r="AQ210" s="29">
        <f>DSUM($A$9:$T$1100,$P$9,AO209:AO210)</f>
        <v>0</v>
      </c>
      <c r="AR210" s="6">
        <f>IF(AP210=0,0,AQ210/AP210)</f>
        <v>0</v>
      </c>
      <c r="AY210" s="51"/>
    </row>
    <row r="211" spans="1:51" ht="2.25" customHeight="1" x14ac:dyDescent="0.2">
      <c r="A211" s="37"/>
      <c r="B211" s="38"/>
      <c r="C211" s="39"/>
      <c r="D211" s="40"/>
      <c r="E211" s="41"/>
      <c r="F211" s="42"/>
      <c r="G211" s="41"/>
      <c r="H211" s="43" t="s">
        <v>0</v>
      </c>
      <c r="I211" s="43" t="s">
        <v>52</v>
      </c>
      <c r="J211" s="43" t="s">
        <v>1</v>
      </c>
      <c r="K211" s="39"/>
      <c r="L211" s="69"/>
      <c r="M211" s="45"/>
      <c r="N211" s="46"/>
      <c r="O211" s="46"/>
      <c r="P211" s="86"/>
      <c r="Q211" s="252"/>
      <c r="R211" s="63"/>
      <c r="S211" s="253"/>
      <c r="T211" s="47"/>
      <c r="U211" s="48"/>
      <c r="V211" s="48"/>
      <c r="W211" s="48"/>
      <c r="X211" s="48"/>
      <c r="Y211" s="48"/>
      <c r="Z211" s="48"/>
      <c r="AA211" s="48"/>
      <c r="AB211" s="48"/>
      <c r="AC211" s="103"/>
      <c r="AD211" s="48"/>
      <c r="AE211" s="48"/>
      <c r="AF211" s="48"/>
      <c r="AG211" s="109"/>
      <c r="AH211" s="109"/>
      <c r="AI211" s="109"/>
      <c r="AJ211" s="109"/>
      <c r="AK211" s="48"/>
      <c r="AL211" s="48"/>
      <c r="AM211" s="10"/>
      <c r="AN211" s="18"/>
      <c r="AO211" s="14" t="s">
        <v>81</v>
      </c>
      <c r="AP211" s="87"/>
      <c r="AQ211" s="87"/>
      <c r="AY211" s="51"/>
    </row>
    <row r="212" spans="1:51" ht="17.25" customHeight="1" x14ac:dyDescent="0.2">
      <c r="A212" s="26"/>
      <c r="B212" s="27"/>
      <c r="C212" s="28"/>
      <c r="D212" s="29">
        <f>C212*E212*G212/100</f>
        <v>0</v>
      </c>
      <c r="E212" s="30"/>
      <c r="F212" s="31">
        <f>E212*G212/10</f>
        <v>0</v>
      </c>
      <c r="G212" s="30"/>
      <c r="H212" s="30"/>
      <c r="I212" s="30"/>
      <c r="J212" s="30"/>
      <c r="K212" s="28"/>
      <c r="L212" s="68"/>
      <c r="M212" s="32">
        <f>IF(L212=0,H212,L212)</f>
        <v>0</v>
      </c>
      <c r="N212" s="297"/>
      <c r="O212" s="107"/>
      <c r="P212" s="85"/>
      <c r="Q212" s="107"/>
      <c r="R212" s="64"/>
      <c r="S212" s="251"/>
      <c r="T212" s="33"/>
      <c r="U212" s="34">
        <f>$D212*I212</f>
        <v>0</v>
      </c>
      <c r="V212" s="34">
        <f>$D212*J212</f>
        <v>0</v>
      </c>
      <c r="W212" s="34">
        <f>$D212*K212</f>
        <v>0</v>
      </c>
      <c r="X212" s="35">
        <f>$D212*M212</f>
        <v>0</v>
      </c>
      <c r="Y212" s="35">
        <f t="shared" ref="Y212" si="100">D212*(1-K212)</f>
        <v>0</v>
      </c>
      <c r="Z212" s="34">
        <f>$D212*N212</f>
        <v>0</v>
      </c>
      <c r="AA212" s="34">
        <f>$D212*O212</f>
        <v>0</v>
      </c>
      <c r="AB212" s="34">
        <f>$D212*P212</f>
        <v>0</v>
      </c>
      <c r="AC212" s="106">
        <f>D212-AF212-AE212-AD212</f>
        <v>0</v>
      </c>
      <c r="AD212" s="34">
        <f>$D212*Q212</f>
        <v>0</v>
      </c>
      <c r="AE212" s="34">
        <f>$D212*R212</f>
        <v>0</v>
      </c>
      <c r="AF212" s="34">
        <f>$D212*S212</f>
        <v>0</v>
      </c>
      <c r="AG212" s="106">
        <f>$P212*AC212</f>
        <v>0</v>
      </c>
      <c r="AH212" s="106">
        <f>$P212*AD212</f>
        <v>0</v>
      </c>
      <c r="AI212" s="106">
        <f>$P212*AE212</f>
        <v>0</v>
      </c>
      <c r="AJ212" s="106">
        <f>$P212*AF212</f>
        <v>0</v>
      </c>
      <c r="AK212" s="34">
        <f>$D212*T212</f>
        <v>0</v>
      </c>
      <c r="AL212" s="35"/>
      <c r="AM212" s="10"/>
      <c r="AN212" s="29">
        <f>DSUM($A$9:$D$1100,$D$9,AO211:AO212)</f>
        <v>0</v>
      </c>
      <c r="AO212" s="10">
        <f>B212</f>
        <v>0</v>
      </c>
      <c r="AP212" s="88">
        <f>DCOUNT($A$9:$T$1100,$B$9,AO211:AO212)</f>
        <v>0</v>
      </c>
      <c r="AQ212" s="29">
        <f>DSUM($A$9:$T$1100,$P$9,AO211:AO212)</f>
        <v>0</v>
      </c>
      <c r="AR212" s="6">
        <f>IF(AP212=0,0,AQ212/AP212)</f>
        <v>0</v>
      </c>
      <c r="AY212" s="51"/>
    </row>
    <row r="213" spans="1:51" ht="2.25" customHeight="1" x14ac:dyDescent="0.2">
      <c r="A213" s="37"/>
      <c r="B213" s="38"/>
      <c r="C213" s="39"/>
      <c r="D213" s="40"/>
      <c r="E213" s="41"/>
      <c r="F213" s="42"/>
      <c r="G213" s="41"/>
      <c r="H213" s="43" t="s">
        <v>0</v>
      </c>
      <c r="I213" s="43" t="s">
        <v>52</v>
      </c>
      <c r="J213" s="43" t="s">
        <v>1</v>
      </c>
      <c r="K213" s="39"/>
      <c r="L213" s="69"/>
      <c r="M213" s="45"/>
      <c r="N213" s="46"/>
      <c r="O213" s="46"/>
      <c r="P213" s="86"/>
      <c r="Q213" s="252"/>
      <c r="R213" s="63"/>
      <c r="S213" s="253"/>
      <c r="T213" s="47"/>
      <c r="U213" s="48"/>
      <c r="V213" s="48"/>
      <c r="W213" s="48"/>
      <c r="X213" s="48"/>
      <c r="Y213" s="48"/>
      <c r="Z213" s="48"/>
      <c r="AA213" s="48"/>
      <c r="AB213" s="48"/>
      <c r="AC213" s="103"/>
      <c r="AD213" s="48"/>
      <c r="AE213" s="48"/>
      <c r="AF213" s="48"/>
      <c r="AG213" s="109"/>
      <c r="AH213" s="109"/>
      <c r="AI213" s="109"/>
      <c r="AJ213" s="109"/>
      <c r="AK213" s="48"/>
      <c r="AL213" s="48"/>
      <c r="AM213" s="10"/>
      <c r="AN213" s="18"/>
      <c r="AO213" s="14" t="s">
        <v>81</v>
      </c>
      <c r="AP213" s="87"/>
      <c r="AQ213" s="87"/>
      <c r="AY213" s="51"/>
    </row>
    <row r="214" spans="1:51" ht="17.25" customHeight="1" x14ac:dyDescent="0.2">
      <c r="A214" s="26"/>
      <c r="B214" s="27"/>
      <c r="C214" s="28"/>
      <c r="D214" s="29">
        <f>C214*E214*G214/100</f>
        <v>0</v>
      </c>
      <c r="E214" s="30"/>
      <c r="F214" s="31">
        <f>E214*G214/10</f>
        <v>0</v>
      </c>
      <c r="G214" s="30"/>
      <c r="H214" s="30"/>
      <c r="I214" s="30"/>
      <c r="J214" s="30"/>
      <c r="K214" s="28"/>
      <c r="L214" s="68"/>
      <c r="M214" s="32">
        <f>IF(L214=0,H214,L214)</f>
        <v>0</v>
      </c>
      <c r="N214" s="297"/>
      <c r="O214" s="107"/>
      <c r="P214" s="85"/>
      <c r="Q214" s="107"/>
      <c r="R214" s="64"/>
      <c r="S214" s="251"/>
      <c r="T214" s="33"/>
      <c r="U214" s="34">
        <f>$D214*I214</f>
        <v>0</v>
      </c>
      <c r="V214" s="34">
        <f>$D214*J214</f>
        <v>0</v>
      </c>
      <c r="W214" s="34">
        <f>$D214*K214</f>
        <v>0</v>
      </c>
      <c r="X214" s="35">
        <f>$D214*M214</f>
        <v>0</v>
      </c>
      <c r="Y214" s="35">
        <f t="shared" ref="Y214" si="101">D214*(1-K214)</f>
        <v>0</v>
      </c>
      <c r="Z214" s="34">
        <f>$D214*N214</f>
        <v>0</v>
      </c>
      <c r="AA214" s="34">
        <f>$D214*O214</f>
        <v>0</v>
      </c>
      <c r="AB214" s="34">
        <f>$D214*P214</f>
        <v>0</v>
      </c>
      <c r="AC214" s="106">
        <f>D214-AF214-AE214-AD214</f>
        <v>0</v>
      </c>
      <c r="AD214" s="34">
        <f>$D214*Q214</f>
        <v>0</v>
      </c>
      <c r="AE214" s="34">
        <f>$D214*R214</f>
        <v>0</v>
      </c>
      <c r="AF214" s="34">
        <f>$D214*S214</f>
        <v>0</v>
      </c>
      <c r="AG214" s="106">
        <f>$P214*AC214</f>
        <v>0</v>
      </c>
      <c r="AH214" s="106">
        <f>$P214*AD214</f>
        <v>0</v>
      </c>
      <c r="AI214" s="106">
        <f>$P214*AE214</f>
        <v>0</v>
      </c>
      <c r="AJ214" s="106">
        <f>$P214*AF214</f>
        <v>0</v>
      </c>
      <c r="AK214" s="34">
        <f>$D214*T214</f>
        <v>0</v>
      </c>
      <c r="AL214" s="35"/>
      <c r="AM214" s="10"/>
      <c r="AN214" s="29">
        <f>DSUM($A$9:$D$1100,$D$9,AO213:AO214)</f>
        <v>0</v>
      </c>
      <c r="AO214" s="10">
        <f>B214</f>
        <v>0</v>
      </c>
      <c r="AP214" s="88">
        <f>DCOUNT($A$9:$T$1100,$B$9,AO213:AO214)</f>
        <v>0</v>
      </c>
      <c r="AQ214" s="29">
        <f>DSUM($A$9:$T$1100,$P$9,AO213:AO214)</f>
        <v>0</v>
      </c>
      <c r="AR214" s="6">
        <f>IF(AP214=0,0,AQ214/AP214)</f>
        <v>0</v>
      </c>
      <c r="AY214" s="51"/>
    </row>
    <row r="215" spans="1:51" ht="2.25" customHeight="1" x14ac:dyDescent="0.2">
      <c r="A215" s="37"/>
      <c r="B215" s="38"/>
      <c r="C215" s="39"/>
      <c r="D215" s="40"/>
      <c r="E215" s="41"/>
      <c r="F215" s="42"/>
      <c r="G215" s="41"/>
      <c r="H215" s="43" t="s">
        <v>0</v>
      </c>
      <c r="I215" s="43" t="s">
        <v>52</v>
      </c>
      <c r="J215" s="43" t="s">
        <v>1</v>
      </c>
      <c r="K215" s="39"/>
      <c r="L215" s="69"/>
      <c r="M215" s="45"/>
      <c r="N215" s="46"/>
      <c r="O215" s="46"/>
      <c r="P215" s="86"/>
      <c r="Q215" s="252"/>
      <c r="R215" s="63"/>
      <c r="S215" s="253"/>
      <c r="T215" s="47"/>
      <c r="U215" s="48"/>
      <c r="V215" s="48"/>
      <c r="W215" s="48"/>
      <c r="X215" s="48"/>
      <c r="Y215" s="48"/>
      <c r="Z215" s="48"/>
      <c r="AA215" s="48"/>
      <c r="AB215" s="48"/>
      <c r="AC215" s="103"/>
      <c r="AD215" s="48"/>
      <c r="AE215" s="48"/>
      <c r="AF215" s="48"/>
      <c r="AG215" s="109"/>
      <c r="AH215" s="109"/>
      <c r="AI215" s="109"/>
      <c r="AJ215" s="109"/>
      <c r="AK215" s="48"/>
      <c r="AL215" s="48"/>
      <c r="AM215" s="10"/>
      <c r="AN215" s="18"/>
      <c r="AO215" s="14" t="s">
        <v>81</v>
      </c>
      <c r="AP215" s="87"/>
      <c r="AQ215" s="87"/>
      <c r="AY215" s="51"/>
    </row>
    <row r="216" spans="1:51" ht="17.25" customHeight="1" x14ac:dyDescent="0.2">
      <c r="A216" s="26"/>
      <c r="B216" s="27"/>
      <c r="C216" s="28"/>
      <c r="D216" s="29">
        <f>C216*E216*G216/100</f>
        <v>0</v>
      </c>
      <c r="E216" s="30"/>
      <c r="F216" s="31">
        <f>E216*G216/10</f>
        <v>0</v>
      </c>
      <c r="G216" s="30"/>
      <c r="H216" s="30"/>
      <c r="I216" s="30"/>
      <c r="J216" s="30"/>
      <c r="K216" s="28"/>
      <c r="L216" s="68"/>
      <c r="M216" s="32">
        <f>IF(L216=0,H216,L216)</f>
        <v>0</v>
      </c>
      <c r="N216" s="297"/>
      <c r="O216" s="107"/>
      <c r="P216" s="85"/>
      <c r="Q216" s="107"/>
      <c r="R216" s="64"/>
      <c r="S216" s="251"/>
      <c r="T216" s="33"/>
      <c r="U216" s="34">
        <f>$D216*I216</f>
        <v>0</v>
      </c>
      <c r="V216" s="34">
        <f>$D216*J216</f>
        <v>0</v>
      </c>
      <c r="W216" s="34">
        <f>$D216*K216</f>
        <v>0</v>
      </c>
      <c r="X216" s="35">
        <f>$D216*M216</f>
        <v>0</v>
      </c>
      <c r="Y216" s="35">
        <f t="shared" ref="Y216" si="102">D216*(1-K216)</f>
        <v>0</v>
      </c>
      <c r="Z216" s="34">
        <f>$D216*N216</f>
        <v>0</v>
      </c>
      <c r="AA216" s="34">
        <f>$D216*O216</f>
        <v>0</v>
      </c>
      <c r="AB216" s="34">
        <f>$D216*P216</f>
        <v>0</v>
      </c>
      <c r="AC216" s="106">
        <f>D216-AF216-AE216-AD216</f>
        <v>0</v>
      </c>
      <c r="AD216" s="34">
        <f>$D216*Q216</f>
        <v>0</v>
      </c>
      <c r="AE216" s="34">
        <f>$D216*R216</f>
        <v>0</v>
      </c>
      <c r="AF216" s="34">
        <f>$D216*S216</f>
        <v>0</v>
      </c>
      <c r="AG216" s="106">
        <f>$P216*AC216</f>
        <v>0</v>
      </c>
      <c r="AH216" s="106">
        <f>$P216*AD216</f>
        <v>0</v>
      </c>
      <c r="AI216" s="106">
        <f>$P216*AE216</f>
        <v>0</v>
      </c>
      <c r="AJ216" s="106">
        <f>$P216*AF216</f>
        <v>0</v>
      </c>
      <c r="AK216" s="34">
        <f>$D216*T216</f>
        <v>0</v>
      </c>
      <c r="AL216" s="35"/>
      <c r="AM216" s="10"/>
      <c r="AN216" s="29">
        <f>DSUM($A$9:$D$1100,$D$9,AO215:AO216)</f>
        <v>0</v>
      </c>
      <c r="AO216" s="10">
        <f>B216</f>
        <v>0</v>
      </c>
      <c r="AP216" s="88">
        <f>DCOUNT($A$9:$T$1100,$B$9,AO215:AO216)</f>
        <v>0</v>
      </c>
      <c r="AQ216" s="29">
        <f>DSUM($A$9:$T$1100,$P$9,AO215:AO216)</f>
        <v>0</v>
      </c>
      <c r="AR216" s="6">
        <f>IF(AP216=0,0,AQ216/AP216)</f>
        <v>0</v>
      </c>
      <c r="AY216" s="51"/>
    </row>
    <row r="217" spans="1:51" ht="2.25" customHeight="1" x14ac:dyDescent="0.2">
      <c r="A217" s="37"/>
      <c r="B217" s="38"/>
      <c r="C217" s="39"/>
      <c r="D217" s="40"/>
      <c r="E217" s="41"/>
      <c r="F217" s="42"/>
      <c r="G217" s="41"/>
      <c r="H217" s="43" t="s">
        <v>0</v>
      </c>
      <c r="I217" s="43" t="s">
        <v>52</v>
      </c>
      <c r="J217" s="43" t="s">
        <v>1</v>
      </c>
      <c r="K217" s="39"/>
      <c r="L217" s="69"/>
      <c r="M217" s="45"/>
      <c r="N217" s="46"/>
      <c r="O217" s="46"/>
      <c r="P217" s="86"/>
      <c r="Q217" s="252"/>
      <c r="R217" s="63"/>
      <c r="S217" s="253"/>
      <c r="T217" s="47"/>
      <c r="U217" s="48"/>
      <c r="V217" s="48"/>
      <c r="W217" s="48"/>
      <c r="X217" s="48"/>
      <c r="Y217" s="48"/>
      <c r="Z217" s="48"/>
      <c r="AA217" s="48"/>
      <c r="AB217" s="48"/>
      <c r="AC217" s="103"/>
      <c r="AD217" s="48"/>
      <c r="AE217" s="48"/>
      <c r="AF217" s="48"/>
      <c r="AG217" s="109"/>
      <c r="AH217" s="109"/>
      <c r="AI217" s="109"/>
      <c r="AJ217" s="109"/>
      <c r="AK217" s="48"/>
      <c r="AL217" s="48"/>
      <c r="AM217" s="10"/>
      <c r="AN217" s="18"/>
      <c r="AO217" s="14" t="s">
        <v>81</v>
      </c>
      <c r="AP217" s="87"/>
      <c r="AQ217" s="87"/>
      <c r="AY217" s="51"/>
    </row>
    <row r="218" spans="1:51" ht="17.25" customHeight="1" x14ac:dyDescent="0.2">
      <c r="A218" s="26"/>
      <c r="B218" s="27"/>
      <c r="C218" s="28"/>
      <c r="D218" s="29">
        <f>C218*E218*G218/100</f>
        <v>0</v>
      </c>
      <c r="E218" s="30"/>
      <c r="F218" s="31">
        <f>E218*G218/10</f>
        <v>0</v>
      </c>
      <c r="G218" s="30"/>
      <c r="H218" s="30"/>
      <c r="I218" s="30"/>
      <c r="J218" s="30"/>
      <c r="K218" s="28"/>
      <c r="L218" s="68"/>
      <c r="M218" s="32">
        <f>IF(L218=0,H218,L218)</f>
        <v>0</v>
      </c>
      <c r="N218" s="297"/>
      <c r="O218" s="107"/>
      <c r="P218" s="85"/>
      <c r="Q218" s="107"/>
      <c r="R218" s="64"/>
      <c r="S218" s="251"/>
      <c r="T218" s="33"/>
      <c r="U218" s="34">
        <f>$D218*I218</f>
        <v>0</v>
      </c>
      <c r="V218" s="34">
        <f>$D218*J218</f>
        <v>0</v>
      </c>
      <c r="W218" s="34">
        <f>$D218*K218</f>
        <v>0</v>
      </c>
      <c r="X218" s="35">
        <f>$D218*M218</f>
        <v>0</v>
      </c>
      <c r="Y218" s="35">
        <f t="shared" ref="Y218" si="103">D218*(1-K218)</f>
        <v>0</v>
      </c>
      <c r="Z218" s="34">
        <f>$D218*N218</f>
        <v>0</v>
      </c>
      <c r="AA218" s="34">
        <f>$D218*O218</f>
        <v>0</v>
      </c>
      <c r="AB218" s="34">
        <f>$D218*P218</f>
        <v>0</v>
      </c>
      <c r="AC218" s="106">
        <f>D218-AF218-AE218-AD218</f>
        <v>0</v>
      </c>
      <c r="AD218" s="34">
        <f>$D218*Q218</f>
        <v>0</v>
      </c>
      <c r="AE218" s="34">
        <f>$D218*R218</f>
        <v>0</v>
      </c>
      <c r="AF218" s="34">
        <f>$D218*S218</f>
        <v>0</v>
      </c>
      <c r="AG218" s="106">
        <f>$P218*AC218</f>
        <v>0</v>
      </c>
      <c r="AH218" s="106">
        <f>$P218*AD218</f>
        <v>0</v>
      </c>
      <c r="AI218" s="106">
        <f>$P218*AE218</f>
        <v>0</v>
      </c>
      <c r="AJ218" s="106">
        <f>$P218*AF218</f>
        <v>0</v>
      </c>
      <c r="AK218" s="34">
        <f>$D218*T218</f>
        <v>0</v>
      </c>
      <c r="AL218" s="35"/>
      <c r="AM218" s="10"/>
      <c r="AN218" s="29">
        <f>DSUM($A$9:$D$1100,$D$9,AO217:AO218)</f>
        <v>0</v>
      </c>
      <c r="AO218" s="10">
        <f>B218</f>
        <v>0</v>
      </c>
      <c r="AP218" s="88">
        <f>DCOUNT($A$9:$T$1100,$B$9,AO217:AO218)</f>
        <v>0</v>
      </c>
      <c r="AQ218" s="29">
        <f>DSUM($A$9:$T$1100,$P$9,AO217:AO218)</f>
        <v>0</v>
      </c>
      <c r="AR218" s="6">
        <f>IF(AP218=0,0,AQ218/AP218)</f>
        <v>0</v>
      </c>
      <c r="AY218" s="51"/>
    </row>
    <row r="219" spans="1:51" ht="2.25" customHeight="1" x14ac:dyDescent="0.2">
      <c r="A219" s="37"/>
      <c r="B219" s="38"/>
      <c r="C219" s="39"/>
      <c r="D219" s="40"/>
      <c r="E219" s="41"/>
      <c r="F219" s="42"/>
      <c r="G219" s="41"/>
      <c r="H219" s="43" t="s">
        <v>0</v>
      </c>
      <c r="I219" s="43" t="s">
        <v>52</v>
      </c>
      <c r="J219" s="43" t="s">
        <v>1</v>
      </c>
      <c r="K219" s="39"/>
      <c r="L219" s="69"/>
      <c r="M219" s="45"/>
      <c r="N219" s="46"/>
      <c r="O219" s="46"/>
      <c r="P219" s="86"/>
      <c r="Q219" s="252"/>
      <c r="R219" s="63"/>
      <c r="S219" s="253"/>
      <c r="T219" s="47"/>
      <c r="U219" s="48"/>
      <c r="V219" s="48"/>
      <c r="W219" s="48"/>
      <c r="X219" s="48"/>
      <c r="Y219" s="48"/>
      <c r="Z219" s="48"/>
      <c r="AA219" s="48"/>
      <c r="AB219" s="48"/>
      <c r="AC219" s="103"/>
      <c r="AD219" s="48"/>
      <c r="AE219" s="48"/>
      <c r="AF219" s="48"/>
      <c r="AG219" s="109"/>
      <c r="AH219" s="109"/>
      <c r="AI219" s="109"/>
      <c r="AJ219" s="109"/>
      <c r="AK219" s="48"/>
      <c r="AL219" s="48"/>
      <c r="AM219" s="10"/>
      <c r="AN219" s="18"/>
      <c r="AO219" s="14" t="s">
        <v>81</v>
      </c>
      <c r="AP219" s="87"/>
      <c r="AQ219" s="87"/>
      <c r="AY219" s="51"/>
    </row>
    <row r="220" spans="1:51" ht="17.25" customHeight="1" x14ac:dyDescent="0.2">
      <c r="A220" s="26"/>
      <c r="B220" s="27"/>
      <c r="C220" s="28"/>
      <c r="D220" s="29">
        <f>C220*E220*G220/100</f>
        <v>0</v>
      </c>
      <c r="E220" s="30"/>
      <c r="F220" s="31">
        <f>E220*G220/10</f>
        <v>0</v>
      </c>
      <c r="G220" s="30"/>
      <c r="H220" s="30"/>
      <c r="I220" s="30"/>
      <c r="J220" s="30"/>
      <c r="K220" s="28"/>
      <c r="L220" s="68"/>
      <c r="M220" s="32">
        <f>IF(L220=0,H220,L220)</f>
        <v>0</v>
      </c>
      <c r="N220" s="297"/>
      <c r="O220" s="107"/>
      <c r="P220" s="85"/>
      <c r="Q220" s="107"/>
      <c r="R220" s="64"/>
      <c r="S220" s="251"/>
      <c r="T220" s="33"/>
      <c r="U220" s="34">
        <f>$D220*I220</f>
        <v>0</v>
      </c>
      <c r="V220" s="34">
        <f>$D220*J220</f>
        <v>0</v>
      </c>
      <c r="W220" s="34">
        <f>$D220*K220</f>
        <v>0</v>
      </c>
      <c r="X220" s="35">
        <f>$D220*M220</f>
        <v>0</v>
      </c>
      <c r="Y220" s="35">
        <f t="shared" ref="Y220" si="104">D220*(1-K220)</f>
        <v>0</v>
      </c>
      <c r="Z220" s="34">
        <f>$D220*N220</f>
        <v>0</v>
      </c>
      <c r="AA220" s="34">
        <f>$D220*O220</f>
        <v>0</v>
      </c>
      <c r="AB220" s="34">
        <f>$D220*P220</f>
        <v>0</v>
      </c>
      <c r="AC220" s="106">
        <f>D220-AF220-AE220-AD220</f>
        <v>0</v>
      </c>
      <c r="AD220" s="34">
        <f>$D220*Q220</f>
        <v>0</v>
      </c>
      <c r="AE220" s="34">
        <f>$D220*R220</f>
        <v>0</v>
      </c>
      <c r="AF220" s="34">
        <f>$D220*S220</f>
        <v>0</v>
      </c>
      <c r="AG220" s="106">
        <f>$P220*AC220</f>
        <v>0</v>
      </c>
      <c r="AH220" s="106">
        <f>$P220*AD220</f>
        <v>0</v>
      </c>
      <c r="AI220" s="106">
        <f>$P220*AE220</f>
        <v>0</v>
      </c>
      <c r="AJ220" s="106">
        <f>$P220*AF220</f>
        <v>0</v>
      </c>
      <c r="AK220" s="34">
        <f>$D220*T220</f>
        <v>0</v>
      </c>
      <c r="AL220" s="35"/>
      <c r="AM220" s="10"/>
      <c r="AN220" s="29">
        <f>DSUM($A$9:$D$1100,$D$9,AO219:AO220)</f>
        <v>0</v>
      </c>
      <c r="AO220" s="10">
        <f>B220</f>
        <v>0</v>
      </c>
      <c r="AP220" s="88">
        <f>DCOUNT($A$9:$T$1100,$B$9,AO219:AO220)</f>
        <v>0</v>
      </c>
      <c r="AQ220" s="29">
        <f>DSUM($A$9:$T$1100,$P$9,AO219:AO220)</f>
        <v>0</v>
      </c>
      <c r="AR220" s="6">
        <f>IF(AP220=0,0,AQ220/AP220)</f>
        <v>0</v>
      </c>
      <c r="AY220" s="51"/>
    </row>
    <row r="221" spans="1:51" ht="2.25" customHeight="1" x14ac:dyDescent="0.2">
      <c r="A221" s="37"/>
      <c r="B221" s="38"/>
      <c r="C221" s="39"/>
      <c r="D221" s="40"/>
      <c r="E221" s="41"/>
      <c r="F221" s="42"/>
      <c r="G221" s="41"/>
      <c r="H221" s="43" t="s">
        <v>0</v>
      </c>
      <c r="I221" s="43" t="s">
        <v>52</v>
      </c>
      <c r="J221" s="43" t="s">
        <v>1</v>
      </c>
      <c r="K221" s="39"/>
      <c r="L221" s="69"/>
      <c r="M221" s="45"/>
      <c r="N221" s="46"/>
      <c r="O221" s="46"/>
      <c r="P221" s="86"/>
      <c r="Q221" s="252"/>
      <c r="R221" s="63"/>
      <c r="S221" s="253"/>
      <c r="T221" s="47"/>
      <c r="U221" s="48"/>
      <c r="V221" s="48"/>
      <c r="W221" s="48"/>
      <c r="X221" s="48"/>
      <c r="Y221" s="48"/>
      <c r="Z221" s="48"/>
      <c r="AA221" s="48"/>
      <c r="AB221" s="48"/>
      <c r="AC221" s="103"/>
      <c r="AD221" s="48"/>
      <c r="AE221" s="48"/>
      <c r="AF221" s="48"/>
      <c r="AG221" s="109"/>
      <c r="AH221" s="109"/>
      <c r="AI221" s="109"/>
      <c r="AJ221" s="109"/>
      <c r="AK221" s="48"/>
      <c r="AL221" s="48"/>
      <c r="AM221" s="10"/>
      <c r="AN221" s="18"/>
      <c r="AO221" s="14" t="s">
        <v>81</v>
      </c>
      <c r="AP221" s="87"/>
      <c r="AQ221" s="87"/>
      <c r="AY221" s="51"/>
    </row>
    <row r="222" spans="1:51" ht="17.25" customHeight="1" x14ac:dyDescent="0.2">
      <c r="A222" s="26"/>
      <c r="B222" s="27"/>
      <c r="C222" s="28"/>
      <c r="D222" s="29">
        <f>C222*E222*G222/100</f>
        <v>0</v>
      </c>
      <c r="E222" s="30"/>
      <c r="F222" s="31">
        <f>E222*G222/10</f>
        <v>0</v>
      </c>
      <c r="G222" s="30"/>
      <c r="H222" s="30"/>
      <c r="I222" s="30"/>
      <c r="J222" s="30"/>
      <c r="K222" s="28"/>
      <c r="L222" s="68"/>
      <c r="M222" s="32">
        <f>IF(L222=0,H222,L222)</f>
        <v>0</v>
      </c>
      <c r="N222" s="297"/>
      <c r="O222" s="107"/>
      <c r="P222" s="85"/>
      <c r="Q222" s="107"/>
      <c r="R222" s="64"/>
      <c r="S222" s="251"/>
      <c r="T222" s="33"/>
      <c r="U222" s="34">
        <f>$D222*I222</f>
        <v>0</v>
      </c>
      <c r="V222" s="34">
        <f>$D222*J222</f>
        <v>0</v>
      </c>
      <c r="W222" s="34">
        <f>$D222*K222</f>
        <v>0</v>
      </c>
      <c r="X222" s="35">
        <f>$D222*M222</f>
        <v>0</v>
      </c>
      <c r="Y222" s="35">
        <f t="shared" ref="Y222" si="105">D222*(1-K222)</f>
        <v>0</v>
      </c>
      <c r="Z222" s="34">
        <f>$D222*N222</f>
        <v>0</v>
      </c>
      <c r="AA222" s="34">
        <f>$D222*O222</f>
        <v>0</v>
      </c>
      <c r="AB222" s="34">
        <f>$D222*P222</f>
        <v>0</v>
      </c>
      <c r="AC222" s="106">
        <f>D222-AF222-AE222-AD222</f>
        <v>0</v>
      </c>
      <c r="AD222" s="34">
        <f>$D222*Q222</f>
        <v>0</v>
      </c>
      <c r="AE222" s="34">
        <f>$D222*R222</f>
        <v>0</v>
      </c>
      <c r="AF222" s="34">
        <f>$D222*S222</f>
        <v>0</v>
      </c>
      <c r="AG222" s="106">
        <f>$P222*AC222</f>
        <v>0</v>
      </c>
      <c r="AH222" s="106">
        <f>$P222*AD222</f>
        <v>0</v>
      </c>
      <c r="AI222" s="106">
        <f>$P222*AE222</f>
        <v>0</v>
      </c>
      <c r="AJ222" s="106">
        <f>$P222*AF222</f>
        <v>0</v>
      </c>
      <c r="AK222" s="34">
        <f>$D222*T222</f>
        <v>0</v>
      </c>
      <c r="AL222" s="35"/>
      <c r="AM222" s="10"/>
      <c r="AN222" s="29">
        <f>DSUM($A$9:$D$1100,$D$9,AO221:AO222)</f>
        <v>0</v>
      </c>
      <c r="AO222" s="10">
        <f>B222</f>
        <v>0</v>
      </c>
      <c r="AP222" s="88">
        <f>DCOUNT($A$9:$T$1100,$B$9,AO221:AO222)</f>
        <v>0</v>
      </c>
      <c r="AQ222" s="29">
        <f>DSUM($A$9:$T$1100,$P$9,AO221:AO222)</f>
        <v>0</v>
      </c>
      <c r="AR222" s="6">
        <f>IF(AP222=0,0,AQ222/AP222)</f>
        <v>0</v>
      </c>
      <c r="AY222" s="51"/>
    </row>
    <row r="223" spans="1:51" ht="2.25" customHeight="1" x14ac:dyDescent="0.2">
      <c r="A223" s="37"/>
      <c r="B223" s="38"/>
      <c r="C223" s="39"/>
      <c r="D223" s="40"/>
      <c r="E223" s="41"/>
      <c r="F223" s="42"/>
      <c r="G223" s="41"/>
      <c r="H223" s="43" t="s">
        <v>0</v>
      </c>
      <c r="I223" s="43" t="s">
        <v>52</v>
      </c>
      <c r="J223" s="43" t="s">
        <v>1</v>
      </c>
      <c r="K223" s="39"/>
      <c r="L223" s="69"/>
      <c r="M223" s="45"/>
      <c r="N223" s="46"/>
      <c r="O223" s="46"/>
      <c r="P223" s="86"/>
      <c r="Q223" s="252"/>
      <c r="R223" s="63"/>
      <c r="S223" s="253"/>
      <c r="T223" s="47"/>
      <c r="U223" s="48"/>
      <c r="V223" s="48"/>
      <c r="W223" s="48"/>
      <c r="X223" s="48"/>
      <c r="Y223" s="48"/>
      <c r="Z223" s="48"/>
      <c r="AA223" s="48"/>
      <c r="AB223" s="48"/>
      <c r="AC223" s="103"/>
      <c r="AD223" s="48"/>
      <c r="AE223" s="48"/>
      <c r="AF223" s="48"/>
      <c r="AG223" s="109"/>
      <c r="AH223" s="109"/>
      <c r="AI223" s="109"/>
      <c r="AJ223" s="109"/>
      <c r="AK223" s="48"/>
      <c r="AL223" s="48"/>
      <c r="AM223" s="10"/>
      <c r="AN223" s="18"/>
      <c r="AO223" s="14" t="s">
        <v>81</v>
      </c>
      <c r="AP223" s="87"/>
      <c r="AQ223" s="87"/>
      <c r="AY223" s="51"/>
    </row>
    <row r="224" spans="1:51" ht="17.25" customHeight="1" x14ac:dyDescent="0.2">
      <c r="A224" s="26"/>
      <c r="B224" s="27"/>
      <c r="C224" s="28"/>
      <c r="D224" s="29">
        <f>C224*E224*G224/100</f>
        <v>0</v>
      </c>
      <c r="E224" s="30"/>
      <c r="F224" s="31">
        <f>E224*G224/10</f>
        <v>0</v>
      </c>
      <c r="G224" s="30"/>
      <c r="H224" s="30"/>
      <c r="I224" s="30"/>
      <c r="J224" s="30"/>
      <c r="K224" s="28"/>
      <c r="L224" s="68"/>
      <c r="M224" s="32">
        <f>IF(L224=0,H224,L224)</f>
        <v>0</v>
      </c>
      <c r="N224" s="297"/>
      <c r="O224" s="107"/>
      <c r="P224" s="85"/>
      <c r="Q224" s="107"/>
      <c r="R224" s="64"/>
      <c r="S224" s="251"/>
      <c r="T224" s="33"/>
      <c r="U224" s="34">
        <f>$D224*I224</f>
        <v>0</v>
      </c>
      <c r="V224" s="34">
        <f>$D224*J224</f>
        <v>0</v>
      </c>
      <c r="W224" s="34">
        <f>$D224*K224</f>
        <v>0</v>
      </c>
      <c r="X224" s="35">
        <f>$D224*M224</f>
        <v>0</v>
      </c>
      <c r="Y224" s="35">
        <f t="shared" ref="Y224" si="106">D224*(1-K224)</f>
        <v>0</v>
      </c>
      <c r="Z224" s="34">
        <f>$D224*N224</f>
        <v>0</v>
      </c>
      <c r="AA224" s="34">
        <f>$D224*O224</f>
        <v>0</v>
      </c>
      <c r="AB224" s="34">
        <f>$D224*P224</f>
        <v>0</v>
      </c>
      <c r="AC224" s="106">
        <f>D224-AF224-AE224-AD224</f>
        <v>0</v>
      </c>
      <c r="AD224" s="34">
        <f>$D224*Q224</f>
        <v>0</v>
      </c>
      <c r="AE224" s="34">
        <f>$D224*R224</f>
        <v>0</v>
      </c>
      <c r="AF224" s="34">
        <f>$D224*S224</f>
        <v>0</v>
      </c>
      <c r="AG224" s="106">
        <f>$P224*AC224</f>
        <v>0</v>
      </c>
      <c r="AH224" s="106">
        <f>$P224*AD224</f>
        <v>0</v>
      </c>
      <c r="AI224" s="106">
        <f>$P224*AE224</f>
        <v>0</v>
      </c>
      <c r="AJ224" s="106">
        <f>$P224*AF224</f>
        <v>0</v>
      </c>
      <c r="AK224" s="34">
        <f>$D224*T224</f>
        <v>0</v>
      </c>
      <c r="AL224" s="35"/>
      <c r="AM224" s="10"/>
      <c r="AN224" s="29">
        <f>DSUM($A$9:$D$1100,$D$9,AO223:AO224)</f>
        <v>0</v>
      </c>
      <c r="AO224" s="10">
        <f>B224</f>
        <v>0</v>
      </c>
      <c r="AP224" s="88">
        <f>DCOUNT($A$9:$T$1100,$B$9,AO223:AO224)</f>
        <v>0</v>
      </c>
      <c r="AQ224" s="29">
        <f>DSUM($A$9:$T$1100,$P$9,AO223:AO224)</f>
        <v>0</v>
      </c>
      <c r="AR224" s="6">
        <f>IF(AP224=0,0,AQ224/AP224)</f>
        <v>0</v>
      </c>
      <c r="AY224" s="51"/>
    </row>
    <row r="225" spans="1:51" ht="2.25" customHeight="1" x14ac:dyDescent="0.2">
      <c r="A225" s="37"/>
      <c r="B225" s="38"/>
      <c r="C225" s="39"/>
      <c r="D225" s="40"/>
      <c r="E225" s="41"/>
      <c r="F225" s="42"/>
      <c r="G225" s="41"/>
      <c r="H225" s="43" t="s">
        <v>0</v>
      </c>
      <c r="I225" s="43" t="s">
        <v>52</v>
      </c>
      <c r="J225" s="43" t="s">
        <v>1</v>
      </c>
      <c r="K225" s="39"/>
      <c r="L225" s="69"/>
      <c r="M225" s="45"/>
      <c r="N225" s="46"/>
      <c r="O225" s="46"/>
      <c r="P225" s="86"/>
      <c r="Q225" s="252"/>
      <c r="R225" s="63"/>
      <c r="S225" s="253"/>
      <c r="T225" s="47"/>
      <c r="U225" s="48"/>
      <c r="V225" s="48"/>
      <c r="W225" s="48"/>
      <c r="X225" s="48"/>
      <c r="Y225" s="48"/>
      <c r="Z225" s="48"/>
      <c r="AA225" s="48"/>
      <c r="AB225" s="48"/>
      <c r="AC225" s="103"/>
      <c r="AD225" s="48"/>
      <c r="AE225" s="48"/>
      <c r="AF225" s="48"/>
      <c r="AG225" s="109"/>
      <c r="AH225" s="109"/>
      <c r="AI225" s="109"/>
      <c r="AJ225" s="109"/>
      <c r="AK225" s="48"/>
      <c r="AL225" s="48"/>
      <c r="AM225" s="10"/>
      <c r="AN225" s="18"/>
      <c r="AO225" s="14" t="s">
        <v>81</v>
      </c>
      <c r="AP225" s="87"/>
      <c r="AQ225" s="87"/>
      <c r="AY225" s="51"/>
    </row>
    <row r="226" spans="1:51" ht="17.25" customHeight="1" x14ac:dyDescent="0.2">
      <c r="A226" s="26"/>
      <c r="B226" s="27"/>
      <c r="C226" s="28"/>
      <c r="D226" s="29">
        <f>C226*E226*G226/100</f>
        <v>0</v>
      </c>
      <c r="E226" s="30"/>
      <c r="F226" s="31">
        <f>E226*G226/10</f>
        <v>0</v>
      </c>
      <c r="G226" s="30"/>
      <c r="H226" s="30"/>
      <c r="I226" s="30"/>
      <c r="J226" s="30"/>
      <c r="K226" s="28"/>
      <c r="L226" s="68"/>
      <c r="M226" s="32">
        <f>IF(L226=0,H226,L226)</f>
        <v>0</v>
      </c>
      <c r="N226" s="297"/>
      <c r="O226" s="107"/>
      <c r="P226" s="85"/>
      <c r="Q226" s="107"/>
      <c r="R226" s="64"/>
      <c r="S226" s="251"/>
      <c r="T226" s="33"/>
      <c r="U226" s="34">
        <f>$D226*I226</f>
        <v>0</v>
      </c>
      <c r="V226" s="34">
        <f>$D226*J226</f>
        <v>0</v>
      </c>
      <c r="W226" s="34">
        <f>$D226*K226</f>
        <v>0</v>
      </c>
      <c r="X226" s="35">
        <f>$D226*M226</f>
        <v>0</v>
      </c>
      <c r="Y226" s="35">
        <f t="shared" ref="Y226" si="107">D226*(1-K226)</f>
        <v>0</v>
      </c>
      <c r="Z226" s="34">
        <f>$D226*N226</f>
        <v>0</v>
      </c>
      <c r="AA226" s="34">
        <f>$D226*O226</f>
        <v>0</v>
      </c>
      <c r="AB226" s="34">
        <f>$D226*P226</f>
        <v>0</v>
      </c>
      <c r="AC226" s="106">
        <f>D226-AF226-AE226-AD226</f>
        <v>0</v>
      </c>
      <c r="AD226" s="34">
        <f>$D226*Q226</f>
        <v>0</v>
      </c>
      <c r="AE226" s="34">
        <f>$D226*R226</f>
        <v>0</v>
      </c>
      <c r="AF226" s="34">
        <f>$D226*S226</f>
        <v>0</v>
      </c>
      <c r="AG226" s="106">
        <f>$P226*AC226</f>
        <v>0</v>
      </c>
      <c r="AH226" s="106">
        <f>$P226*AD226</f>
        <v>0</v>
      </c>
      <c r="AI226" s="106">
        <f>$P226*AE226</f>
        <v>0</v>
      </c>
      <c r="AJ226" s="106">
        <f>$P226*AF226</f>
        <v>0</v>
      </c>
      <c r="AK226" s="34">
        <f>$D226*T226</f>
        <v>0</v>
      </c>
      <c r="AL226" s="35"/>
      <c r="AM226" s="10"/>
      <c r="AN226" s="29">
        <f>DSUM($A$9:$D$1100,$D$9,AO225:AO226)</f>
        <v>0</v>
      </c>
      <c r="AO226" s="10">
        <f>B226</f>
        <v>0</v>
      </c>
      <c r="AP226" s="88">
        <f>DCOUNT($A$9:$T$1100,$B$9,AO225:AO226)</f>
        <v>0</v>
      </c>
      <c r="AQ226" s="29">
        <f>DSUM($A$9:$T$1100,$P$9,AO225:AO226)</f>
        <v>0</v>
      </c>
      <c r="AR226" s="6">
        <f>IF(AP226=0,0,AQ226/AP226)</f>
        <v>0</v>
      </c>
      <c r="AY226" s="51"/>
    </row>
    <row r="227" spans="1:51" ht="2.25" customHeight="1" x14ac:dyDescent="0.2">
      <c r="A227" s="37"/>
      <c r="B227" s="38"/>
      <c r="C227" s="39"/>
      <c r="D227" s="40"/>
      <c r="E227" s="41"/>
      <c r="F227" s="42"/>
      <c r="G227" s="41"/>
      <c r="H227" s="43" t="s">
        <v>0</v>
      </c>
      <c r="I227" s="43" t="s">
        <v>52</v>
      </c>
      <c r="J227" s="43" t="s">
        <v>1</v>
      </c>
      <c r="K227" s="39"/>
      <c r="L227" s="69"/>
      <c r="M227" s="45"/>
      <c r="N227" s="46"/>
      <c r="O227" s="46"/>
      <c r="P227" s="86"/>
      <c r="Q227" s="252"/>
      <c r="R227" s="63"/>
      <c r="S227" s="253"/>
      <c r="T227" s="47"/>
      <c r="U227" s="48"/>
      <c r="V227" s="48"/>
      <c r="W227" s="48"/>
      <c r="X227" s="48"/>
      <c r="Y227" s="48"/>
      <c r="Z227" s="48"/>
      <c r="AA227" s="48"/>
      <c r="AB227" s="48"/>
      <c r="AC227" s="103"/>
      <c r="AD227" s="48"/>
      <c r="AE227" s="48"/>
      <c r="AF227" s="48"/>
      <c r="AG227" s="109"/>
      <c r="AH227" s="109"/>
      <c r="AI227" s="109"/>
      <c r="AJ227" s="109"/>
      <c r="AK227" s="48"/>
      <c r="AL227" s="48"/>
      <c r="AM227" s="10"/>
      <c r="AN227" s="18"/>
      <c r="AO227" s="14" t="s">
        <v>81</v>
      </c>
      <c r="AP227" s="87"/>
      <c r="AQ227" s="87"/>
      <c r="AY227" s="51"/>
    </row>
    <row r="228" spans="1:51" ht="17.25" customHeight="1" x14ac:dyDescent="0.2">
      <c r="A228" s="26"/>
      <c r="B228" s="27"/>
      <c r="C228" s="28"/>
      <c r="D228" s="29">
        <f>C228*E228*G228/100</f>
        <v>0</v>
      </c>
      <c r="E228" s="30"/>
      <c r="F228" s="31">
        <f>E228*G228/10</f>
        <v>0</v>
      </c>
      <c r="G228" s="30"/>
      <c r="H228" s="30"/>
      <c r="I228" s="30"/>
      <c r="J228" s="30"/>
      <c r="K228" s="28"/>
      <c r="L228" s="68"/>
      <c r="M228" s="32">
        <f>IF(L228=0,H228,L228)</f>
        <v>0</v>
      </c>
      <c r="N228" s="297"/>
      <c r="O228" s="107"/>
      <c r="P228" s="85"/>
      <c r="Q228" s="107"/>
      <c r="R228" s="64"/>
      <c r="S228" s="251"/>
      <c r="T228" s="33"/>
      <c r="U228" s="34">
        <f>$D228*I228</f>
        <v>0</v>
      </c>
      <c r="V228" s="34">
        <f>$D228*J228</f>
        <v>0</v>
      </c>
      <c r="W228" s="34">
        <f>$D228*K228</f>
        <v>0</v>
      </c>
      <c r="X228" s="35">
        <f>$D228*M228</f>
        <v>0</v>
      </c>
      <c r="Y228" s="35">
        <f t="shared" ref="Y228" si="108">D228*(1-K228)</f>
        <v>0</v>
      </c>
      <c r="Z228" s="34">
        <f>$D228*N228</f>
        <v>0</v>
      </c>
      <c r="AA228" s="34">
        <f>$D228*O228</f>
        <v>0</v>
      </c>
      <c r="AB228" s="34">
        <f>$D228*P228</f>
        <v>0</v>
      </c>
      <c r="AC228" s="106">
        <f>D228-AF228-AE228-AD228</f>
        <v>0</v>
      </c>
      <c r="AD228" s="34">
        <f>$D228*Q228</f>
        <v>0</v>
      </c>
      <c r="AE228" s="34">
        <f>$D228*R228</f>
        <v>0</v>
      </c>
      <c r="AF228" s="34">
        <f>$D228*S228</f>
        <v>0</v>
      </c>
      <c r="AG228" s="106">
        <f>$P228*AC228</f>
        <v>0</v>
      </c>
      <c r="AH228" s="106">
        <f>$P228*AD228</f>
        <v>0</v>
      </c>
      <c r="AI228" s="106">
        <f>$P228*AE228</f>
        <v>0</v>
      </c>
      <c r="AJ228" s="106">
        <f>$P228*AF228</f>
        <v>0</v>
      </c>
      <c r="AK228" s="34">
        <f>$D228*T228</f>
        <v>0</v>
      </c>
      <c r="AL228" s="35"/>
      <c r="AM228" s="10"/>
      <c r="AN228" s="29">
        <f>DSUM($A$9:$D$1100,$D$9,AO227:AO228)</f>
        <v>0</v>
      </c>
      <c r="AO228" s="10">
        <f>B228</f>
        <v>0</v>
      </c>
      <c r="AP228" s="88">
        <f>DCOUNT($A$9:$T$1100,$B$9,AO227:AO228)</f>
        <v>0</v>
      </c>
      <c r="AQ228" s="29">
        <f>DSUM($A$9:$T$1100,$P$9,AO227:AO228)</f>
        <v>0</v>
      </c>
      <c r="AR228" s="6">
        <f>IF(AP228=0,0,AQ228/AP228)</f>
        <v>0</v>
      </c>
      <c r="AY228" s="51"/>
    </row>
    <row r="229" spans="1:51" ht="2.25" customHeight="1" x14ac:dyDescent="0.2">
      <c r="A229" s="37"/>
      <c r="B229" s="38"/>
      <c r="C229" s="39"/>
      <c r="D229" s="40"/>
      <c r="E229" s="41"/>
      <c r="F229" s="42"/>
      <c r="G229" s="41"/>
      <c r="H229" s="43" t="s">
        <v>0</v>
      </c>
      <c r="I229" s="43" t="s">
        <v>52</v>
      </c>
      <c r="J229" s="43" t="s">
        <v>1</v>
      </c>
      <c r="K229" s="39"/>
      <c r="L229" s="69"/>
      <c r="M229" s="45"/>
      <c r="N229" s="46"/>
      <c r="O229" s="46"/>
      <c r="P229" s="86"/>
      <c r="Q229" s="252"/>
      <c r="R229" s="63"/>
      <c r="S229" s="253"/>
      <c r="T229" s="47"/>
      <c r="U229" s="48"/>
      <c r="V229" s="48"/>
      <c r="W229" s="48"/>
      <c r="X229" s="48"/>
      <c r="Y229" s="48"/>
      <c r="Z229" s="48"/>
      <c r="AA229" s="48"/>
      <c r="AB229" s="48"/>
      <c r="AC229" s="103"/>
      <c r="AD229" s="48"/>
      <c r="AE229" s="48"/>
      <c r="AF229" s="48"/>
      <c r="AG229" s="109"/>
      <c r="AH229" s="109"/>
      <c r="AI229" s="109"/>
      <c r="AJ229" s="109"/>
      <c r="AK229" s="48"/>
      <c r="AL229" s="48"/>
      <c r="AM229" s="10"/>
      <c r="AN229" s="18"/>
      <c r="AO229" s="14" t="s">
        <v>81</v>
      </c>
      <c r="AP229" s="87"/>
      <c r="AQ229" s="87"/>
      <c r="AY229" s="51"/>
    </row>
    <row r="230" spans="1:51" ht="17.25" customHeight="1" x14ac:dyDescent="0.2">
      <c r="A230" s="26"/>
      <c r="B230" s="27"/>
      <c r="C230" s="28"/>
      <c r="D230" s="29">
        <f>C230*E230*G230/100</f>
        <v>0</v>
      </c>
      <c r="E230" s="30"/>
      <c r="F230" s="31">
        <f>E230*G230/10</f>
        <v>0</v>
      </c>
      <c r="G230" s="30"/>
      <c r="H230" s="30"/>
      <c r="I230" s="30"/>
      <c r="J230" s="30"/>
      <c r="K230" s="28"/>
      <c r="L230" s="68"/>
      <c r="M230" s="32">
        <f>IF(L230=0,H230,L230)</f>
        <v>0</v>
      </c>
      <c r="N230" s="297"/>
      <c r="O230" s="107"/>
      <c r="P230" s="85"/>
      <c r="Q230" s="107"/>
      <c r="R230" s="64"/>
      <c r="S230" s="251"/>
      <c r="T230" s="33"/>
      <c r="U230" s="34">
        <f>$D230*I230</f>
        <v>0</v>
      </c>
      <c r="V230" s="34">
        <f>$D230*J230</f>
        <v>0</v>
      </c>
      <c r="W230" s="34">
        <f>$D230*K230</f>
        <v>0</v>
      </c>
      <c r="X230" s="35">
        <f>$D230*M230</f>
        <v>0</v>
      </c>
      <c r="Y230" s="35">
        <f t="shared" ref="Y230" si="109">D230*(1-K230)</f>
        <v>0</v>
      </c>
      <c r="Z230" s="34">
        <f>$D230*N230</f>
        <v>0</v>
      </c>
      <c r="AA230" s="34">
        <f>$D230*O230</f>
        <v>0</v>
      </c>
      <c r="AB230" s="34">
        <f>$D230*P230</f>
        <v>0</v>
      </c>
      <c r="AC230" s="106">
        <f>D230-AF230-AE230-AD230</f>
        <v>0</v>
      </c>
      <c r="AD230" s="34">
        <f>$D230*Q230</f>
        <v>0</v>
      </c>
      <c r="AE230" s="34">
        <f>$D230*R230</f>
        <v>0</v>
      </c>
      <c r="AF230" s="34">
        <f>$D230*S230</f>
        <v>0</v>
      </c>
      <c r="AG230" s="106">
        <f>$P230*AC230</f>
        <v>0</v>
      </c>
      <c r="AH230" s="106">
        <f>$P230*AD230</f>
        <v>0</v>
      </c>
      <c r="AI230" s="106">
        <f>$P230*AE230</f>
        <v>0</v>
      </c>
      <c r="AJ230" s="106">
        <f>$P230*AF230</f>
        <v>0</v>
      </c>
      <c r="AK230" s="34">
        <f>$D230*T230</f>
        <v>0</v>
      </c>
      <c r="AL230" s="35"/>
      <c r="AM230" s="10"/>
      <c r="AN230" s="29">
        <f>DSUM($A$9:$D$1100,$D$9,AO229:AO230)</f>
        <v>0</v>
      </c>
      <c r="AO230" s="10">
        <f>B230</f>
        <v>0</v>
      </c>
      <c r="AP230" s="88">
        <f>DCOUNT($A$9:$T$1100,$B$9,AO229:AO230)</f>
        <v>0</v>
      </c>
      <c r="AQ230" s="29">
        <f>DSUM($A$9:$T$1100,$P$9,AO229:AO230)</f>
        <v>0</v>
      </c>
      <c r="AR230" s="6">
        <f>IF(AP230=0,0,AQ230/AP230)</f>
        <v>0</v>
      </c>
      <c r="AY230" s="51"/>
    </row>
    <row r="231" spans="1:51" ht="2.25" customHeight="1" x14ac:dyDescent="0.2">
      <c r="A231" s="37"/>
      <c r="B231" s="38"/>
      <c r="C231" s="39"/>
      <c r="D231" s="40"/>
      <c r="E231" s="41"/>
      <c r="F231" s="42"/>
      <c r="G231" s="41"/>
      <c r="H231" s="43" t="s">
        <v>0</v>
      </c>
      <c r="I231" s="43" t="s">
        <v>52</v>
      </c>
      <c r="J231" s="43" t="s">
        <v>1</v>
      </c>
      <c r="K231" s="39"/>
      <c r="L231" s="69"/>
      <c r="M231" s="45"/>
      <c r="N231" s="46"/>
      <c r="O231" s="46"/>
      <c r="P231" s="86"/>
      <c r="Q231" s="252"/>
      <c r="R231" s="63"/>
      <c r="S231" s="253"/>
      <c r="T231" s="47"/>
      <c r="U231" s="48"/>
      <c r="V231" s="48"/>
      <c r="W231" s="48"/>
      <c r="X231" s="48"/>
      <c r="Y231" s="48"/>
      <c r="Z231" s="48"/>
      <c r="AA231" s="48"/>
      <c r="AB231" s="48"/>
      <c r="AC231" s="103"/>
      <c r="AD231" s="48"/>
      <c r="AE231" s="48"/>
      <c r="AF231" s="48"/>
      <c r="AG231" s="109"/>
      <c r="AH231" s="109"/>
      <c r="AI231" s="109"/>
      <c r="AJ231" s="109"/>
      <c r="AK231" s="48"/>
      <c r="AL231" s="48"/>
      <c r="AM231" s="10"/>
      <c r="AN231" s="18"/>
      <c r="AO231" s="14" t="s">
        <v>81</v>
      </c>
      <c r="AP231" s="87"/>
      <c r="AQ231" s="87"/>
      <c r="AY231" s="51"/>
    </row>
    <row r="232" spans="1:51" ht="17.25" customHeight="1" x14ac:dyDescent="0.2">
      <c r="A232" s="26"/>
      <c r="B232" s="27"/>
      <c r="C232" s="28"/>
      <c r="D232" s="29">
        <f>C232*E232*G232/100</f>
        <v>0</v>
      </c>
      <c r="E232" s="30"/>
      <c r="F232" s="31">
        <f>E232*G232/10</f>
        <v>0</v>
      </c>
      <c r="G232" s="30"/>
      <c r="H232" s="30"/>
      <c r="I232" s="30"/>
      <c r="J232" s="30"/>
      <c r="K232" s="28"/>
      <c r="L232" s="68"/>
      <c r="M232" s="32">
        <f>IF(L232=0,H232,L232)</f>
        <v>0</v>
      </c>
      <c r="N232" s="297"/>
      <c r="O232" s="107"/>
      <c r="P232" s="85"/>
      <c r="Q232" s="107"/>
      <c r="R232" s="64"/>
      <c r="S232" s="251"/>
      <c r="T232" s="33"/>
      <c r="U232" s="34">
        <f>$D232*I232</f>
        <v>0</v>
      </c>
      <c r="V232" s="34">
        <f>$D232*J232</f>
        <v>0</v>
      </c>
      <c r="W232" s="34">
        <f>$D232*K232</f>
        <v>0</v>
      </c>
      <c r="X232" s="35">
        <f>$D232*M232</f>
        <v>0</v>
      </c>
      <c r="Y232" s="35">
        <f t="shared" ref="Y232" si="110">D232*(1-K232)</f>
        <v>0</v>
      </c>
      <c r="Z232" s="34">
        <f>$D232*N232</f>
        <v>0</v>
      </c>
      <c r="AA232" s="34">
        <f>$D232*O232</f>
        <v>0</v>
      </c>
      <c r="AB232" s="34">
        <f>$D232*P232</f>
        <v>0</v>
      </c>
      <c r="AC232" s="106">
        <f>D232-AF232-AE232-AD232</f>
        <v>0</v>
      </c>
      <c r="AD232" s="34">
        <f>$D232*Q232</f>
        <v>0</v>
      </c>
      <c r="AE232" s="34">
        <f>$D232*R232</f>
        <v>0</v>
      </c>
      <c r="AF232" s="34">
        <f>$D232*S232</f>
        <v>0</v>
      </c>
      <c r="AG232" s="106">
        <f>$P232*AC232</f>
        <v>0</v>
      </c>
      <c r="AH232" s="106">
        <f>$P232*AD232</f>
        <v>0</v>
      </c>
      <c r="AI232" s="106">
        <f>$P232*AE232</f>
        <v>0</v>
      </c>
      <c r="AJ232" s="106">
        <f>$P232*AF232</f>
        <v>0</v>
      </c>
      <c r="AK232" s="34">
        <f>$D232*T232</f>
        <v>0</v>
      </c>
      <c r="AL232" s="35"/>
      <c r="AM232" s="10"/>
      <c r="AN232" s="29">
        <f>DSUM($A$9:$D$1100,$D$9,AO231:AO232)</f>
        <v>0</v>
      </c>
      <c r="AO232" s="10">
        <f>B232</f>
        <v>0</v>
      </c>
      <c r="AP232" s="88">
        <f>DCOUNT($A$9:$T$1100,$B$9,AO231:AO232)</f>
        <v>0</v>
      </c>
      <c r="AQ232" s="29">
        <f>DSUM($A$9:$T$1100,$P$9,AO231:AO232)</f>
        <v>0</v>
      </c>
      <c r="AR232" s="6">
        <f>IF(AP232=0,0,AQ232/AP232)</f>
        <v>0</v>
      </c>
      <c r="AY232" s="51"/>
    </row>
    <row r="233" spans="1:51" ht="2.25" customHeight="1" x14ac:dyDescent="0.2">
      <c r="A233" s="37"/>
      <c r="B233" s="38"/>
      <c r="C233" s="39"/>
      <c r="D233" s="40"/>
      <c r="E233" s="41"/>
      <c r="F233" s="42"/>
      <c r="G233" s="41"/>
      <c r="H233" s="43" t="s">
        <v>0</v>
      </c>
      <c r="I233" s="43" t="s">
        <v>52</v>
      </c>
      <c r="J233" s="43" t="s">
        <v>1</v>
      </c>
      <c r="K233" s="39"/>
      <c r="L233" s="69"/>
      <c r="M233" s="45"/>
      <c r="N233" s="46"/>
      <c r="O233" s="46"/>
      <c r="P233" s="86"/>
      <c r="Q233" s="252"/>
      <c r="R233" s="63"/>
      <c r="S233" s="253"/>
      <c r="T233" s="47"/>
      <c r="U233" s="48"/>
      <c r="V233" s="48"/>
      <c r="W233" s="48"/>
      <c r="X233" s="48"/>
      <c r="Y233" s="48"/>
      <c r="Z233" s="48"/>
      <c r="AA233" s="48"/>
      <c r="AB233" s="48"/>
      <c r="AC233" s="103"/>
      <c r="AD233" s="48"/>
      <c r="AE233" s="48"/>
      <c r="AF233" s="48"/>
      <c r="AG233" s="109"/>
      <c r="AH233" s="109"/>
      <c r="AI233" s="109"/>
      <c r="AJ233" s="109"/>
      <c r="AK233" s="48"/>
      <c r="AL233" s="48"/>
      <c r="AM233" s="10"/>
      <c r="AN233" s="18"/>
      <c r="AO233" s="14" t="s">
        <v>81</v>
      </c>
      <c r="AP233" s="87"/>
      <c r="AQ233" s="87"/>
      <c r="AY233" s="51"/>
    </row>
    <row r="234" spans="1:51" ht="17.25" customHeight="1" x14ac:dyDescent="0.2">
      <c r="A234" s="26"/>
      <c r="B234" s="27"/>
      <c r="C234" s="28"/>
      <c r="D234" s="29">
        <f>C234*E234*G234/100</f>
        <v>0</v>
      </c>
      <c r="E234" s="30"/>
      <c r="F234" s="31">
        <f>E234*G234/10</f>
        <v>0</v>
      </c>
      <c r="G234" s="30"/>
      <c r="H234" s="30"/>
      <c r="I234" s="30"/>
      <c r="J234" s="30"/>
      <c r="K234" s="28"/>
      <c r="L234" s="68"/>
      <c r="M234" s="32">
        <f>IF(L234=0,H234,L234)</f>
        <v>0</v>
      </c>
      <c r="N234" s="297"/>
      <c r="O234" s="107"/>
      <c r="P234" s="85"/>
      <c r="Q234" s="107"/>
      <c r="R234" s="64"/>
      <c r="S234" s="251"/>
      <c r="T234" s="33"/>
      <c r="U234" s="34">
        <f>$D234*I234</f>
        <v>0</v>
      </c>
      <c r="V234" s="34">
        <f>$D234*J234</f>
        <v>0</v>
      </c>
      <c r="W234" s="34">
        <f>$D234*K234</f>
        <v>0</v>
      </c>
      <c r="X234" s="35">
        <f>$D234*M234</f>
        <v>0</v>
      </c>
      <c r="Y234" s="35">
        <f t="shared" ref="Y234" si="111">D234*(1-K234)</f>
        <v>0</v>
      </c>
      <c r="Z234" s="34">
        <f>$D234*N234</f>
        <v>0</v>
      </c>
      <c r="AA234" s="34">
        <f>$D234*O234</f>
        <v>0</v>
      </c>
      <c r="AB234" s="34">
        <f>$D234*P234</f>
        <v>0</v>
      </c>
      <c r="AC234" s="106">
        <f>D234-AF234-AE234-AD234</f>
        <v>0</v>
      </c>
      <c r="AD234" s="34">
        <f>$D234*Q234</f>
        <v>0</v>
      </c>
      <c r="AE234" s="34">
        <f>$D234*R234</f>
        <v>0</v>
      </c>
      <c r="AF234" s="34">
        <f>$D234*S234</f>
        <v>0</v>
      </c>
      <c r="AG234" s="106">
        <f>$P234*AC234</f>
        <v>0</v>
      </c>
      <c r="AH234" s="106">
        <f>$P234*AD234</f>
        <v>0</v>
      </c>
      <c r="AI234" s="106">
        <f>$P234*AE234</f>
        <v>0</v>
      </c>
      <c r="AJ234" s="106">
        <f>$P234*AF234</f>
        <v>0</v>
      </c>
      <c r="AK234" s="34">
        <f>$D234*T234</f>
        <v>0</v>
      </c>
      <c r="AL234" s="35"/>
      <c r="AM234" s="10"/>
      <c r="AN234" s="29">
        <f>DSUM($A$9:$D$1100,$D$9,AO233:AO234)</f>
        <v>0</v>
      </c>
      <c r="AO234" s="10">
        <f>B234</f>
        <v>0</v>
      </c>
      <c r="AP234" s="88">
        <f>DCOUNT($A$9:$T$1100,$B$9,AO233:AO234)</f>
        <v>0</v>
      </c>
      <c r="AQ234" s="29">
        <f>DSUM($A$9:$T$1100,$P$9,AO233:AO234)</f>
        <v>0</v>
      </c>
      <c r="AR234" s="6">
        <f>IF(AP234=0,0,AQ234/AP234)</f>
        <v>0</v>
      </c>
      <c r="AY234" s="51"/>
    </row>
    <row r="235" spans="1:51" ht="2.25" customHeight="1" x14ac:dyDescent="0.2">
      <c r="A235" s="37"/>
      <c r="B235" s="38"/>
      <c r="C235" s="39"/>
      <c r="D235" s="40"/>
      <c r="E235" s="41"/>
      <c r="F235" s="42"/>
      <c r="G235" s="41"/>
      <c r="H235" s="43" t="s">
        <v>0</v>
      </c>
      <c r="I235" s="43" t="s">
        <v>52</v>
      </c>
      <c r="J235" s="43" t="s">
        <v>1</v>
      </c>
      <c r="K235" s="39"/>
      <c r="L235" s="69"/>
      <c r="M235" s="45"/>
      <c r="N235" s="46"/>
      <c r="O235" s="46"/>
      <c r="P235" s="86"/>
      <c r="Q235" s="252"/>
      <c r="R235" s="63"/>
      <c r="S235" s="253"/>
      <c r="T235" s="47"/>
      <c r="U235" s="48"/>
      <c r="V235" s="48"/>
      <c r="W235" s="48"/>
      <c r="X235" s="48"/>
      <c r="Y235" s="48"/>
      <c r="Z235" s="48"/>
      <c r="AA235" s="48"/>
      <c r="AB235" s="48"/>
      <c r="AC235" s="103"/>
      <c r="AD235" s="48"/>
      <c r="AE235" s="48"/>
      <c r="AF235" s="48"/>
      <c r="AG235" s="109"/>
      <c r="AH235" s="109"/>
      <c r="AI235" s="109"/>
      <c r="AJ235" s="109"/>
      <c r="AK235" s="48"/>
      <c r="AL235" s="48"/>
      <c r="AM235" s="10"/>
      <c r="AN235" s="18"/>
      <c r="AO235" s="14" t="s">
        <v>81</v>
      </c>
      <c r="AP235" s="87"/>
      <c r="AQ235" s="87"/>
      <c r="AY235" s="51"/>
    </row>
    <row r="236" spans="1:51" ht="17.25" customHeight="1" x14ac:dyDescent="0.2">
      <c r="A236" s="26"/>
      <c r="B236" s="27"/>
      <c r="C236" s="28"/>
      <c r="D236" s="29">
        <f>C236*E236*G236/100</f>
        <v>0</v>
      </c>
      <c r="E236" s="30"/>
      <c r="F236" s="31">
        <f>E236*G236/10</f>
        <v>0</v>
      </c>
      <c r="G236" s="30"/>
      <c r="H236" s="30"/>
      <c r="I236" s="30"/>
      <c r="J236" s="30"/>
      <c r="K236" s="28"/>
      <c r="L236" s="68"/>
      <c r="M236" s="32">
        <f>IF(L236=0,H236,L236)</f>
        <v>0</v>
      </c>
      <c r="N236" s="297"/>
      <c r="O236" s="107"/>
      <c r="P236" s="85"/>
      <c r="Q236" s="107"/>
      <c r="R236" s="64"/>
      <c r="S236" s="251"/>
      <c r="T236" s="33"/>
      <c r="U236" s="34">
        <f>$D236*I236</f>
        <v>0</v>
      </c>
      <c r="V236" s="34">
        <f>$D236*J236</f>
        <v>0</v>
      </c>
      <c r="W236" s="34">
        <f>$D236*K236</f>
        <v>0</v>
      </c>
      <c r="X236" s="35">
        <f>$D236*M236</f>
        <v>0</v>
      </c>
      <c r="Y236" s="35">
        <f t="shared" ref="Y236" si="112">D236*(1-K236)</f>
        <v>0</v>
      </c>
      <c r="Z236" s="34">
        <f>$D236*N236</f>
        <v>0</v>
      </c>
      <c r="AA236" s="34">
        <f>$D236*O236</f>
        <v>0</v>
      </c>
      <c r="AB236" s="34">
        <f>$D236*P236</f>
        <v>0</v>
      </c>
      <c r="AC236" s="106">
        <f>D236-AF236-AE236-AD236</f>
        <v>0</v>
      </c>
      <c r="AD236" s="34">
        <f>$D236*Q236</f>
        <v>0</v>
      </c>
      <c r="AE236" s="34">
        <f>$D236*R236</f>
        <v>0</v>
      </c>
      <c r="AF236" s="34">
        <f>$D236*S236</f>
        <v>0</v>
      </c>
      <c r="AG236" s="106">
        <f>$P236*AC236</f>
        <v>0</v>
      </c>
      <c r="AH236" s="106">
        <f>$P236*AD236</f>
        <v>0</v>
      </c>
      <c r="AI236" s="106">
        <f>$P236*AE236</f>
        <v>0</v>
      </c>
      <c r="AJ236" s="106">
        <f>$P236*AF236</f>
        <v>0</v>
      </c>
      <c r="AK236" s="34">
        <f>$D236*T236</f>
        <v>0</v>
      </c>
      <c r="AL236" s="35"/>
      <c r="AM236" s="10"/>
      <c r="AN236" s="29">
        <f>DSUM($A$9:$D$1100,$D$9,AO235:AO236)</f>
        <v>0</v>
      </c>
      <c r="AO236" s="10">
        <f>B236</f>
        <v>0</v>
      </c>
      <c r="AP236" s="88">
        <f>DCOUNT($A$9:$T$1100,$B$9,AO235:AO236)</f>
        <v>0</v>
      </c>
      <c r="AQ236" s="29">
        <f>DSUM($A$9:$T$1100,$P$9,AO235:AO236)</f>
        <v>0</v>
      </c>
      <c r="AR236" s="6">
        <f>IF(AP236=0,0,AQ236/AP236)</f>
        <v>0</v>
      </c>
      <c r="AY236" s="51"/>
    </row>
    <row r="237" spans="1:51" ht="2.25" customHeight="1" x14ac:dyDescent="0.2">
      <c r="A237" s="37"/>
      <c r="B237" s="38"/>
      <c r="C237" s="39"/>
      <c r="D237" s="40"/>
      <c r="E237" s="41"/>
      <c r="F237" s="42"/>
      <c r="G237" s="41"/>
      <c r="H237" s="43" t="s">
        <v>0</v>
      </c>
      <c r="I237" s="43" t="s">
        <v>52</v>
      </c>
      <c r="J237" s="43" t="s">
        <v>1</v>
      </c>
      <c r="K237" s="39"/>
      <c r="L237" s="69"/>
      <c r="M237" s="45"/>
      <c r="N237" s="46"/>
      <c r="O237" s="46"/>
      <c r="P237" s="86"/>
      <c r="Q237" s="252"/>
      <c r="R237" s="63"/>
      <c r="S237" s="253"/>
      <c r="T237" s="47"/>
      <c r="U237" s="48"/>
      <c r="V237" s="48"/>
      <c r="W237" s="48"/>
      <c r="X237" s="48"/>
      <c r="Y237" s="48"/>
      <c r="Z237" s="48"/>
      <c r="AA237" s="48"/>
      <c r="AB237" s="48"/>
      <c r="AC237" s="103"/>
      <c r="AD237" s="48"/>
      <c r="AE237" s="48"/>
      <c r="AF237" s="48"/>
      <c r="AG237" s="109"/>
      <c r="AH237" s="109"/>
      <c r="AI237" s="109"/>
      <c r="AJ237" s="109"/>
      <c r="AK237" s="48"/>
      <c r="AL237" s="48"/>
      <c r="AM237" s="10"/>
      <c r="AN237" s="18"/>
      <c r="AO237" s="14" t="s">
        <v>81</v>
      </c>
      <c r="AP237" s="87"/>
      <c r="AQ237" s="87"/>
      <c r="AY237" s="51"/>
    </row>
    <row r="238" spans="1:51" ht="17.25" customHeight="1" x14ac:dyDescent="0.2">
      <c r="A238" s="26"/>
      <c r="B238" s="27"/>
      <c r="C238" s="28"/>
      <c r="D238" s="29">
        <f>C238*E238*G238/100</f>
        <v>0</v>
      </c>
      <c r="E238" s="30"/>
      <c r="F238" s="31">
        <f>E238*G238/10</f>
        <v>0</v>
      </c>
      <c r="G238" s="30"/>
      <c r="H238" s="30"/>
      <c r="I238" s="30"/>
      <c r="J238" s="30"/>
      <c r="K238" s="28"/>
      <c r="L238" s="68"/>
      <c r="M238" s="32">
        <f>IF(L238=0,H238,L238)</f>
        <v>0</v>
      </c>
      <c r="N238" s="297"/>
      <c r="O238" s="107"/>
      <c r="P238" s="85"/>
      <c r="Q238" s="107"/>
      <c r="R238" s="64"/>
      <c r="S238" s="251"/>
      <c r="T238" s="33"/>
      <c r="U238" s="34">
        <f>$D238*I238</f>
        <v>0</v>
      </c>
      <c r="V238" s="34">
        <f>$D238*J238</f>
        <v>0</v>
      </c>
      <c r="W238" s="34">
        <f>$D238*K238</f>
        <v>0</v>
      </c>
      <c r="X238" s="35">
        <f>$D238*M238</f>
        <v>0</v>
      </c>
      <c r="Y238" s="35">
        <f t="shared" ref="Y238" si="113">D238*(1-K238)</f>
        <v>0</v>
      </c>
      <c r="Z238" s="34">
        <f>$D238*N238</f>
        <v>0</v>
      </c>
      <c r="AA238" s="34">
        <f>$D238*O238</f>
        <v>0</v>
      </c>
      <c r="AB238" s="34">
        <f>$D238*P238</f>
        <v>0</v>
      </c>
      <c r="AC238" s="106">
        <f>D238-AF238-AE238-AD238</f>
        <v>0</v>
      </c>
      <c r="AD238" s="34">
        <f>$D238*Q238</f>
        <v>0</v>
      </c>
      <c r="AE238" s="34">
        <f>$D238*R238</f>
        <v>0</v>
      </c>
      <c r="AF238" s="34">
        <f>$D238*S238</f>
        <v>0</v>
      </c>
      <c r="AG238" s="106">
        <f>$P238*AC238</f>
        <v>0</v>
      </c>
      <c r="AH238" s="106">
        <f>$P238*AD238</f>
        <v>0</v>
      </c>
      <c r="AI238" s="106">
        <f>$P238*AE238</f>
        <v>0</v>
      </c>
      <c r="AJ238" s="106">
        <f>$P238*AF238</f>
        <v>0</v>
      </c>
      <c r="AK238" s="34">
        <f>$D238*T238</f>
        <v>0</v>
      </c>
      <c r="AL238" s="35"/>
      <c r="AM238" s="10"/>
      <c r="AN238" s="29">
        <f>DSUM($A$9:$D$1100,$D$9,AO237:AO238)</f>
        <v>0</v>
      </c>
      <c r="AO238" s="10">
        <f>B238</f>
        <v>0</v>
      </c>
      <c r="AP238" s="88">
        <f>DCOUNT($A$9:$T$1100,$B$9,AO237:AO238)</f>
        <v>0</v>
      </c>
      <c r="AQ238" s="29">
        <f>DSUM($A$9:$T$1100,$P$9,AO237:AO238)</f>
        <v>0</v>
      </c>
      <c r="AR238" s="6">
        <f>IF(AP238=0,0,AQ238/AP238)</f>
        <v>0</v>
      </c>
      <c r="AY238" s="51"/>
    </row>
    <row r="239" spans="1:51" ht="2.25" customHeight="1" x14ac:dyDescent="0.2">
      <c r="A239" s="37"/>
      <c r="B239" s="38"/>
      <c r="C239" s="39"/>
      <c r="D239" s="40"/>
      <c r="E239" s="41"/>
      <c r="F239" s="42"/>
      <c r="G239" s="41"/>
      <c r="H239" s="43" t="s">
        <v>0</v>
      </c>
      <c r="I239" s="43" t="s">
        <v>52</v>
      </c>
      <c r="J239" s="43" t="s">
        <v>1</v>
      </c>
      <c r="K239" s="39"/>
      <c r="L239" s="69"/>
      <c r="M239" s="45"/>
      <c r="N239" s="46"/>
      <c r="O239" s="46"/>
      <c r="P239" s="86"/>
      <c r="Q239" s="252"/>
      <c r="R239" s="63"/>
      <c r="S239" s="253"/>
      <c r="T239" s="47"/>
      <c r="U239" s="48"/>
      <c r="V239" s="48"/>
      <c r="W239" s="48"/>
      <c r="X239" s="48"/>
      <c r="Y239" s="48"/>
      <c r="Z239" s="48"/>
      <c r="AA239" s="48"/>
      <c r="AB239" s="48"/>
      <c r="AC239" s="103"/>
      <c r="AD239" s="48"/>
      <c r="AE239" s="48"/>
      <c r="AF239" s="48"/>
      <c r="AG239" s="109"/>
      <c r="AH239" s="109"/>
      <c r="AI239" s="109"/>
      <c r="AJ239" s="109"/>
      <c r="AK239" s="48"/>
      <c r="AL239" s="48"/>
      <c r="AM239" s="10"/>
      <c r="AN239" s="18"/>
      <c r="AO239" s="14" t="s">
        <v>81</v>
      </c>
      <c r="AP239" s="87"/>
      <c r="AQ239" s="87"/>
      <c r="AY239" s="51"/>
    </row>
    <row r="240" spans="1:51" ht="17.25" customHeight="1" x14ac:dyDescent="0.2">
      <c r="A240" s="26"/>
      <c r="B240" s="27"/>
      <c r="C240" s="28"/>
      <c r="D240" s="29">
        <f>C240*E240*G240/100</f>
        <v>0</v>
      </c>
      <c r="E240" s="30"/>
      <c r="F240" s="31">
        <f>E240*G240/10</f>
        <v>0</v>
      </c>
      <c r="G240" s="30"/>
      <c r="H240" s="30"/>
      <c r="I240" s="30"/>
      <c r="J240" s="30"/>
      <c r="K240" s="28"/>
      <c r="L240" s="68"/>
      <c r="M240" s="32">
        <f>IF(L240=0,H240,L240)</f>
        <v>0</v>
      </c>
      <c r="N240" s="297"/>
      <c r="O240" s="107"/>
      <c r="P240" s="85"/>
      <c r="Q240" s="107"/>
      <c r="R240" s="64"/>
      <c r="S240" s="251"/>
      <c r="T240" s="33"/>
      <c r="U240" s="34">
        <f>$D240*I240</f>
        <v>0</v>
      </c>
      <c r="V240" s="34">
        <f>$D240*J240</f>
        <v>0</v>
      </c>
      <c r="W240" s="34">
        <f>$D240*K240</f>
        <v>0</v>
      </c>
      <c r="X240" s="35">
        <f>$D240*M240</f>
        <v>0</v>
      </c>
      <c r="Y240" s="35">
        <f t="shared" ref="Y240" si="114">D240*(1-K240)</f>
        <v>0</v>
      </c>
      <c r="Z240" s="34">
        <f>$D240*N240</f>
        <v>0</v>
      </c>
      <c r="AA240" s="34">
        <f>$D240*O240</f>
        <v>0</v>
      </c>
      <c r="AB240" s="34">
        <f>$D240*P240</f>
        <v>0</v>
      </c>
      <c r="AC240" s="106">
        <f>D240-AF240-AE240-AD240</f>
        <v>0</v>
      </c>
      <c r="AD240" s="34">
        <f>$D240*Q240</f>
        <v>0</v>
      </c>
      <c r="AE240" s="34">
        <f>$D240*R240</f>
        <v>0</v>
      </c>
      <c r="AF240" s="34">
        <f>$D240*S240</f>
        <v>0</v>
      </c>
      <c r="AG240" s="106">
        <f>$P240*AC240</f>
        <v>0</v>
      </c>
      <c r="AH240" s="106">
        <f>$P240*AD240</f>
        <v>0</v>
      </c>
      <c r="AI240" s="106">
        <f>$P240*AE240</f>
        <v>0</v>
      </c>
      <c r="AJ240" s="106">
        <f>$P240*AF240</f>
        <v>0</v>
      </c>
      <c r="AK240" s="34">
        <f>$D240*T240</f>
        <v>0</v>
      </c>
      <c r="AL240" s="35"/>
      <c r="AM240" s="10"/>
      <c r="AN240" s="29">
        <f>DSUM($A$9:$D$1100,$D$9,AO239:AO240)</f>
        <v>0</v>
      </c>
      <c r="AO240" s="10">
        <f>B240</f>
        <v>0</v>
      </c>
      <c r="AP240" s="88">
        <f>DCOUNT($A$9:$T$1100,$B$9,AO239:AO240)</f>
        <v>0</v>
      </c>
      <c r="AQ240" s="29">
        <f>DSUM($A$9:$T$1100,$P$9,AO239:AO240)</f>
        <v>0</v>
      </c>
      <c r="AR240" s="6">
        <f>IF(AP240=0,0,AQ240/AP240)</f>
        <v>0</v>
      </c>
      <c r="AY240" s="51"/>
    </row>
    <row r="241" spans="1:51" ht="2.25" customHeight="1" x14ac:dyDescent="0.2">
      <c r="A241" s="37"/>
      <c r="B241" s="38"/>
      <c r="C241" s="39"/>
      <c r="D241" s="40"/>
      <c r="E241" s="41"/>
      <c r="F241" s="42"/>
      <c r="G241" s="41"/>
      <c r="H241" s="43" t="s">
        <v>0</v>
      </c>
      <c r="I241" s="43" t="s">
        <v>52</v>
      </c>
      <c r="J241" s="43" t="s">
        <v>1</v>
      </c>
      <c r="K241" s="39"/>
      <c r="L241" s="69"/>
      <c r="M241" s="45"/>
      <c r="N241" s="46"/>
      <c r="O241" s="46"/>
      <c r="P241" s="86"/>
      <c r="Q241" s="252"/>
      <c r="R241" s="63"/>
      <c r="S241" s="253"/>
      <c r="T241" s="47"/>
      <c r="U241" s="48"/>
      <c r="V241" s="48"/>
      <c r="W241" s="48"/>
      <c r="X241" s="48"/>
      <c r="Y241" s="48"/>
      <c r="Z241" s="48"/>
      <c r="AA241" s="48"/>
      <c r="AB241" s="48"/>
      <c r="AC241" s="103"/>
      <c r="AD241" s="48"/>
      <c r="AE241" s="48"/>
      <c r="AF241" s="48"/>
      <c r="AG241" s="109"/>
      <c r="AH241" s="109"/>
      <c r="AI241" s="109"/>
      <c r="AJ241" s="109"/>
      <c r="AK241" s="48"/>
      <c r="AL241" s="48"/>
      <c r="AM241" s="10"/>
      <c r="AN241" s="18"/>
      <c r="AO241" s="14" t="s">
        <v>81</v>
      </c>
      <c r="AP241" s="87"/>
      <c r="AQ241" s="87"/>
      <c r="AY241" s="51"/>
    </row>
    <row r="242" spans="1:51" ht="17.25" customHeight="1" x14ac:dyDescent="0.2">
      <c r="A242" s="26"/>
      <c r="B242" s="27"/>
      <c r="C242" s="28"/>
      <c r="D242" s="29">
        <f>C242*E242*G242/100</f>
        <v>0</v>
      </c>
      <c r="E242" s="30"/>
      <c r="F242" s="31">
        <f>E242*G242/10</f>
        <v>0</v>
      </c>
      <c r="G242" s="30"/>
      <c r="H242" s="30"/>
      <c r="I242" s="30"/>
      <c r="J242" s="30"/>
      <c r="K242" s="28"/>
      <c r="L242" s="68"/>
      <c r="M242" s="32">
        <f>IF(L242=0,H242,L242)</f>
        <v>0</v>
      </c>
      <c r="N242" s="297"/>
      <c r="O242" s="107"/>
      <c r="P242" s="85"/>
      <c r="Q242" s="107"/>
      <c r="R242" s="64"/>
      <c r="S242" s="251"/>
      <c r="T242" s="33"/>
      <c r="U242" s="34">
        <f>$D242*I242</f>
        <v>0</v>
      </c>
      <c r="V242" s="34">
        <f>$D242*J242</f>
        <v>0</v>
      </c>
      <c r="W242" s="34">
        <f>$D242*K242</f>
        <v>0</v>
      </c>
      <c r="X242" s="35">
        <f>$D242*M242</f>
        <v>0</v>
      </c>
      <c r="Y242" s="35">
        <f t="shared" ref="Y242" si="115">D242*(1-K242)</f>
        <v>0</v>
      </c>
      <c r="Z242" s="34">
        <f>$D242*N242</f>
        <v>0</v>
      </c>
      <c r="AA242" s="34">
        <f>$D242*O242</f>
        <v>0</v>
      </c>
      <c r="AB242" s="34">
        <f>$D242*P242</f>
        <v>0</v>
      </c>
      <c r="AC242" s="106">
        <f>D242-AF242-AE242-AD242</f>
        <v>0</v>
      </c>
      <c r="AD242" s="34">
        <f>$D242*Q242</f>
        <v>0</v>
      </c>
      <c r="AE242" s="34">
        <f>$D242*R242</f>
        <v>0</v>
      </c>
      <c r="AF242" s="34">
        <f>$D242*S242</f>
        <v>0</v>
      </c>
      <c r="AG242" s="106">
        <f>$P242*AC242</f>
        <v>0</v>
      </c>
      <c r="AH242" s="106">
        <f>$P242*AD242</f>
        <v>0</v>
      </c>
      <c r="AI242" s="106">
        <f>$P242*AE242</f>
        <v>0</v>
      </c>
      <c r="AJ242" s="106">
        <f>$P242*AF242</f>
        <v>0</v>
      </c>
      <c r="AK242" s="34">
        <f>$D242*T242</f>
        <v>0</v>
      </c>
      <c r="AL242" s="35"/>
      <c r="AM242" s="10"/>
      <c r="AN242" s="29">
        <f>DSUM($A$9:$D$1100,$D$9,AO241:AO242)</f>
        <v>0</v>
      </c>
      <c r="AO242" s="10">
        <f>B242</f>
        <v>0</v>
      </c>
      <c r="AP242" s="88">
        <f>DCOUNT($A$9:$T$1100,$B$9,AO241:AO242)</f>
        <v>0</v>
      </c>
      <c r="AQ242" s="29">
        <f>DSUM($A$9:$T$1100,$P$9,AO241:AO242)</f>
        <v>0</v>
      </c>
      <c r="AR242" s="6">
        <f>IF(AP242=0,0,AQ242/AP242)</f>
        <v>0</v>
      </c>
      <c r="AY242" s="51"/>
    </row>
    <row r="243" spans="1:51" ht="2.25" customHeight="1" x14ac:dyDescent="0.2">
      <c r="A243" s="37"/>
      <c r="B243" s="38"/>
      <c r="C243" s="39"/>
      <c r="D243" s="40"/>
      <c r="E243" s="41"/>
      <c r="F243" s="42"/>
      <c r="G243" s="41"/>
      <c r="H243" s="43" t="s">
        <v>0</v>
      </c>
      <c r="I243" s="43" t="s">
        <v>52</v>
      </c>
      <c r="J243" s="43" t="s">
        <v>1</v>
      </c>
      <c r="K243" s="39"/>
      <c r="L243" s="69"/>
      <c r="M243" s="45"/>
      <c r="N243" s="46"/>
      <c r="O243" s="46"/>
      <c r="P243" s="86"/>
      <c r="Q243" s="252"/>
      <c r="R243" s="63"/>
      <c r="S243" s="253"/>
      <c r="T243" s="47"/>
      <c r="U243" s="48"/>
      <c r="V243" s="48"/>
      <c r="W243" s="48"/>
      <c r="X243" s="48"/>
      <c r="Y243" s="48"/>
      <c r="Z243" s="48"/>
      <c r="AA243" s="48"/>
      <c r="AB243" s="48"/>
      <c r="AC243" s="103"/>
      <c r="AD243" s="48"/>
      <c r="AE243" s="48"/>
      <c r="AF243" s="48"/>
      <c r="AG243" s="109"/>
      <c r="AH243" s="109"/>
      <c r="AI243" s="109"/>
      <c r="AJ243" s="109"/>
      <c r="AK243" s="48"/>
      <c r="AL243" s="48"/>
      <c r="AM243" s="10"/>
      <c r="AN243" s="18"/>
      <c r="AO243" s="14" t="s">
        <v>81</v>
      </c>
      <c r="AP243" s="87"/>
      <c r="AQ243" s="87"/>
      <c r="AY243" s="51"/>
    </row>
    <row r="244" spans="1:51" ht="17.25" customHeight="1" x14ac:dyDescent="0.2">
      <c r="A244" s="26"/>
      <c r="B244" s="27"/>
      <c r="C244" s="28"/>
      <c r="D244" s="29">
        <f>C244*E244*G244/100</f>
        <v>0</v>
      </c>
      <c r="E244" s="30"/>
      <c r="F244" s="31">
        <f>E244*G244/10</f>
        <v>0</v>
      </c>
      <c r="G244" s="30"/>
      <c r="H244" s="30"/>
      <c r="I244" s="30"/>
      <c r="J244" s="30"/>
      <c r="K244" s="28"/>
      <c r="L244" s="68"/>
      <c r="M244" s="32">
        <f>IF(L244=0,H244,L244)</f>
        <v>0</v>
      </c>
      <c r="N244" s="297"/>
      <c r="O244" s="107"/>
      <c r="P244" s="85"/>
      <c r="Q244" s="107"/>
      <c r="R244" s="64"/>
      <c r="S244" s="251"/>
      <c r="T244" s="33"/>
      <c r="U244" s="34">
        <f>$D244*I244</f>
        <v>0</v>
      </c>
      <c r="V244" s="34">
        <f>$D244*J244</f>
        <v>0</v>
      </c>
      <c r="W244" s="34">
        <f>$D244*K244</f>
        <v>0</v>
      </c>
      <c r="X244" s="35">
        <f>$D244*M244</f>
        <v>0</v>
      </c>
      <c r="Y244" s="35">
        <f t="shared" ref="Y244" si="116">D244*(1-K244)</f>
        <v>0</v>
      </c>
      <c r="Z244" s="34">
        <f>$D244*N244</f>
        <v>0</v>
      </c>
      <c r="AA244" s="34">
        <f>$D244*O244</f>
        <v>0</v>
      </c>
      <c r="AB244" s="34">
        <f>$D244*P244</f>
        <v>0</v>
      </c>
      <c r="AC244" s="106">
        <f>D244-AF244-AE244-AD244</f>
        <v>0</v>
      </c>
      <c r="AD244" s="34">
        <f>$D244*Q244</f>
        <v>0</v>
      </c>
      <c r="AE244" s="34">
        <f>$D244*R244</f>
        <v>0</v>
      </c>
      <c r="AF244" s="34">
        <f>$D244*S244</f>
        <v>0</v>
      </c>
      <c r="AG244" s="106">
        <f>$P244*AC244</f>
        <v>0</v>
      </c>
      <c r="AH244" s="106">
        <f>$P244*AD244</f>
        <v>0</v>
      </c>
      <c r="AI244" s="106">
        <f>$P244*AE244</f>
        <v>0</v>
      </c>
      <c r="AJ244" s="106">
        <f>$P244*AF244</f>
        <v>0</v>
      </c>
      <c r="AK244" s="34">
        <f>$D244*T244</f>
        <v>0</v>
      </c>
      <c r="AL244" s="35"/>
      <c r="AM244" s="10"/>
      <c r="AN244" s="29">
        <f>DSUM($A$9:$D$1100,$D$9,AO243:AO244)</f>
        <v>0</v>
      </c>
      <c r="AO244" s="10">
        <f>B244</f>
        <v>0</v>
      </c>
      <c r="AP244" s="88">
        <f>DCOUNT($A$9:$T$1100,$B$9,AO243:AO244)</f>
        <v>0</v>
      </c>
      <c r="AQ244" s="29">
        <f>DSUM($A$9:$T$1100,$P$9,AO243:AO244)</f>
        <v>0</v>
      </c>
      <c r="AR244" s="6">
        <f>IF(AP244=0,0,AQ244/AP244)</f>
        <v>0</v>
      </c>
      <c r="AY244" s="51"/>
    </row>
    <row r="245" spans="1:51" ht="2.25" customHeight="1" x14ac:dyDescent="0.2">
      <c r="A245" s="37"/>
      <c r="B245" s="38"/>
      <c r="C245" s="39"/>
      <c r="D245" s="40"/>
      <c r="E245" s="41"/>
      <c r="F245" s="42"/>
      <c r="G245" s="41"/>
      <c r="H245" s="43" t="s">
        <v>0</v>
      </c>
      <c r="I245" s="43" t="s">
        <v>52</v>
      </c>
      <c r="J245" s="43" t="s">
        <v>1</v>
      </c>
      <c r="K245" s="39"/>
      <c r="L245" s="69"/>
      <c r="M245" s="45"/>
      <c r="N245" s="46"/>
      <c r="O245" s="46"/>
      <c r="P245" s="86"/>
      <c r="Q245" s="252"/>
      <c r="R245" s="63"/>
      <c r="S245" s="253"/>
      <c r="T245" s="47"/>
      <c r="U245" s="48"/>
      <c r="V245" s="48"/>
      <c r="W245" s="48"/>
      <c r="X245" s="48"/>
      <c r="Y245" s="48"/>
      <c r="Z245" s="48"/>
      <c r="AA245" s="48"/>
      <c r="AB245" s="48"/>
      <c r="AC245" s="103"/>
      <c r="AD245" s="48"/>
      <c r="AE245" s="48"/>
      <c r="AF245" s="48"/>
      <c r="AG245" s="109"/>
      <c r="AH245" s="109"/>
      <c r="AI245" s="109"/>
      <c r="AJ245" s="109"/>
      <c r="AK245" s="48"/>
      <c r="AL245" s="48"/>
      <c r="AM245" s="10"/>
      <c r="AN245" s="18"/>
      <c r="AO245" s="14" t="s">
        <v>81</v>
      </c>
      <c r="AP245" s="87"/>
      <c r="AQ245" s="87"/>
      <c r="AY245" s="51"/>
    </row>
    <row r="246" spans="1:51" ht="17.25" customHeight="1" x14ac:dyDescent="0.2">
      <c r="A246" s="26"/>
      <c r="B246" s="27"/>
      <c r="C246" s="28"/>
      <c r="D246" s="29">
        <f>C246*E246*G246/100</f>
        <v>0</v>
      </c>
      <c r="E246" s="30"/>
      <c r="F246" s="31">
        <f>E246*G246/10</f>
        <v>0</v>
      </c>
      <c r="G246" s="30"/>
      <c r="H246" s="30"/>
      <c r="I246" s="30"/>
      <c r="J246" s="30"/>
      <c r="K246" s="28"/>
      <c r="L246" s="68"/>
      <c r="M246" s="32">
        <f>IF(L246=0,H246,L246)</f>
        <v>0</v>
      </c>
      <c r="N246" s="297"/>
      <c r="O246" s="107"/>
      <c r="P246" s="85"/>
      <c r="Q246" s="107"/>
      <c r="R246" s="64"/>
      <c r="S246" s="251"/>
      <c r="T246" s="33"/>
      <c r="U246" s="34">
        <f>$D246*I246</f>
        <v>0</v>
      </c>
      <c r="V246" s="34">
        <f>$D246*J246</f>
        <v>0</v>
      </c>
      <c r="W246" s="34">
        <f>$D246*K246</f>
        <v>0</v>
      </c>
      <c r="X246" s="35">
        <f>$D246*M246</f>
        <v>0</v>
      </c>
      <c r="Y246" s="35">
        <f t="shared" ref="Y246" si="117">D246*(1-K246)</f>
        <v>0</v>
      </c>
      <c r="Z246" s="34">
        <f>$D246*N246</f>
        <v>0</v>
      </c>
      <c r="AA246" s="34">
        <f>$D246*O246</f>
        <v>0</v>
      </c>
      <c r="AB246" s="34">
        <f>$D246*P246</f>
        <v>0</v>
      </c>
      <c r="AC246" s="106">
        <f>D246-AF246-AE246-AD246</f>
        <v>0</v>
      </c>
      <c r="AD246" s="34">
        <f>$D246*Q246</f>
        <v>0</v>
      </c>
      <c r="AE246" s="34">
        <f>$D246*R246</f>
        <v>0</v>
      </c>
      <c r="AF246" s="34">
        <f>$D246*S246</f>
        <v>0</v>
      </c>
      <c r="AG246" s="106">
        <f>$P246*AC246</f>
        <v>0</v>
      </c>
      <c r="AH246" s="106">
        <f>$P246*AD246</f>
        <v>0</v>
      </c>
      <c r="AI246" s="106">
        <f>$P246*AE246</f>
        <v>0</v>
      </c>
      <c r="AJ246" s="106">
        <f>$P246*AF246</f>
        <v>0</v>
      </c>
      <c r="AK246" s="34">
        <f>$D246*T246</f>
        <v>0</v>
      </c>
      <c r="AL246" s="35"/>
      <c r="AM246" s="10"/>
      <c r="AN246" s="29">
        <f>DSUM($A$9:$D$1100,$D$9,AO245:AO246)</f>
        <v>0</v>
      </c>
      <c r="AO246" s="10">
        <f>B246</f>
        <v>0</v>
      </c>
      <c r="AP246" s="88">
        <f>DCOUNT($A$9:$T$1100,$B$9,AO245:AO246)</f>
        <v>0</v>
      </c>
      <c r="AQ246" s="29">
        <f>DSUM($A$9:$T$1100,$P$9,AO245:AO246)</f>
        <v>0</v>
      </c>
      <c r="AR246" s="6">
        <f>IF(AP246=0,0,AQ246/AP246)</f>
        <v>0</v>
      </c>
      <c r="AY246" s="51"/>
    </row>
    <row r="247" spans="1:51" ht="2.25" customHeight="1" x14ac:dyDescent="0.2">
      <c r="A247" s="37"/>
      <c r="B247" s="38"/>
      <c r="C247" s="39"/>
      <c r="D247" s="40"/>
      <c r="E247" s="41"/>
      <c r="F247" s="42"/>
      <c r="G247" s="41"/>
      <c r="H247" s="43" t="s">
        <v>0</v>
      </c>
      <c r="I247" s="43" t="s">
        <v>52</v>
      </c>
      <c r="J247" s="43" t="s">
        <v>1</v>
      </c>
      <c r="K247" s="39"/>
      <c r="L247" s="69"/>
      <c r="M247" s="45"/>
      <c r="N247" s="46"/>
      <c r="O247" s="46"/>
      <c r="P247" s="86"/>
      <c r="Q247" s="252"/>
      <c r="R247" s="63"/>
      <c r="S247" s="253"/>
      <c r="T247" s="47"/>
      <c r="U247" s="48"/>
      <c r="V247" s="48"/>
      <c r="W247" s="48"/>
      <c r="X247" s="48"/>
      <c r="Y247" s="48"/>
      <c r="Z247" s="48"/>
      <c r="AA247" s="48"/>
      <c r="AB247" s="48"/>
      <c r="AC247" s="103"/>
      <c r="AD247" s="48"/>
      <c r="AE247" s="48"/>
      <c r="AF247" s="48"/>
      <c r="AG247" s="109"/>
      <c r="AH247" s="109"/>
      <c r="AI247" s="109"/>
      <c r="AJ247" s="109"/>
      <c r="AK247" s="48"/>
      <c r="AL247" s="48"/>
      <c r="AM247" s="10"/>
      <c r="AN247" s="18"/>
      <c r="AO247" s="14" t="s">
        <v>81</v>
      </c>
      <c r="AP247" s="87"/>
      <c r="AQ247" s="87"/>
      <c r="AY247" s="51"/>
    </row>
    <row r="248" spans="1:51" ht="17.25" customHeight="1" x14ac:dyDescent="0.2">
      <c r="A248" s="26"/>
      <c r="B248" s="27"/>
      <c r="C248" s="28"/>
      <c r="D248" s="29">
        <f>C248*E248*G248/100</f>
        <v>0</v>
      </c>
      <c r="E248" s="30"/>
      <c r="F248" s="31">
        <f>E248*G248/10</f>
        <v>0</v>
      </c>
      <c r="G248" s="30"/>
      <c r="H248" s="30"/>
      <c r="I248" s="30"/>
      <c r="J248" s="30"/>
      <c r="K248" s="28"/>
      <c r="L248" s="68"/>
      <c r="M248" s="32">
        <f>IF(L248=0,H248,L248)</f>
        <v>0</v>
      </c>
      <c r="N248" s="297"/>
      <c r="O248" s="107"/>
      <c r="P248" s="85"/>
      <c r="Q248" s="107"/>
      <c r="R248" s="64"/>
      <c r="S248" s="251"/>
      <c r="T248" s="33"/>
      <c r="U248" s="34">
        <f>$D248*I248</f>
        <v>0</v>
      </c>
      <c r="V248" s="34">
        <f>$D248*J248</f>
        <v>0</v>
      </c>
      <c r="W248" s="34">
        <f>$D248*K248</f>
        <v>0</v>
      </c>
      <c r="X248" s="35">
        <f>$D248*M248</f>
        <v>0</v>
      </c>
      <c r="Y248" s="35">
        <f t="shared" ref="Y248" si="118">D248*(1-K248)</f>
        <v>0</v>
      </c>
      <c r="Z248" s="34">
        <f>$D248*N248</f>
        <v>0</v>
      </c>
      <c r="AA248" s="34">
        <f>$D248*O248</f>
        <v>0</v>
      </c>
      <c r="AB248" s="34">
        <f>$D248*P248</f>
        <v>0</v>
      </c>
      <c r="AC248" s="106">
        <f>D248-AF248-AE248-AD248</f>
        <v>0</v>
      </c>
      <c r="AD248" s="34">
        <f>$D248*Q248</f>
        <v>0</v>
      </c>
      <c r="AE248" s="34">
        <f>$D248*R248</f>
        <v>0</v>
      </c>
      <c r="AF248" s="34">
        <f>$D248*S248</f>
        <v>0</v>
      </c>
      <c r="AG248" s="106">
        <f>$P248*AC248</f>
        <v>0</v>
      </c>
      <c r="AH248" s="106">
        <f>$P248*AD248</f>
        <v>0</v>
      </c>
      <c r="AI248" s="106">
        <f>$P248*AE248</f>
        <v>0</v>
      </c>
      <c r="AJ248" s="106">
        <f>$P248*AF248</f>
        <v>0</v>
      </c>
      <c r="AK248" s="34">
        <f>$D248*T248</f>
        <v>0</v>
      </c>
      <c r="AL248" s="35"/>
      <c r="AM248" s="10"/>
      <c r="AN248" s="29">
        <f>DSUM($A$9:$D$1100,$D$9,AO247:AO248)</f>
        <v>0</v>
      </c>
      <c r="AO248" s="10">
        <f>B248</f>
        <v>0</v>
      </c>
      <c r="AP248" s="88">
        <f>DCOUNT($A$9:$T$1100,$B$9,AO247:AO248)</f>
        <v>0</v>
      </c>
      <c r="AQ248" s="29">
        <f>DSUM($A$9:$T$1100,$P$9,AO247:AO248)</f>
        <v>0</v>
      </c>
      <c r="AR248" s="6">
        <f>IF(AP248=0,0,AQ248/AP248)</f>
        <v>0</v>
      </c>
      <c r="AY248" s="51"/>
    </row>
    <row r="249" spans="1:51" ht="2.25" customHeight="1" x14ac:dyDescent="0.2">
      <c r="A249" s="37"/>
      <c r="B249" s="38"/>
      <c r="C249" s="39"/>
      <c r="D249" s="40"/>
      <c r="E249" s="41"/>
      <c r="F249" s="42"/>
      <c r="G249" s="41"/>
      <c r="H249" s="43" t="s">
        <v>0</v>
      </c>
      <c r="I249" s="43" t="s">
        <v>52</v>
      </c>
      <c r="J249" s="43" t="s">
        <v>1</v>
      </c>
      <c r="K249" s="39"/>
      <c r="L249" s="69"/>
      <c r="M249" s="45"/>
      <c r="N249" s="46"/>
      <c r="O249" s="46"/>
      <c r="P249" s="86"/>
      <c r="Q249" s="252"/>
      <c r="R249" s="63"/>
      <c r="S249" s="253"/>
      <c r="T249" s="47"/>
      <c r="U249" s="48"/>
      <c r="V249" s="48"/>
      <c r="W249" s="48"/>
      <c r="X249" s="48"/>
      <c r="Y249" s="48"/>
      <c r="Z249" s="48"/>
      <c r="AA249" s="48"/>
      <c r="AB249" s="48"/>
      <c r="AC249" s="103"/>
      <c r="AD249" s="48"/>
      <c r="AE249" s="48"/>
      <c r="AF249" s="48"/>
      <c r="AG249" s="109"/>
      <c r="AH249" s="109"/>
      <c r="AI249" s="109"/>
      <c r="AJ249" s="109"/>
      <c r="AK249" s="48"/>
      <c r="AL249" s="48"/>
      <c r="AM249" s="10"/>
      <c r="AN249" s="18"/>
      <c r="AO249" s="14" t="s">
        <v>81</v>
      </c>
      <c r="AP249" s="87"/>
      <c r="AQ249" s="87"/>
      <c r="AY249" s="51"/>
    </row>
    <row r="250" spans="1:51" ht="17.25" customHeight="1" x14ac:dyDescent="0.2">
      <c r="A250" s="26"/>
      <c r="B250" s="27"/>
      <c r="C250" s="28"/>
      <c r="D250" s="29">
        <f>C250*E250*G250/100</f>
        <v>0</v>
      </c>
      <c r="E250" s="30"/>
      <c r="F250" s="31">
        <f>E250*G250/10</f>
        <v>0</v>
      </c>
      <c r="G250" s="30"/>
      <c r="H250" s="30"/>
      <c r="I250" s="30"/>
      <c r="J250" s="30"/>
      <c r="K250" s="28"/>
      <c r="L250" s="68"/>
      <c r="M250" s="32">
        <f>IF(L250=0,H250,L250)</f>
        <v>0</v>
      </c>
      <c r="N250" s="297"/>
      <c r="O250" s="107"/>
      <c r="P250" s="85"/>
      <c r="Q250" s="107"/>
      <c r="R250" s="64"/>
      <c r="S250" s="251"/>
      <c r="T250" s="33"/>
      <c r="U250" s="34">
        <f>$D250*I250</f>
        <v>0</v>
      </c>
      <c r="V250" s="34">
        <f>$D250*J250</f>
        <v>0</v>
      </c>
      <c r="W250" s="34">
        <f>$D250*K250</f>
        <v>0</v>
      </c>
      <c r="X250" s="35">
        <f>$D250*M250</f>
        <v>0</v>
      </c>
      <c r="Y250" s="35">
        <f t="shared" ref="Y250" si="119">D250*(1-K250)</f>
        <v>0</v>
      </c>
      <c r="Z250" s="34">
        <f>$D250*N250</f>
        <v>0</v>
      </c>
      <c r="AA250" s="34">
        <f>$D250*O250</f>
        <v>0</v>
      </c>
      <c r="AB250" s="34">
        <f>$D250*P250</f>
        <v>0</v>
      </c>
      <c r="AC250" s="106">
        <f>D250-AF250-AE250-AD250</f>
        <v>0</v>
      </c>
      <c r="AD250" s="34">
        <f>$D250*Q250</f>
        <v>0</v>
      </c>
      <c r="AE250" s="34">
        <f>$D250*R250</f>
        <v>0</v>
      </c>
      <c r="AF250" s="34">
        <f>$D250*S250</f>
        <v>0</v>
      </c>
      <c r="AG250" s="106">
        <f>$P250*AC250</f>
        <v>0</v>
      </c>
      <c r="AH250" s="106">
        <f>$P250*AD250</f>
        <v>0</v>
      </c>
      <c r="AI250" s="106">
        <f>$P250*AE250</f>
        <v>0</v>
      </c>
      <c r="AJ250" s="106">
        <f>$P250*AF250</f>
        <v>0</v>
      </c>
      <c r="AK250" s="34">
        <f>$D250*T250</f>
        <v>0</v>
      </c>
      <c r="AL250" s="35"/>
      <c r="AM250" s="10"/>
      <c r="AN250" s="29">
        <f>DSUM($A$9:$D$1100,$D$9,AO249:AO250)</f>
        <v>0</v>
      </c>
      <c r="AO250" s="10">
        <f>B250</f>
        <v>0</v>
      </c>
      <c r="AP250" s="88">
        <f>DCOUNT($A$9:$T$1100,$B$9,AO249:AO250)</f>
        <v>0</v>
      </c>
      <c r="AQ250" s="29">
        <f>DSUM($A$9:$T$1100,$P$9,AO249:AO250)</f>
        <v>0</v>
      </c>
      <c r="AR250" s="6">
        <f>IF(AP250=0,0,AQ250/AP250)</f>
        <v>0</v>
      </c>
      <c r="AY250" s="51"/>
    </row>
    <row r="251" spans="1:51" ht="2.25" customHeight="1" x14ac:dyDescent="0.2">
      <c r="A251" s="37"/>
      <c r="B251" s="38"/>
      <c r="C251" s="39"/>
      <c r="D251" s="40"/>
      <c r="E251" s="41"/>
      <c r="F251" s="42"/>
      <c r="G251" s="41"/>
      <c r="H251" s="43" t="s">
        <v>0</v>
      </c>
      <c r="I251" s="43" t="s">
        <v>52</v>
      </c>
      <c r="J251" s="43" t="s">
        <v>1</v>
      </c>
      <c r="K251" s="39"/>
      <c r="L251" s="69"/>
      <c r="M251" s="45"/>
      <c r="N251" s="46"/>
      <c r="O251" s="46"/>
      <c r="P251" s="86"/>
      <c r="Q251" s="252"/>
      <c r="R251" s="63"/>
      <c r="S251" s="253"/>
      <c r="T251" s="47"/>
      <c r="U251" s="48"/>
      <c r="V251" s="48"/>
      <c r="W251" s="48"/>
      <c r="X251" s="48"/>
      <c r="Y251" s="48"/>
      <c r="Z251" s="48"/>
      <c r="AA251" s="48"/>
      <c r="AB251" s="48"/>
      <c r="AC251" s="103"/>
      <c r="AD251" s="48"/>
      <c r="AE251" s="48"/>
      <c r="AF251" s="48"/>
      <c r="AG251" s="109"/>
      <c r="AH251" s="109"/>
      <c r="AI251" s="109"/>
      <c r="AJ251" s="109"/>
      <c r="AK251" s="48"/>
      <c r="AL251" s="48"/>
      <c r="AM251" s="10"/>
      <c r="AN251" s="18"/>
      <c r="AO251" s="14" t="s">
        <v>81</v>
      </c>
      <c r="AP251" s="87"/>
      <c r="AQ251" s="87"/>
      <c r="AY251" s="51"/>
    </row>
    <row r="252" spans="1:51" ht="17.25" customHeight="1" x14ac:dyDescent="0.2">
      <c r="A252" s="26"/>
      <c r="B252" s="27"/>
      <c r="C252" s="28"/>
      <c r="D252" s="29">
        <f>C252*E252*G252/100</f>
        <v>0</v>
      </c>
      <c r="E252" s="30"/>
      <c r="F252" s="31">
        <f>E252*G252/10</f>
        <v>0</v>
      </c>
      <c r="G252" s="30"/>
      <c r="H252" s="30"/>
      <c r="I252" s="30"/>
      <c r="J252" s="30"/>
      <c r="K252" s="28"/>
      <c r="L252" s="68"/>
      <c r="M252" s="32">
        <f>IF(L252=0,H252,L252)</f>
        <v>0</v>
      </c>
      <c r="N252" s="297"/>
      <c r="O252" s="107"/>
      <c r="P252" s="85"/>
      <c r="Q252" s="107"/>
      <c r="R252" s="64"/>
      <c r="S252" s="251"/>
      <c r="T252" s="33"/>
      <c r="U252" s="34">
        <f>$D252*I252</f>
        <v>0</v>
      </c>
      <c r="V252" s="34">
        <f>$D252*J252</f>
        <v>0</v>
      </c>
      <c r="W252" s="34">
        <f>$D252*K252</f>
        <v>0</v>
      </c>
      <c r="X252" s="35">
        <f>$D252*M252</f>
        <v>0</v>
      </c>
      <c r="Y252" s="35">
        <f t="shared" ref="Y252" si="120">D252*(1-K252)</f>
        <v>0</v>
      </c>
      <c r="Z252" s="34">
        <f>$D252*N252</f>
        <v>0</v>
      </c>
      <c r="AA252" s="34">
        <f>$D252*O252</f>
        <v>0</v>
      </c>
      <c r="AB252" s="34">
        <f>$D252*P252</f>
        <v>0</v>
      </c>
      <c r="AC252" s="106">
        <f>D252-AF252-AE252-AD252</f>
        <v>0</v>
      </c>
      <c r="AD252" s="34">
        <f>$D252*Q252</f>
        <v>0</v>
      </c>
      <c r="AE252" s="34">
        <f>$D252*R252</f>
        <v>0</v>
      </c>
      <c r="AF252" s="34">
        <f>$D252*S252</f>
        <v>0</v>
      </c>
      <c r="AG252" s="106">
        <f>$P252*AC252</f>
        <v>0</v>
      </c>
      <c r="AH252" s="106">
        <f>$P252*AD252</f>
        <v>0</v>
      </c>
      <c r="AI252" s="106">
        <f>$P252*AE252</f>
        <v>0</v>
      </c>
      <c r="AJ252" s="106">
        <f>$P252*AF252</f>
        <v>0</v>
      </c>
      <c r="AK252" s="34">
        <f>$D252*T252</f>
        <v>0</v>
      </c>
      <c r="AL252" s="35"/>
      <c r="AM252" s="10"/>
      <c r="AN252" s="29">
        <f>DSUM($A$9:$D$1100,$D$9,AO251:AO252)</f>
        <v>0</v>
      </c>
      <c r="AO252" s="10">
        <f>B252</f>
        <v>0</v>
      </c>
      <c r="AP252" s="88">
        <f>DCOUNT($A$9:$T$1100,$B$9,AO251:AO252)</f>
        <v>0</v>
      </c>
      <c r="AQ252" s="29">
        <f>DSUM($A$9:$T$1100,$P$9,AO251:AO252)</f>
        <v>0</v>
      </c>
      <c r="AR252" s="6">
        <f>IF(AP252=0,0,AQ252/AP252)</f>
        <v>0</v>
      </c>
      <c r="AY252" s="51"/>
    </row>
    <row r="253" spans="1:51" ht="2.25" customHeight="1" x14ac:dyDescent="0.2">
      <c r="A253" s="37"/>
      <c r="B253" s="38"/>
      <c r="C253" s="39"/>
      <c r="D253" s="40"/>
      <c r="E253" s="41"/>
      <c r="F253" s="42"/>
      <c r="G253" s="41"/>
      <c r="H253" s="43" t="s">
        <v>0</v>
      </c>
      <c r="I253" s="43" t="s">
        <v>52</v>
      </c>
      <c r="J253" s="43" t="s">
        <v>1</v>
      </c>
      <c r="K253" s="39"/>
      <c r="L253" s="69"/>
      <c r="M253" s="45"/>
      <c r="N253" s="46"/>
      <c r="O253" s="46"/>
      <c r="P253" s="86"/>
      <c r="Q253" s="252"/>
      <c r="R253" s="63"/>
      <c r="S253" s="253"/>
      <c r="T253" s="47"/>
      <c r="U253" s="48"/>
      <c r="V253" s="48"/>
      <c r="W253" s="48"/>
      <c r="X253" s="48"/>
      <c r="Y253" s="48"/>
      <c r="Z253" s="48"/>
      <c r="AA253" s="48"/>
      <c r="AB253" s="48"/>
      <c r="AC253" s="103"/>
      <c r="AD253" s="48"/>
      <c r="AE253" s="48"/>
      <c r="AF253" s="48"/>
      <c r="AG253" s="109"/>
      <c r="AH253" s="109"/>
      <c r="AI253" s="109"/>
      <c r="AJ253" s="109"/>
      <c r="AK253" s="48"/>
      <c r="AL253" s="48"/>
      <c r="AM253" s="10"/>
      <c r="AN253" s="18"/>
      <c r="AO253" s="14" t="s">
        <v>81</v>
      </c>
      <c r="AP253" s="87"/>
      <c r="AQ253" s="87"/>
      <c r="AY253" s="51"/>
    </row>
    <row r="254" spans="1:51" ht="17.25" customHeight="1" x14ac:dyDescent="0.2">
      <c r="A254" s="26"/>
      <c r="B254" s="27"/>
      <c r="C254" s="28"/>
      <c r="D254" s="29">
        <f>C254*E254*G254/100</f>
        <v>0</v>
      </c>
      <c r="E254" s="30"/>
      <c r="F254" s="31">
        <f>E254*G254/10</f>
        <v>0</v>
      </c>
      <c r="G254" s="30"/>
      <c r="H254" s="30"/>
      <c r="I254" s="30"/>
      <c r="J254" s="30"/>
      <c r="K254" s="28"/>
      <c r="L254" s="68"/>
      <c r="M254" s="32">
        <f>IF(L254=0,H254,L254)</f>
        <v>0</v>
      </c>
      <c r="N254" s="297"/>
      <c r="O254" s="107"/>
      <c r="P254" s="85"/>
      <c r="Q254" s="107"/>
      <c r="R254" s="64"/>
      <c r="S254" s="251"/>
      <c r="T254" s="33"/>
      <c r="U254" s="34">
        <f>$D254*I254</f>
        <v>0</v>
      </c>
      <c r="V254" s="34">
        <f>$D254*J254</f>
        <v>0</v>
      </c>
      <c r="W254" s="34">
        <f>$D254*K254</f>
        <v>0</v>
      </c>
      <c r="X254" s="35">
        <f>$D254*M254</f>
        <v>0</v>
      </c>
      <c r="Y254" s="35">
        <f t="shared" ref="Y254" si="121">D254*(1-K254)</f>
        <v>0</v>
      </c>
      <c r="Z254" s="34">
        <f>$D254*N254</f>
        <v>0</v>
      </c>
      <c r="AA254" s="34">
        <f>$D254*O254</f>
        <v>0</v>
      </c>
      <c r="AB254" s="34">
        <f>$D254*P254</f>
        <v>0</v>
      </c>
      <c r="AC254" s="106">
        <f>D254-AF254-AE254-AD254</f>
        <v>0</v>
      </c>
      <c r="AD254" s="34">
        <f>$D254*Q254</f>
        <v>0</v>
      </c>
      <c r="AE254" s="34">
        <f>$D254*R254</f>
        <v>0</v>
      </c>
      <c r="AF254" s="34">
        <f>$D254*S254</f>
        <v>0</v>
      </c>
      <c r="AG254" s="106">
        <f>$P254*AC254</f>
        <v>0</v>
      </c>
      <c r="AH254" s="106">
        <f>$P254*AD254</f>
        <v>0</v>
      </c>
      <c r="AI254" s="106">
        <f>$P254*AE254</f>
        <v>0</v>
      </c>
      <c r="AJ254" s="106">
        <f>$P254*AF254</f>
        <v>0</v>
      </c>
      <c r="AK254" s="34">
        <f>$D254*T254</f>
        <v>0</v>
      </c>
      <c r="AL254" s="35"/>
      <c r="AM254" s="10"/>
      <c r="AN254" s="29">
        <f>DSUM($A$9:$D$1100,$D$9,AO253:AO254)</f>
        <v>0</v>
      </c>
      <c r="AO254" s="10">
        <f>B254</f>
        <v>0</v>
      </c>
      <c r="AP254" s="88">
        <f>DCOUNT($A$9:$T$1100,$B$9,AO253:AO254)</f>
        <v>0</v>
      </c>
      <c r="AQ254" s="29">
        <f>DSUM($A$9:$T$1100,$P$9,AO253:AO254)</f>
        <v>0</v>
      </c>
      <c r="AR254" s="6">
        <f>IF(AP254=0,0,AQ254/AP254)</f>
        <v>0</v>
      </c>
      <c r="AY254" s="51"/>
    </row>
    <row r="255" spans="1:51" ht="2.25" customHeight="1" x14ac:dyDescent="0.2">
      <c r="A255" s="37"/>
      <c r="B255" s="38"/>
      <c r="C255" s="39"/>
      <c r="D255" s="40"/>
      <c r="E255" s="41"/>
      <c r="F255" s="42"/>
      <c r="G255" s="41"/>
      <c r="H255" s="43" t="s">
        <v>0</v>
      </c>
      <c r="I255" s="43" t="s">
        <v>52</v>
      </c>
      <c r="J255" s="43" t="s">
        <v>1</v>
      </c>
      <c r="K255" s="39"/>
      <c r="L255" s="69"/>
      <c r="M255" s="45"/>
      <c r="N255" s="46"/>
      <c r="O255" s="46"/>
      <c r="P255" s="86"/>
      <c r="Q255" s="252"/>
      <c r="R255" s="63"/>
      <c r="S255" s="253"/>
      <c r="T255" s="47"/>
      <c r="U255" s="48"/>
      <c r="V255" s="48"/>
      <c r="W255" s="48"/>
      <c r="X255" s="48"/>
      <c r="Y255" s="48"/>
      <c r="Z255" s="48"/>
      <c r="AA255" s="48"/>
      <c r="AB255" s="48"/>
      <c r="AC255" s="103"/>
      <c r="AD255" s="48"/>
      <c r="AE255" s="48"/>
      <c r="AF255" s="48"/>
      <c r="AG255" s="109"/>
      <c r="AH255" s="109"/>
      <c r="AI255" s="109"/>
      <c r="AJ255" s="109"/>
      <c r="AK255" s="48"/>
      <c r="AL255" s="48"/>
      <c r="AM255" s="10"/>
      <c r="AN255" s="18"/>
      <c r="AO255" s="14" t="s">
        <v>81</v>
      </c>
      <c r="AP255" s="87"/>
      <c r="AQ255" s="87"/>
      <c r="AY255" s="51"/>
    </row>
    <row r="256" spans="1:51" ht="17.25" customHeight="1" x14ac:dyDescent="0.2">
      <c r="A256" s="26"/>
      <c r="B256" s="27"/>
      <c r="C256" s="28"/>
      <c r="D256" s="29">
        <f>C256*E256*G256/100</f>
        <v>0</v>
      </c>
      <c r="E256" s="30"/>
      <c r="F256" s="31">
        <f>E256*G256/10</f>
        <v>0</v>
      </c>
      <c r="G256" s="30"/>
      <c r="H256" s="30"/>
      <c r="I256" s="30"/>
      <c r="J256" s="30"/>
      <c r="K256" s="28"/>
      <c r="L256" s="68"/>
      <c r="M256" s="32">
        <f>IF(L256=0,H256,L256)</f>
        <v>0</v>
      </c>
      <c r="N256" s="297"/>
      <c r="O256" s="107"/>
      <c r="P256" s="85"/>
      <c r="Q256" s="107"/>
      <c r="R256" s="64"/>
      <c r="S256" s="251"/>
      <c r="T256" s="33"/>
      <c r="U256" s="34">
        <f>$D256*I256</f>
        <v>0</v>
      </c>
      <c r="V256" s="34">
        <f>$D256*J256</f>
        <v>0</v>
      </c>
      <c r="W256" s="34">
        <f>$D256*K256</f>
        <v>0</v>
      </c>
      <c r="X256" s="35">
        <f>$D256*M256</f>
        <v>0</v>
      </c>
      <c r="Y256" s="35">
        <f t="shared" ref="Y256" si="122">D256*(1-K256)</f>
        <v>0</v>
      </c>
      <c r="Z256" s="34">
        <f>$D256*N256</f>
        <v>0</v>
      </c>
      <c r="AA256" s="34">
        <f>$D256*O256</f>
        <v>0</v>
      </c>
      <c r="AB256" s="34">
        <f>$D256*P256</f>
        <v>0</v>
      </c>
      <c r="AC256" s="106">
        <f>D256-AF256-AE256-AD256</f>
        <v>0</v>
      </c>
      <c r="AD256" s="34">
        <f>$D256*Q256</f>
        <v>0</v>
      </c>
      <c r="AE256" s="34">
        <f>$D256*R256</f>
        <v>0</v>
      </c>
      <c r="AF256" s="34">
        <f>$D256*S256</f>
        <v>0</v>
      </c>
      <c r="AG256" s="106">
        <f>$P256*AC256</f>
        <v>0</v>
      </c>
      <c r="AH256" s="106">
        <f>$P256*AD256</f>
        <v>0</v>
      </c>
      <c r="AI256" s="106">
        <f>$P256*AE256</f>
        <v>0</v>
      </c>
      <c r="AJ256" s="106">
        <f>$P256*AF256</f>
        <v>0</v>
      </c>
      <c r="AK256" s="34">
        <f>$D256*T256</f>
        <v>0</v>
      </c>
      <c r="AL256" s="35"/>
      <c r="AM256" s="10"/>
      <c r="AN256" s="29">
        <f>DSUM($A$9:$D$1100,$D$9,AO255:AO256)</f>
        <v>0</v>
      </c>
      <c r="AO256" s="10">
        <f>B256</f>
        <v>0</v>
      </c>
      <c r="AP256" s="88">
        <f>DCOUNT($A$9:$T$1100,$B$9,AO255:AO256)</f>
        <v>0</v>
      </c>
      <c r="AQ256" s="29">
        <f>DSUM($A$9:$T$1100,$P$9,AO255:AO256)</f>
        <v>0</v>
      </c>
      <c r="AR256" s="6">
        <f>IF(AP256=0,0,AQ256/AP256)</f>
        <v>0</v>
      </c>
      <c r="AY256" s="51"/>
    </row>
    <row r="257" spans="1:51" ht="2.25" customHeight="1" x14ac:dyDescent="0.2">
      <c r="A257" s="37"/>
      <c r="B257" s="38"/>
      <c r="C257" s="39"/>
      <c r="D257" s="40"/>
      <c r="E257" s="41"/>
      <c r="F257" s="42"/>
      <c r="G257" s="41"/>
      <c r="H257" s="43" t="s">
        <v>0</v>
      </c>
      <c r="I257" s="43" t="s">
        <v>52</v>
      </c>
      <c r="J257" s="43" t="s">
        <v>1</v>
      </c>
      <c r="K257" s="39"/>
      <c r="L257" s="69"/>
      <c r="M257" s="45"/>
      <c r="N257" s="46"/>
      <c r="O257" s="46"/>
      <c r="P257" s="86"/>
      <c r="Q257" s="252"/>
      <c r="R257" s="63"/>
      <c r="S257" s="253"/>
      <c r="T257" s="47"/>
      <c r="U257" s="48"/>
      <c r="V257" s="48"/>
      <c r="W257" s="48"/>
      <c r="X257" s="48"/>
      <c r="Y257" s="48"/>
      <c r="Z257" s="48"/>
      <c r="AA257" s="48"/>
      <c r="AB257" s="48"/>
      <c r="AC257" s="103"/>
      <c r="AD257" s="48"/>
      <c r="AE257" s="48"/>
      <c r="AF257" s="48"/>
      <c r="AG257" s="109"/>
      <c r="AH257" s="109"/>
      <c r="AI257" s="109"/>
      <c r="AJ257" s="109"/>
      <c r="AK257" s="48"/>
      <c r="AL257" s="48"/>
      <c r="AM257" s="10"/>
      <c r="AN257" s="18"/>
      <c r="AO257" s="14" t="s">
        <v>81</v>
      </c>
      <c r="AP257" s="87"/>
      <c r="AQ257" s="87"/>
      <c r="AY257" s="51"/>
    </row>
    <row r="258" spans="1:51" ht="17.25" customHeight="1" x14ac:dyDescent="0.2">
      <c r="A258" s="26"/>
      <c r="B258" s="27"/>
      <c r="C258" s="28"/>
      <c r="D258" s="29">
        <f>C258*E258*G258/100</f>
        <v>0</v>
      </c>
      <c r="E258" s="30"/>
      <c r="F258" s="31">
        <f>E258*G258/10</f>
        <v>0</v>
      </c>
      <c r="G258" s="30"/>
      <c r="H258" s="30"/>
      <c r="I258" s="30"/>
      <c r="J258" s="30"/>
      <c r="K258" s="28"/>
      <c r="L258" s="68"/>
      <c r="M258" s="32">
        <f>IF(L258=0,H258,L258)</f>
        <v>0</v>
      </c>
      <c r="N258" s="297"/>
      <c r="O258" s="107"/>
      <c r="P258" s="85"/>
      <c r="Q258" s="107"/>
      <c r="R258" s="64"/>
      <c r="S258" s="251"/>
      <c r="T258" s="33"/>
      <c r="U258" s="34">
        <f>$D258*I258</f>
        <v>0</v>
      </c>
      <c r="V258" s="34">
        <f>$D258*J258</f>
        <v>0</v>
      </c>
      <c r="W258" s="34">
        <f>$D258*K258</f>
        <v>0</v>
      </c>
      <c r="X258" s="35">
        <f>$D258*M258</f>
        <v>0</v>
      </c>
      <c r="Y258" s="35">
        <f t="shared" ref="Y258" si="123">D258*(1-K258)</f>
        <v>0</v>
      </c>
      <c r="Z258" s="34">
        <f>$D258*N258</f>
        <v>0</v>
      </c>
      <c r="AA258" s="34">
        <f>$D258*O258</f>
        <v>0</v>
      </c>
      <c r="AB258" s="34">
        <f>$D258*P258</f>
        <v>0</v>
      </c>
      <c r="AC258" s="106">
        <f>D258-AF258-AE258-AD258</f>
        <v>0</v>
      </c>
      <c r="AD258" s="34">
        <f>$D258*Q258</f>
        <v>0</v>
      </c>
      <c r="AE258" s="34">
        <f>$D258*R258</f>
        <v>0</v>
      </c>
      <c r="AF258" s="34">
        <f>$D258*S258</f>
        <v>0</v>
      </c>
      <c r="AG258" s="106">
        <f>$P258*AC258</f>
        <v>0</v>
      </c>
      <c r="AH258" s="106">
        <f>$P258*AD258</f>
        <v>0</v>
      </c>
      <c r="AI258" s="106">
        <f>$P258*AE258</f>
        <v>0</v>
      </c>
      <c r="AJ258" s="106">
        <f>$P258*AF258</f>
        <v>0</v>
      </c>
      <c r="AK258" s="34">
        <f>$D258*T258</f>
        <v>0</v>
      </c>
      <c r="AL258" s="35"/>
      <c r="AM258" s="10"/>
      <c r="AN258" s="29">
        <f>DSUM($A$9:$D$1100,$D$9,AO257:AO258)</f>
        <v>0</v>
      </c>
      <c r="AO258" s="10">
        <f>B258</f>
        <v>0</v>
      </c>
      <c r="AP258" s="88">
        <f>DCOUNT($A$9:$T$1100,$B$9,AO257:AO258)</f>
        <v>0</v>
      </c>
      <c r="AQ258" s="29">
        <f>DSUM($A$9:$T$1100,$P$9,AO257:AO258)</f>
        <v>0</v>
      </c>
      <c r="AR258" s="6">
        <f>IF(AP258=0,0,AQ258/AP258)</f>
        <v>0</v>
      </c>
      <c r="AY258" s="51"/>
    </row>
    <row r="259" spans="1:51" ht="2.25" customHeight="1" x14ac:dyDescent="0.2">
      <c r="A259" s="37"/>
      <c r="B259" s="38"/>
      <c r="C259" s="39"/>
      <c r="D259" s="40"/>
      <c r="E259" s="41"/>
      <c r="F259" s="42"/>
      <c r="G259" s="41"/>
      <c r="H259" s="43" t="s">
        <v>0</v>
      </c>
      <c r="I259" s="43" t="s">
        <v>52</v>
      </c>
      <c r="J259" s="43" t="s">
        <v>1</v>
      </c>
      <c r="K259" s="39"/>
      <c r="L259" s="69"/>
      <c r="M259" s="45"/>
      <c r="N259" s="46"/>
      <c r="O259" s="46"/>
      <c r="P259" s="86"/>
      <c r="Q259" s="252"/>
      <c r="R259" s="63"/>
      <c r="S259" s="253"/>
      <c r="T259" s="47"/>
      <c r="U259" s="48"/>
      <c r="V259" s="48"/>
      <c r="W259" s="48"/>
      <c r="X259" s="48"/>
      <c r="Y259" s="48"/>
      <c r="Z259" s="48"/>
      <c r="AA259" s="48"/>
      <c r="AB259" s="48"/>
      <c r="AC259" s="103"/>
      <c r="AD259" s="48"/>
      <c r="AE259" s="48"/>
      <c r="AF259" s="48"/>
      <c r="AG259" s="109"/>
      <c r="AH259" s="109"/>
      <c r="AI259" s="109"/>
      <c r="AJ259" s="109"/>
      <c r="AK259" s="48"/>
      <c r="AL259" s="48"/>
      <c r="AM259" s="10"/>
      <c r="AN259" s="18"/>
      <c r="AO259" s="14" t="s">
        <v>81</v>
      </c>
      <c r="AP259" s="87"/>
      <c r="AQ259" s="87"/>
      <c r="AY259" s="51"/>
    </row>
    <row r="260" spans="1:51" ht="17.25" customHeight="1" x14ac:dyDescent="0.2">
      <c r="A260" s="26"/>
      <c r="B260" s="27"/>
      <c r="C260" s="28"/>
      <c r="D260" s="29">
        <f>C260*E260*G260/100</f>
        <v>0</v>
      </c>
      <c r="E260" s="30"/>
      <c r="F260" s="31">
        <f>E260*G260/10</f>
        <v>0</v>
      </c>
      <c r="G260" s="30"/>
      <c r="H260" s="30"/>
      <c r="I260" s="30"/>
      <c r="J260" s="30"/>
      <c r="K260" s="28"/>
      <c r="L260" s="68"/>
      <c r="M260" s="32">
        <f>IF(L260=0,H260,L260)</f>
        <v>0</v>
      </c>
      <c r="N260" s="297"/>
      <c r="O260" s="107"/>
      <c r="P260" s="85"/>
      <c r="Q260" s="107"/>
      <c r="R260" s="64"/>
      <c r="S260" s="251"/>
      <c r="T260" s="33"/>
      <c r="U260" s="34">
        <f>$D260*I260</f>
        <v>0</v>
      </c>
      <c r="V260" s="34">
        <f>$D260*J260</f>
        <v>0</v>
      </c>
      <c r="W260" s="34">
        <f>$D260*K260</f>
        <v>0</v>
      </c>
      <c r="X260" s="35">
        <f>$D260*M260</f>
        <v>0</v>
      </c>
      <c r="Y260" s="35">
        <f t="shared" ref="Y260" si="124">D260*(1-K260)</f>
        <v>0</v>
      </c>
      <c r="Z260" s="34">
        <f>$D260*N260</f>
        <v>0</v>
      </c>
      <c r="AA260" s="34">
        <f>$D260*O260</f>
        <v>0</v>
      </c>
      <c r="AB260" s="34">
        <f>$D260*P260</f>
        <v>0</v>
      </c>
      <c r="AC260" s="106">
        <f>D260-AF260-AE260-AD260</f>
        <v>0</v>
      </c>
      <c r="AD260" s="34">
        <f>$D260*Q260</f>
        <v>0</v>
      </c>
      <c r="AE260" s="34">
        <f>$D260*R260</f>
        <v>0</v>
      </c>
      <c r="AF260" s="34">
        <f>$D260*S260</f>
        <v>0</v>
      </c>
      <c r="AG260" s="106">
        <f>$P260*AC260</f>
        <v>0</v>
      </c>
      <c r="AH260" s="106">
        <f>$P260*AD260</f>
        <v>0</v>
      </c>
      <c r="AI260" s="106">
        <f>$P260*AE260</f>
        <v>0</v>
      </c>
      <c r="AJ260" s="106">
        <f>$P260*AF260</f>
        <v>0</v>
      </c>
      <c r="AK260" s="34">
        <f>$D260*T260</f>
        <v>0</v>
      </c>
      <c r="AL260" s="35"/>
      <c r="AM260" s="10"/>
      <c r="AN260" s="29">
        <f>DSUM($A$9:$D$1100,$D$9,AO259:AO260)</f>
        <v>0</v>
      </c>
      <c r="AO260" s="10">
        <f>B260</f>
        <v>0</v>
      </c>
      <c r="AP260" s="88">
        <f>DCOUNT($A$9:$T$1100,$B$9,AO259:AO260)</f>
        <v>0</v>
      </c>
      <c r="AQ260" s="29">
        <f>DSUM($A$9:$T$1100,$P$9,AO259:AO260)</f>
        <v>0</v>
      </c>
      <c r="AR260" s="6">
        <f>IF(AP260=0,0,AQ260/AP260)</f>
        <v>0</v>
      </c>
      <c r="AY260" s="51"/>
    </row>
    <row r="261" spans="1:51" ht="2.25" customHeight="1" x14ac:dyDescent="0.2">
      <c r="A261" s="37"/>
      <c r="B261" s="38"/>
      <c r="C261" s="39"/>
      <c r="D261" s="40"/>
      <c r="E261" s="41"/>
      <c r="F261" s="42"/>
      <c r="G261" s="41"/>
      <c r="H261" s="43" t="s">
        <v>0</v>
      </c>
      <c r="I261" s="43" t="s">
        <v>52</v>
      </c>
      <c r="J261" s="43" t="s">
        <v>1</v>
      </c>
      <c r="K261" s="39"/>
      <c r="L261" s="69"/>
      <c r="M261" s="45"/>
      <c r="N261" s="46"/>
      <c r="O261" s="46"/>
      <c r="P261" s="86"/>
      <c r="Q261" s="252"/>
      <c r="R261" s="63"/>
      <c r="S261" s="253"/>
      <c r="T261" s="47"/>
      <c r="U261" s="48"/>
      <c r="V261" s="48"/>
      <c r="W261" s="48"/>
      <c r="X261" s="48"/>
      <c r="Y261" s="48"/>
      <c r="Z261" s="48"/>
      <c r="AA261" s="48"/>
      <c r="AB261" s="48"/>
      <c r="AC261" s="103"/>
      <c r="AD261" s="48"/>
      <c r="AE261" s="48"/>
      <c r="AF261" s="48"/>
      <c r="AG261" s="109"/>
      <c r="AH261" s="109"/>
      <c r="AI261" s="109"/>
      <c r="AJ261" s="109"/>
      <c r="AK261" s="48"/>
      <c r="AL261" s="48"/>
      <c r="AM261" s="10"/>
      <c r="AN261" s="18"/>
      <c r="AO261" s="14" t="s">
        <v>81</v>
      </c>
      <c r="AP261" s="87"/>
      <c r="AQ261" s="87"/>
      <c r="AY261" s="51"/>
    </row>
    <row r="262" spans="1:51" ht="17.25" customHeight="1" x14ac:dyDescent="0.2">
      <c r="A262" s="26"/>
      <c r="B262" s="27"/>
      <c r="C262" s="28"/>
      <c r="D262" s="29">
        <f>C262*E262*G262/100</f>
        <v>0</v>
      </c>
      <c r="E262" s="30"/>
      <c r="F262" s="31">
        <f>E262*G262/10</f>
        <v>0</v>
      </c>
      <c r="G262" s="30"/>
      <c r="H262" s="30"/>
      <c r="I262" s="30"/>
      <c r="J262" s="30"/>
      <c r="K262" s="28"/>
      <c r="L262" s="68"/>
      <c r="M262" s="32">
        <f>IF(L262=0,H262,L262)</f>
        <v>0</v>
      </c>
      <c r="N262" s="297"/>
      <c r="O262" s="107"/>
      <c r="P262" s="85"/>
      <c r="Q262" s="107"/>
      <c r="R262" s="64"/>
      <c r="S262" s="251"/>
      <c r="T262" s="33"/>
      <c r="U262" s="34">
        <f>$D262*I262</f>
        <v>0</v>
      </c>
      <c r="V262" s="34">
        <f>$D262*J262</f>
        <v>0</v>
      </c>
      <c r="W262" s="34">
        <f>$D262*K262</f>
        <v>0</v>
      </c>
      <c r="X262" s="35">
        <f>$D262*M262</f>
        <v>0</v>
      </c>
      <c r="Y262" s="35">
        <f t="shared" ref="Y262" si="125">D262*(1-K262)</f>
        <v>0</v>
      </c>
      <c r="Z262" s="34">
        <f>$D262*N262</f>
        <v>0</v>
      </c>
      <c r="AA262" s="34">
        <f>$D262*O262</f>
        <v>0</v>
      </c>
      <c r="AB262" s="34">
        <f>$D262*P262</f>
        <v>0</v>
      </c>
      <c r="AC262" s="106">
        <f>D262-AF262-AE262-AD262</f>
        <v>0</v>
      </c>
      <c r="AD262" s="34">
        <f>$D262*Q262</f>
        <v>0</v>
      </c>
      <c r="AE262" s="34">
        <f>$D262*R262</f>
        <v>0</v>
      </c>
      <c r="AF262" s="34">
        <f>$D262*S262</f>
        <v>0</v>
      </c>
      <c r="AG262" s="106">
        <f>$P262*AC262</f>
        <v>0</v>
      </c>
      <c r="AH262" s="106">
        <f>$P262*AD262</f>
        <v>0</v>
      </c>
      <c r="AI262" s="106">
        <f>$P262*AE262</f>
        <v>0</v>
      </c>
      <c r="AJ262" s="106">
        <f>$P262*AF262</f>
        <v>0</v>
      </c>
      <c r="AK262" s="34">
        <f>$D262*T262</f>
        <v>0</v>
      </c>
      <c r="AL262" s="35"/>
      <c r="AM262" s="10"/>
      <c r="AN262" s="29">
        <f>DSUM($A$9:$D$1100,$D$9,AO261:AO262)</f>
        <v>0</v>
      </c>
      <c r="AO262" s="10">
        <f>B262</f>
        <v>0</v>
      </c>
      <c r="AP262" s="88">
        <f>DCOUNT($A$9:$T$1100,$B$9,AO261:AO262)</f>
        <v>0</v>
      </c>
      <c r="AQ262" s="29">
        <f>DSUM($A$9:$T$1100,$P$9,AO261:AO262)</f>
        <v>0</v>
      </c>
      <c r="AR262" s="6">
        <f>IF(AP262=0,0,AQ262/AP262)</f>
        <v>0</v>
      </c>
      <c r="AY262" s="51"/>
    </row>
    <row r="263" spans="1:51" ht="2.25" customHeight="1" x14ac:dyDescent="0.2">
      <c r="A263" s="37"/>
      <c r="B263" s="38"/>
      <c r="C263" s="39"/>
      <c r="D263" s="40"/>
      <c r="E263" s="41"/>
      <c r="F263" s="42"/>
      <c r="G263" s="41"/>
      <c r="H263" s="43" t="s">
        <v>0</v>
      </c>
      <c r="I263" s="43" t="s">
        <v>52</v>
      </c>
      <c r="J263" s="43" t="s">
        <v>1</v>
      </c>
      <c r="K263" s="39"/>
      <c r="L263" s="69"/>
      <c r="M263" s="45"/>
      <c r="N263" s="46"/>
      <c r="O263" s="46"/>
      <c r="P263" s="86"/>
      <c r="Q263" s="252"/>
      <c r="R263" s="63"/>
      <c r="S263" s="253"/>
      <c r="T263" s="47"/>
      <c r="U263" s="48"/>
      <c r="V263" s="48"/>
      <c r="W263" s="48"/>
      <c r="X263" s="48"/>
      <c r="Y263" s="48"/>
      <c r="Z263" s="48"/>
      <c r="AA263" s="48"/>
      <c r="AB263" s="48"/>
      <c r="AC263" s="103"/>
      <c r="AD263" s="48"/>
      <c r="AE263" s="48"/>
      <c r="AF263" s="48"/>
      <c r="AG263" s="109"/>
      <c r="AH263" s="109"/>
      <c r="AI263" s="109"/>
      <c r="AJ263" s="109"/>
      <c r="AK263" s="48"/>
      <c r="AL263" s="48"/>
      <c r="AM263" s="10"/>
      <c r="AN263" s="18"/>
      <c r="AO263" s="14" t="s">
        <v>81</v>
      </c>
      <c r="AP263" s="87"/>
      <c r="AQ263" s="87"/>
      <c r="AY263" s="51"/>
    </row>
    <row r="264" spans="1:51" ht="17.25" customHeight="1" x14ac:dyDescent="0.2">
      <c r="A264" s="26"/>
      <c r="B264" s="27"/>
      <c r="C264" s="28"/>
      <c r="D264" s="29">
        <f>C264*E264*G264/100</f>
        <v>0</v>
      </c>
      <c r="E264" s="30"/>
      <c r="F264" s="31">
        <f>E264*G264/10</f>
        <v>0</v>
      </c>
      <c r="G264" s="30"/>
      <c r="H264" s="30"/>
      <c r="I264" s="30"/>
      <c r="J264" s="30"/>
      <c r="K264" s="28"/>
      <c r="L264" s="68"/>
      <c r="M264" s="32">
        <f>IF(L264=0,H264,L264)</f>
        <v>0</v>
      </c>
      <c r="N264" s="297"/>
      <c r="O264" s="107"/>
      <c r="P264" s="85"/>
      <c r="Q264" s="107"/>
      <c r="R264" s="64"/>
      <c r="S264" s="251"/>
      <c r="T264" s="33"/>
      <c r="U264" s="34">
        <f>$D264*I264</f>
        <v>0</v>
      </c>
      <c r="V264" s="34">
        <f>$D264*J264</f>
        <v>0</v>
      </c>
      <c r="W264" s="34">
        <f>$D264*K264</f>
        <v>0</v>
      </c>
      <c r="X264" s="35">
        <f>$D264*M264</f>
        <v>0</v>
      </c>
      <c r="Y264" s="35">
        <f t="shared" ref="Y264" si="126">D264*(1-K264)</f>
        <v>0</v>
      </c>
      <c r="Z264" s="34">
        <f>$D264*N264</f>
        <v>0</v>
      </c>
      <c r="AA264" s="34">
        <f>$D264*O264</f>
        <v>0</v>
      </c>
      <c r="AB264" s="34">
        <f>$D264*P264</f>
        <v>0</v>
      </c>
      <c r="AC264" s="106">
        <f>D264-AF264-AE264-AD264</f>
        <v>0</v>
      </c>
      <c r="AD264" s="34">
        <f>$D264*Q264</f>
        <v>0</v>
      </c>
      <c r="AE264" s="34">
        <f>$D264*R264</f>
        <v>0</v>
      </c>
      <c r="AF264" s="34">
        <f>$D264*S264</f>
        <v>0</v>
      </c>
      <c r="AG264" s="106">
        <f>$P264*AC264</f>
        <v>0</v>
      </c>
      <c r="AH264" s="106">
        <f>$P264*AD264</f>
        <v>0</v>
      </c>
      <c r="AI264" s="106">
        <f>$P264*AE264</f>
        <v>0</v>
      </c>
      <c r="AJ264" s="106">
        <f>$P264*AF264</f>
        <v>0</v>
      </c>
      <c r="AK264" s="34">
        <f>$D264*T264</f>
        <v>0</v>
      </c>
      <c r="AL264" s="35"/>
      <c r="AM264" s="10"/>
      <c r="AN264" s="29">
        <f>DSUM($A$9:$D$1100,$D$9,AO263:AO264)</f>
        <v>0</v>
      </c>
      <c r="AO264" s="10">
        <f>B264</f>
        <v>0</v>
      </c>
      <c r="AP264" s="88">
        <f>DCOUNT($A$9:$T$1100,$B$9,AO263:AO264)</f>
        <v>0</v>
      </c>
      <c r="AQ264" s="29">
        <f>DSUM($A$9:$T$1100,$P$9,AO263:AO264)</f>
        <v>0</v>
      </c>
      <c r="AR264" s="6">
        <f>IF(AP264=0,0,AQ264/AP264)</f>
        <v>0</v>
      </c>
      <c r="AY264" s="51"/>
    </row>
    <row r="265" spans="1:51" ht="2.25" customHeight="1" x14ac:dyDescent="0.2">
      <c r="A265" s="37"/>
      <c r="B265" s="38"/>
      <c r="C265" s="39"/>
      <c r="D265" s="40"/>
      <c r="E265" s="41"/>
      <c r="F265" s="42"/>
      <c r="G265" s="41"/>
      <c r="H265" s="43" t="s">
        <v>0</v>
      </c>
      <c r="I265" s="43" t="s">
        <v>52</v>
      </c>
      <c r="J265" s="43" t="s">
        <v>1</v>
      </c>
      <c r="K265" s="39"/>
      <c r="L265" s="69"/>
      <c r="M265" s="45"/>
      <c r="N265" s="46"/>
      <c r="O265" s="46"/>
      <c r="P265" s="86"/>
      <c r="Q265" s="252"/>
      <c r="R265" s="63"/>
      <c r="S265" s="253"/>
      <c r="T265" s="47"/>
      <c r="U265" s="48"/>
      <c r="V265" s="48"/>
      <c r="W265" s="48"/>
      <c r="X265" s="48"/>
      <c r="Y265" s="48"/>
      <c r="Z265" s="48"/>
      <c r="AA265" s="48"/>
      <c r="AB265" s="48"/>
      <c r="AC265" s="103"/>
      <c r="AD265" s="48"/>
      <c r="AE265" s="48"/>
      <c r="AF265" s="48"/>
      <c r="AG265" s="109"/>
      <c r="AH265" s="109"/>
      <c r="AI265" s="109"/>
      <c r="AJ265" s="109"/>
      <c r="AK265" s="48"/>
      <c r="AL265" s="48"/>
      <c r="AM265" s="10"/>
      <c r="AN265" s="18"/>
      <c r="AO265" s="14" t="s">
        <v>81</v>
      </c>
      <c r="AP265" s="87"/>
      <c r="AQ265" s="87"/>
      <c r="AY265" s="51"/>
    </row>
    <row r="266" spans="1:51" ht="17.25" customHeight="1" x14ac:dyDescent="0.2">
      <c r="A266" s="26"/>
      <c r="B266" s="27"/>
      <c r="C266" s="28"/>
      <c r="D266" s="29">
        <f>C266*E266*G266/100</f>
        <v>0</v>
      </c>
      <c r="E266" s="30"/>
      <c r="F266" s="31">
        <f>E266*G266/10</f>
        <v>0</v>
      </c>
      <c r="G266" s="30"/>
      <c r="H266" s="30"/>
      <c r="I266" s="30"/>
      <c r="J266" s="30"/>
      <c r="K266" s="28"/>
      <c r="L266" s="68"/>
      <c r="M266" s="32">
        <f>IF(L266=0,H266,L266)</f>
        <v>0</v>
      </c>
      <c r="N266" s="297"/>
      <c r="O266" s="107"/>
      <c r="P266" s="85"/>
      <c r="Q266" s="107"/>
      <c r="R266" s="64"/>
      <c r="S266" s="251"/>
      <c r="T266" s="33"/>
      <c r="U266" s="34">
        <f>$D266*I266</f>
        <v>0</v>
      </c>
      <c r="V266" s="34">
        <f>$D266*J266</f>
        <v>0</v>
      </c>
      <c r="W266" s="34">
        <f>$D266*K266</f>
        <v>0</v>
      </c>
      <c r="X266" s="35">
        <f>$D266*M266</f>
        <v>0</v>
      </c>
      <c r="Y266" s="35">
        <f t="shared" ref="Y266" si="127">D266*(1-K266)</f>
        <v>0</v>
      </c>
      <c r="Z266" s="34">
        <f>$D266*N266</f>
        <v>0</v>
      </c>
      <c r="AA266" s="34">
        <f>$D266*O266</f>
        <v>0</v>
      </c>
      <c r="AB266" s="34">
        <f>$D266*P266</f>
        <v>0</v>
      </c>
      <c r="AC266" s="106">
        <f>D266-AF266-AE266-AD266</f>
        <v>0</v>
      </c>
      <c r="AD266" s="34">
        <f>$D266*Q266</f>
        <v>0</v>
      </c>
      <c r="AE266" s="34">
        <f>$D266*R266</f>
        <v>0</v>
      </c>
      <c r="AF266" s="34">
        <f>$D266*S266</f>
        <v>0</v>
      </c>
      <c r="AG266" s="106">
        <f>$P266*AC266</f>
        <v>0</v>
      </c>
      <c r="AH266" s="106">
        <f>$P266*AD266</f>
        <v>0</v>
      </c>
      <c r="AI266" s="106">
        <f>$P266*AE266</f>
        <v>0</v>
      </c>
      <c r="AJ266" s="106">
        <f>$P266*AF266</f>
        <v>0</v>
      </c>
      <c r="AK266" s="34">
        <f>$D266*T266</f>
        <v>0</v>
      </c>
      <c r="AL266" s="35"/>
      <c r="AM266" s="10"/>
      <c r="AN266" s="29">
        <f>DSUM($A$9:$D$1100,$D$9,AO265:AO266)</f>
        <v>0</v>
      </c>
      <c r="AO266" s="10">
        <f>B266</f>
        <v>0</v>
      </c>
      <c r="AP266" s="88">
        <f>DCOUNT($A$9:$T$1100,$B$9,AO265:AO266)</f>
        <v>0</v>
      </c>
      <c r="AQ266" s="29">
        <f>DSUM($A$9:$T$1100,$P$9,AO265:AO266)</f>
        <v>0</v>
      </c>
      <c r="AR266" s="6">
        <f>IF(AP266=0,0,AQ266/AP266)</f>
        <v>0</v>
      </c>
      <c r="AY266" s="51"/>
    </row>
    <row r="267" spans="1:51" ht="2.25" customHeight="1" x14ac:dyDescent="0.2">
      <c r="A267" s="37"/>
      <c r="B267" s="38"/>
      <c r="C267" s="39"/>
      <c r="D267" s="40"/>
      <c r="E267" s="41"/>
      <c r="F267" s="42"/>
      <c r="G267" s="41"/>
      <c r="H267" s="43" t="s">
        <v>0</v>
      </c>
      <c r="I267" s="43" t="s">
        <v>52</v>
      </c>
      <c r="J267" s="43" t="s">
        <v>1</v>
      </c>
      <c r="K267" s="39"/>
      <c r="L267" s="69"/>
      <c r="M267" s="45"/>
      <c r="N267" s="46"/>
      <c r="O267" s="46"/>
      <c r="P267" s="86"/>
      <c r="Q267" s="252"/>
      <c r="R267" s="63"/>
      <c r="S267" s="253"/>
      <c r="T267" s="47"/>
      <c r="U267" s="48"/>
      <c r="V267" s="48"/>
      <c r="W267" s="48"/>
      <c r="X267" s="48"/>
      <c r="Y267" s="48"/>
      <c r="Z267" s="48"/>
      <c r="AA267" s="48"/>
      <c r="AB267" s="48"/>
      <c r="AC267" s="103"/>
      <c r="AD267" s="48"/>
      <c r="AE267" s="48"/>
      <c r="AF267" s="48"/>
      <c r="AG267" s="109"/>
      <c r="AH267" s="109"/>
      <c r="AI267" s="109"/>
      <c r="AJ267" s="109"/>
      <c r="AK267" s="48"/>
      <c r="AL267" s="48"/>
      <c r="AM267" s="10"/>
      <c r="AN267" s="18"/>
      <c r="AO267" s="14" t="s">
        <v>81</v>
      </c>
      <c r="AP267" s="87"/>
      <c r="AQ267" s="87"/>
      <c r="AY267" s="51"/>
    </row>
    <row r="268" spans="1:51" ht="17.25" customHeight="1" x14ac:dyDescent="0.2">
      <c r="A268" s="26"/>
      <c r="B268" s="27"/>
      <c r="C268" s="28"/>
      <c r="D268" s="29">
        <f>C268*E268*G268/100</f>
        <v>0</v>
      </c>
      <c r="E268" s="30"/>
      <c r="F268" s="31">
        <f>E268*G268/10</f>
        <v>0</v>
      </c>
      <c r="G268" s="30"/>
      <c r="H268" s="30"/>
      <c r="I268" s="30"/>
      <c r="J268" s="30"/>
      <c r="K268" s="28"/>
      <c r="L268" s="68"/>
      <c r="M268" s="32">
        <f>IF(L268=0,H268,L268)</f>
        <v>0</v>
      </c>
      <c r="N268" s="297"/>
      <c r="O268" s="107"/>
      <c r="P268" s="85"/>
      <c r="Q268" s="107"/>
      <c r="R268" s="64"/>
      <c r="S268" s="251"/>
      <c r="T268" s="33"/>
      <c r="U268" s="34">
        <f>$D268*I268</f>
        <v>0</v>
      </c>
      <c r="V268" s="34">
        <f>$D268*J268</f>
        <v>0</v>
      </c>
      <c r="W268" s="34">
        <f>$D268*K268</f>
        <v>0</v>
      </c>
      <c r="X268" s="35">
        <f>$D268*M268</f>
        <v>0</v>
      </c>
      <c r="Y268" s="35">
        <f t="shared" ref="Y268" si="128">D268*(1-K268)</f>
        <v>0</v>
      </c>
      <c r="Z268" s="34">
        <f>$D268*N268</f>
        <v>0</v>
      </c>
      <c r="AA268" s="34">
        <f>$D268*O268</f>
        <v>0</v>
      </c>
      <c r="AB268" s="34">
        <f>$D268*P268</f>
        <v>0</v>
      </c>
      <c r="AC268" s="106">
        <f>D268-AF268-AE268-AD268</f>
        <v>0</v>
      </c>
      <c r="AD268" s="34">
        <f>$D268*Q268</f>
        <v>0</v>
      </c>
      <c r="AE268" s="34">
        <f>$D268*R268</f>
        <v>0</v>
      </c>
      <c r="AF268" s="34">
        <f>$D268*S268</f>
        <v>0</v>
      </c>
      <c r="AG268" s="106">
        <f>$P268*AC268</f>
        <v>0</v>
      </c>
      <c r="AH268" s="106">
        <f>$P268*AD268</f>
        <v>0</v>
      </c>
      <c r="AI268" s="106">
        <f>$P268*AE268</f>
        <v>0</v>
      </c>
      <c r="AJ268" s="106">
        <f>$P268*AF268</f>
        <v>0</v>
      </c>
      <c r="AK268" s="34">
        <f>$D268*T268</f>
        <v>0</v>
      </c>
      <c r="AL268" s="35"/>
      <c r="AM268" s="10"/>
      <c r="AN268" s="29">
        <f>DSUM($A$9:$D$1100,$D$9,AO267:AO268)</f>
        <v>0</v>
      </c>
      <c r="AO268" s="10">
        <f>B268</f>
        <v>0</v>
      </c>
      <c r="AP268" s="88">
        <f>DCOUNT($A$9:$T$1100,$B$9,AO267:AO268)</f>
        <v>0</v>
      </c>
      <c r="AQ268" s="29">
        <f>DSUM($A$9:$T$1100,$P$9,AO267:AO268)</f>
        <v>0</v>
      </c>
      <c r="AR268" s="6">
        <f>IF(AP268=0,0,AQ268/AP268)</f>
        <v>0</v>
      </c>
      <c r="AY268" s="51"/>
    </row>
    <row r="269" spans="1:51" ht="2.25" customHeight="1" x14ac:dyDescent="0.2">
      <c r="A269" s="37"/>
      <c r="B269" s="38"/>
      <c r="C269" s="39"/>
      <c r="D269" s="40"/>
      <c r="E269" s="41"/>
      <c r="F269" s="42"/>
      <c r="G269" s="41"/>
      <c r="H269" s="43" t="s">
        <v>0</v>
      </c>
      <c r="I269" s="43" t="s">
        <v>52</v>
      </c>
      <c r="J269" s="43" t="s">
        <v>1</v>
      </c>
      <c r="K269" s="39"/>
      <c r="L269" s="69"/>
      <c r="M269" s="45"/>
      <c r="N269" s="46"/>
      <c r="O269" s="46"/>
      <c r="P269" s="86"/>
      <c r="Q269" s="252"/>
      <c r="R269" s="63"/>
      <c r="S269" s="253"/>
      <c r="T269" s="47"/>
      <c r="U269" s="48"/>
      <c r="V269" s="48"/>
      <c r="W269" s="48"/>
      <c r="X269" s="48"/>
      <c r="Y269" s="48"/>
      <c r="Z269" s="48"/>
      <c r="AA269" s="48"/>
      <c r="AB269" s="48"/>
      <c r="AC269" s="103"/>
      <c r="AD269" s="48"/>
      <c r="AE269" s="48"/>
      <c r="AF269" s="48"/>
      <c r="AG269" s="109"/>
      <c r="AH269" s="109"/>
      <c r="AI269" s="109"/>
      <c r="AJ269" s="109"/>
      <c r="AK269" s="48"/>
      <c r="AL269" s="48"/>
      <c r="AM269" s="10"/>
      <c r="AN269" s="18"/>
      <c r="AO269" s="14" t="s">
        <v>81</v>
      </c>
      <c r="AP269" s="87"/>
      <c r="AQ269" s="87"/>
      <c r="AY269" s="51"/>
    </row>
    <row r="270" spans="1:51" ht="17.25" customHeight="1" x14ac:dyDescent="0.2">
      <c r="A270" s="26"/>
      <c r="B270" s="27"/>
      <c r="C270" s="28"/>
      <c r="D270" s="29">
        <f>C270*E270*G270/100</f>
        <v>0</v>
      </c>
      <c r="E270" s="30"/>
      <c r="F270" s="31">
        <f>E270*G270/10</f>
        <v>0</v>
      </c>
      <c r="G270" s="30"/>
      <c r="H270" s="30"/>
      <c r="I270" s="30"/>
      <c r="J270" s="30"/>
      <c r="K270" s="28"/>
      <c r="L270" s="68"/>
      <c r="M270" s="32">
        <f>IF(L270=0,H270,L270)</f>
        <v>0</v>
      </c>
      <c r="N270" s="297"/>
      <c r="O270" s="107"/>
      <c r="P270" s="85"/>
      <c r="Q270" s="107"/>
      <c r="R270" s="64"/>
      <c r="S270" s="251"/>
      <c r="T270" s="33"/>
      <c r="U270" s="34">
        <f>$D270*I270</f>
        <v>0</v>
      </c>
      <c r="V270" s="34">
        <f>$D270*J270</f>
        <v>0</v>
      </c>
      <c r="W270" s="34">
        <f>$D270*K270</f>
        <v>0</v>
      </c>
      <c r="X270" s="35">
        <f>$D270*M270</f>
        <v>0</v>
      </c>
      <c r="Y270" s="35">
        <f t="shared" ref="Y270" si="129">D270*(1-K270)</f>
        <v>0</v>
      </c>
      <c r="Z270" s="34">
        <f>$D270*N270</f>
        <v>0</v>
      </c>
      <c r="AA270" s="34">
        <f>$D270*O270</f>
        <v>0</v>
      </c>
      <c r="AB270" s="34">
        <f>$D270*P270</f>
        <v>0</v>
      </c>
      <c r="AC270" s="106">
        <f>D270-AF270-AE270-AD270</f>
        <v>0</v>
      </c>
      <c r="AD270" s="34">
        <f>$D270*Q270</f>
        <v>0</v>
      </c>
      <c r="AE270" s="34">
        <f>$D270*R270</f>
        <v>0</v>
      </c>
      <c r="AF270" s="34">
        <f>$D270*S270</f>
        <v>0</v>
      </c>
      <c r="AG270" s="106">
        <f>$P270*AC270</f>
        <v>0</v>
      </c>
      <c r="AH270" s="106">
        <f>$P270*AD270</f>
        <v>0</v>
      </c>
      <c r="AI270" s="106">
        <f>$P270*AE270</f>
        <v>0</v>
      </c>
      <c r="AJ270" s="106">
        <f>$P270*AF270</f>
        <v>0</v>
      </c>
      <c r="AK270" s="34">
        <f>$D270*T270</f>
        <v>0</v>
      </c>
      <c r="AL270" s="35"/>
      <c r="AM270" s="10"/>
      <c r="AN270" s="29">
        <f>DSUM($A$9:$D$1100,$D$9,AO269:AO270)</f>
        <v>0</v>
      </c>
      <c r="AO270" s="10">
        <f>B270</f>
        <v>0</v>
      </c>
      <c r="AP270" s="88">
        <f>DCOUNT($A$9:$T$1100,$B$9,AO269:AO270)</f>
        <v>0</v>
      </c>
      <c r="AQ270" s="29">
        <f>DSUM($A$9:$T$1100,$P$9,AO269:AO270)</f>
        <v>0</v>
      </c>
      <c r="AR270" s="6">
        <f>IF(AP270=0,0,AQ270/AP270)</f>
        <v>0</v>
      </c>
      <c r="AY270" s="51"/>
    </row>
    <row r="271" spans="1:51" ht="2.25" customHeight="1" x14ac:dyDescent="0.2">
      <c r="A271" s="37"/>
      <c r="B271" s="38"/>
      <c r="C271" s="39"/>
      <c r="D271" s="40"/>
      <c r="E271" s="41"/>
      <c r="F271" s="42"/>
      <c r="G271" s="41"/>
      <c r="H271" s="43" t="s">
        <v>0</v>
      </c>
      <c r="I271" s="43" t="s">
        <v>52</v>
      </c>
      <c r="J271" s="43" t="s">
        <v>1</v>
      </c>
      <c r="K271" s="39"/>
      <c r="L271" s="69"/>
      <c r="M271" s="45"/>
      <c r="N271" s="46"/>
      <c r="O271" s="46"/>
      <c r="P271" s="86"/>
      <c r="Q271" s="252"/>
      <c r="R271" s="63"/>
      <c r="S271" s="253"/>
      <c r="T271" s="47"/>
      <c r="U271" s="48"/>
      <c r="V271" s="48"/>
      <c r="W271" s="48"/>
      <c r="X271" s="48"/>
      <c r="Y271" s="48"/>
      <c r="Z271" s="48"/>
      <c r="AA271" s="48"/>
      <c r="AB271" s="48"/>
      <c r="AC271" s="103"/>
      <c r="AD271" s="48"/>
      <c r="AE271" s="48"/>
      <c r="AF271" s="48"/>
      <c r="AG271" s="109"/>
      <c r="AH271" s="109"/>
      <c r="AI271" s="109"/>
      <c r="AJ271" s="109"/>
      <c r="AK271" s="48"/>
      <c r="AL271" s="48"/>
      <c r="AM271" s="10"/>
      <c r="AN271" s="18"/>
      <c r="AO271" s="14" t="s">
        <v>81</v>
      </c>
      <c r="AP271" s="87"/>
      <c r="AQ271" s="87"/>
      <c r="AY271" s="51"/>
    </row>
    <row r="272" spans="1:51" ht="17.25" customHeight="1" x14ac:dyDescent="0.2">
      <c r="A272" s="26"/>
      <c r="B272" s="27"/>
      <c r="C272" s="28"/>
      <c r="D272" s="29">
        <f>C272*E272*G272/100</f>
        <v>0</v>
      </c>
      <c r="E272" s="30"/>
      <c r="F272" s="31">
        <f>E272*G272/10</f>
        <v>0</v>
      </c>
      <c r="G272" s="30"/>
      <c r="H272" s="30"/>
      <c r="I272" s="30"/>
      <c r="J272" s="30"/>
      <c r="K272" s="28"/>
      <c r="L272" s="68"/>
      <c r="M272" s="32">
        <f>IF(L272=0,H272,L272)</f>
        <v>0</v>
      </c>
      <c r="N272" s="297"/>
      <c r="O272" s="107"/>
      <c r="P272" s="85"/>
      <c r="Q272" s="107"/>
      <c r="R272" s="64"/>
      <c r="S272" s="251"/>
      <c r="T272" s="33"/>
      <c r="U272" s="34">
        <f>$D272*I272</f>
        <v>0</v>
      </c>
      <c r="V272" s="34">
        <f>$D272*J272</f>
        <v>0</v>
      </c>
      <c r="W272" s="34">
        <f>$D272*K272</f>
        <v>0</v>
      </c>
      <c r="X272" s="35">
        <f>$D272*M272</f>
        <v>0</v>
      </c>
      <c r="Y272" s="35">
        <f t="shared" ref="Y272" si="130">D272*(1-K272)</f>
        <v>0</v>
      </c>
      <c r="Z272" s="34">
        <f>$D272*N272</f>
        <v>0</v>
      </c>
      <c r="AA272" s="34">
        <f>$D272*O272</f>
        <v>0</v>
      </c>
      <c r="AB272" s="34">
        <f>$D272*P272</f>
        <v>0</v>
      </c>
      <c r="AC272" s="106">
        <f>D272-AF272-AE272-AD272</f>
        <v>0</v>
      </c>
      <c r="AD272" s="34">
        <f>$D272*Q272</f>
        <v>0</v>
      </c>
      <c r="AE272" s="34">
        <f>$D272*R272</f>
        <v>0</v>
      </c>
      <c r="AF272" s="34">
        <f>$D272*S272</f>
        <v>0</v>
      </c>
      <c r="AG272" s="106">
        <f>$P272*AC272</f>
        <v>0</v>
      </c>
      <c r="AH272" s="106">
        <f>$P272*AD272</f>
        <v>0</v>
      </c>
      <c r="AI272" s="106">
        <f>$P272*AE272</f>
        <v>0</v>
      </c>
      <c r="AJ272" s="106">
        <f>$P272*AF272</f>
        <v>0</v>
      </c>
      <c r="AK272" s="34">
        <f>$D272*T272</f>
        <v>0</v>
      </c>
      <c r="AL272" s="35"/>
      <c r="AM272" s="10"/>
      <c r="AN272" s="29">
        <f>DSUM($A$9:$D$1100,$D$9,AO271:AO272)</f>
        <v>0</v>
      </c>
      <c r="AO272" s="10">
        <f>B272</f>
        <v>0</v>
      </c>
      <c r="AP272" s="88">
        <f>DCOUNT($A$9:$T$1100,$B$9,AO271:AO272)</f>
        <v>0</v>
      </c>
      <c r="AQ272" s="29">
        <f>DSUM($A$9:$T$1100,$P$9,AO271:AO272)</f>
        <v>0</v>
      </c>
      <c r="AR272" s="6">
        <f>IF(AP272=0,0,AQ272/AP272)</f>
        <v>0</v>
      </c>
      <c r="AY272" s="51"/>
    </row>
    <row r="273" spans="1:51" ht="2.25" customHeight="1" x14ac:dyDescent="0.2">
      <c r="A273" s="37"/>
      <c r="B273" s="38"/>
      <c r="C273" s="39"/>
      <c r="D273" s="40"/>
      <c r="E273" s="41"/>
      <c r="F273" s="42"/>
      <c r="G273" s="41"/>
      <c r="H273" s="43" t="s">
        <v>0</v>
      </c>
      <c r="I273" s="43" t="s">
        <v>52</v>
      </c>
      <c r="J273" s="43" t="s">
        <v>1</v>
      </c>
      <c r="K273" s="39"/>
      <c r="L273" s="69"/>
      <c r="M273" s="45"/>
      <c r="N273" s="46"/>
      <c r="O273" s="46"/>
      <c r="P273" s="86"/>
      <c r="Q273" s="252"/>
      <c r="R273" s="63"/>
      <c r="S273" s="253"/>
      <c r="T273" s="47"/>
      <c r="U273" s="48"/>
      <c r="V273" s="48"/>
      <c r="W273" s="48"/>
      <c r="X273" s="48"/>
      <c r="Y273" s="48"/>
      <c r="Z273" s="48"/>
      <c r="AA273" s="48"/>
      <c r="AB273" s="48"/>
      <c r="AC273" s="103"/>
      <c r="AD273" s="48"/>
      <c r="AE273" s="48"/>
      <c r="AF273" s="48"/>
      <c r="AG273" s="109"/>
      <c r="AH273" s="109"/>
      <c r="AI273" s="109"/>
      <c r="AJ273" s="109"/>
      <c r="AK273" s="48"/>
      <c r="AL273" s="48"/>
      <c r="AM273" s="10"/>
      <c r="AN273" s="18"/>
      <c r="AO273" s="14" t="s">
        <v>81</v>
      </c>
      <c r="AP273" s="87"/>
      <c r="AQ273" s="87"/>
      <c r="AY273" s="51"/>
    </row>
    <row r="274" spans="1:51" ht="17.25" customHeight="1" x14ac:dyDescent="0.2">
      <c r="A274" s="26"/>
      <c r="B274" s="27"/>
      <c r="C274" s="28"/>
      <c r="D274" s="29">
        <f>C274*E274*G274/100</f>
        <v>0</v>
      </c>
      <c r="E274" s="30"/>
      <c r="F274" s="31">
        <f>E274*G274/10</f>
        <v>0</v>
      </c>
      <c r="G274" s="30"/>
      <c r="H274" s="30"/>
      <c r="I274" s="30"/>
      <c r="J274" s="30"/>
      <c r="K274" s="28"/>
      <c r="L274" s="68"/>
      <c r="M274" s="32">
        <f>IF(L274=0,H274,L274)</f>
        <v>0</v>
      </c>
      <c r="N274" s="297"/>
      <c r="O274" s="107"/>
      <c r="P274" s="85"/>
      <c r="Q274" s="107"/>
      <c r="R274" s="64"/>
      <c r="S274" s="251"/>
      <c r="T274" s="33"/>
      <c r="U274" s="34">
        <f>$D274*I274</f>
        <v>0</v>
      </c>
      <c r="V274" s="34">
        <f>$D274*J274</f>
        <v>0</v>
      </c>
      <c r="W274" s="34">
        <f>$D274*K274</f>
        <v>0</v>
      </c>
      <c r="X274" s="35">
        <f>$D274*M274</f>
        <v>0</v>
      </c>
      <c r="Y274" s="35">
        <f t="shared" ref="Y274" si="131">D274*(1-K274)</f>
        <v>0</v>
      </c>
      <c r="Z274" s="34">
        <f>$D274*N274</f>
        <v>0</v>
      </c>
      <c r="AA274" s="34">
        <f>$D274*O274</f>
        <v>0</v>
      </c>
      <c r="AB274" s="34">
        <f>$D274*P274</f>
        <v>0</v>
      </c>
      <c r="AC274" s="106">
        <f>D274-AF274-AE274-AD274</f>
        <v>0</v>
      </c>
      <c r="AD274" s="34">
        <f>$D274*Q274</f>
        <v>0</v>
      </c>
      <c r="AE274" s="34">
        <f>$D274*R274</f>
        <v>0</v>
      </c>
      <c r="AF274" s="34">
        <f>$D274*S274</f>
        <v>0</v>
      </c>
      <c r="AG274" s="106">
        <f>$P274*AC274</f>
        <v>0</v>
      </c>
      <c r="AH274" s="106">
        <f>$P274*AD274</f>
        <v>0</v>
      </c>
      <c r="AI274" s="106">
        <f>$P274*AE274</f>
        <v>0</v>
      </c>
      <c r="AJ274" s="106">
        <f>$P274*AF274</f>
        <v>0</v>
      </c>
      <c r="AK274" s="34">
        <f>$D274*T274</f>
        <v>0</v>
      </c>
      <c r="AL274" s="35"/>
      <c r="AM274" s="10"/>
      <c r="AN274" s="29">
        <f>DSUM($A$9:$D$1100,$D$9,AO273:AO274)</f>
        <v>0</v>
      </c>
      <c r="AO274" s="10">
        <f>B274</f>
        <v>0</v>
      </c>
      <c r="AP274" s="88">
        <f>DCOUNT($A$9:$T$1100,$B$9,AO273:AO274)</f>
        <v>0</v>
      </c>
      <c r="AQ274" s="29">
        <f>DSUM($A$9:$T$1100,$P$9,AO273:AO274)</f>
        <v>0</v>
      </c>
      <c r="AR274" s="6">
        <f>IF(AP274=0,0,AQ274/AP274)</f>
        <v>0</v>
      </c>
      <c r="AY274" s="51"/>
    </row>
    <row r="275" spans="1:51" ht="2.25" customHeight="1" x14ac:dyDescent="0.2">
      <c r="A275" s="37"/>
      <c r="B275" s="38"/>
      <c r="C275" s="39"/>
      <c r="D275" s="40"/>
      <c r="E275" s="41"/>
      <c r="F275" s="42"/>
      <c r="G275" s="41"/>
      <c r="H275" s="43" t="s">
        <v>0</v>
      </c>
      <c r="I275" s="43" t="s">
        <v>52</v>
      </c>
      <c r="J275" s="43" t="s">
        <v>1</v>
      </c>
      <c r="K275" s="39"/>
      <c r="L275" s="69"/>
      <c r="M275" s="45"/>
      <c r="N275" s="46"/>
      <c r="O275" s="46"/>
      <c r="P275" s="86"/>
      <c r="Q275" s="252"/>
      <c r="R275" s="63"/>
      <c r="S275" s="253"/>
      <c r="T275" s="47"/>
      <c r="U275" s="48"/>
      <c r="V275" s="48"/>
      <c r="W275" s="48"/>
      <c r="X275" s="48"/>
      <c r="Y275" s="48"/>
      <c r="Z275" s="48"/>
      <c r="AA275" s="48"/>
      <c r="AB275" s="48"/>
      <c r="AC275" s="103"/>
      <c r="AD275" s="48"/>
      <c r="AE275" s="48"/>
      <c r="AF275" s="48"/>
      <c r="AG275" s="109"/>
      <c r="AH275" s="109"/>
      <c r="AI275" s="109"/>
      <c r="AJ275" s="109"/>
      <c r="AK275" s="48"/>
      <c r="AL275" s="48"/>
      <c r="AM275" s="10"/>
      <c r="AN275" s="18"/>
      <c r="AO275" s="14" t="s">
        <v>81</v>
      </c>
      <c r="AP275" s="87"/>
      <c r="AQ275" s="87"/>
      <c r="AY275" s="51"/>
    </row>
    <row r="276" spans="1:51" ht="17.25" customHeight="1" x14ac:dyDescent="0.2">
      <c r="A276" s="26"/>
      <c r="B276" s="27"/>
      <c r="C276" s="28"/>
      <c r="D276" s="29">
        <f>C276*E276*G276/100</f>
        <v>0</v>
      </c>
      <c r="E276" s="30"/>
      <c r="F276" s="31">
        <f>E276*G276/10</f>
        <v>0</v>
      </c>
      <c r="G276" s="30"/>
      <c r="H276" s="30"/>
      <c r="I276" s="30"/>
      <c r="J276" s="30"/>
      <c r="K276" s="28"/>
      <c r="L276" s="68"/>
      <c r="M276" s="32">
        <f>IF(L276=0,H276,L276)</f>
        <v>0</v>
      </c>
      <c r="N276" s="297"/>
      <c r="O276" s="107"/>
      <c r="P276" s="85"/>
      <c r="Q276" s="107"/>
      <c r="R276" s="64"/>
      <c r="S276" s="251"/>
      <c r="T276" s="33"/>
      <c r="U276" s="34">
        <f>$D276*I276</f>
        <v>0</v>
      </c>
      <c r="V276" s="34">
        <f>$D276*J276</f>
        <v>0</v>
      </c>
      <c r="W276" s="34">
        <f>$D276*K276</f>
        <v>0</v>
      </c>
      <c r="X276" s="35">
        <f>$D276*M276</f>
        <v>0</v>
      </c>
      <c r="Y276" s="35">
        <f t="shared" ref="Y276" si="132">D276*(1-K276)</f>
        <v>0</v>
      </c>
      <c r="Z276" s="34">
        <f>$D276*N276</f>
        <v>0</v>
      </c>
      <c r="AA276" s="34">
        <f>$D276*O276</f>
        <v>0</v>
      </c>
      <c r="AB276" s="34">
        <f>$D276*P276</f>
        <v>0</v>
      </c>
      <c r="AC276" s="106">
        <f>D276-AF276-AE276-AD276</f>
        <v>0</v>
      </c>
      <c r="AD276" s="34">
        <f>$D276*Q276</f>
        <v>0</v>
      </c>
      <c r="AE276" s="34">
        <f>$D276*R276</f>
        <v>0</v>
      </c>
      <c r="AF276" s="34">
        <f>$D276*S276</f>
        <v>0</v>
      </c>
      <c r="AG276" s="106">
        <f>$P276*AC276</f>
        <v>0</v>
      </c>
      <c r="AH276" s="106">
        <f>$P276*AD276</f>
        <v>0</v>
      </c>
      <c r="AI276" s="106">
        <f>$P276*AE276</f>
        <v>0</v>
      </c>
      <c r="AJ276" s="106">
        <f>$P276*AF276</f>
        <v>0</v>
      </c>
      <c r="AK276" s="34">
        <f>$D276*T276</f>
        <v>0</v>
      </c>
      <c r="AL276" s="35"/>
      <c r="AM276" s="10"/>
      <c r="AN276" s="29">
        <f>DSUM($A$9:$D$1100,$D$9,AO275:AO276)</f>
        <v>0</v>
      </c>
      <c r="AO276" s="10">
        <f>B276</f>
        <v>0</v>
      </c>
      <c r="AP276" s="88">
        <f>DCOUNT($A$9:$T$1100,$B$9,AO275:AO276)</f>
        <v>0</v>
      </c>
      <c r="AQ276" s="29">
        <f>DSUM($A$9:$T$1100,$P$9,AO275:AO276)</f>
        <v>0</v>
      </c>
      <c r="AR276" s="6">
        <f>IF(AP276=0,0,AQ276/AP276)</f>
        <v>0</v>
      </c>
      <c r="AY276" s="51"/>
    </row>
    <row r="277" spans="1:51" ht="2.25" customHeight="1" x14ac:dyDescent="0.2">
      <c r="A277" s="37"/>
      <c r="B277" s="38"/>
      <c r="C277" s="39"/>
      <c r="D277" s="40"/>
      <c r="E277" s="41"/>
      <c r="F277" s="42"/>
      <c r="G277" s="41"/>
      <c r="H277" s="43" t="s">
        <v>0</v>
      </c>
      <c r="I277" s="43" t="s">
        <v>52</v>
      </c>
      <c r="J277" s="43" t="s">
        <v>1</v>
      </c>
      <c r="K277" s="39"/>
      <c r="L277" s="69"/>
      <c r="M277" s="45"/>
      <c r="N277" s="46"/>
      <c r="O277" s="46"/>
      <c r="P277" s="86"/>
      <c r="Q277" s="252"/>
      <c r="R277" s="63"/>
      <c r="S277" s="253"/>
      <c r="T277" s="47"/>
      <c r="U277" s="48"/>
      <c r="V277" s="48"/>
      <c r="W277" s="48"/>
      <c r="X277" s="48"/>
      <c r="Y277" s="48"/>
      <c r="Z277" s="48"/>
      <c r="AA277" s="48"/>
      <c r="AB277" s="48"/>
      <c r="AC277" s="103"/>
      <c r="AD277" s="48"/>
      <c r="AE277" s="48"/>
      <c r="AF277" s="48"/>
      <c r="AG277" s="109"/>
      <c r="AH277" s="109"/>
      <c r="AI277" s="109"/>
      <c r="AJ277" s="109"/>
      <c r="AK277" s="48"/>
      <c r="AL277" s="48"/>
      <c r="AM277" s="10"/>
      <c r="AN277" s="18"/>
      <c r="AO277" s="14" t="s">
        <v>81</v>
      </c>
      <c r="AP277" s="87"/>
      <c r="AQ277" s="87"/>
      <c r="AY277" s="51"/>
    </row>
    <row r="278" spans="1:51" ht="17.25" customHeight="1" x14ac:dyDescent="0.2">
      <c r="A278" s="26"/>
      <c r="B278" s="27"/>
      <c r="C278" s="28"/>
      <c r="D278" s="29">
        <f>C278*E278*G278/100</f>
        <v>0</v>
      </c>
      <c r="E278" s="30"/>
      <c r="F278" s="31">
        <f>E278*G278/10</f>
        <v>0</v>
      </c>
      <c r="G278" s="30"/>
      <c r="H278" s="30"/>
      <c r="I278" s="30"/>
      <c r="J278" s="30"/>
      <c r="K278" s="28"/>
      <c r="L278" s="68"/>
      <c r="M278" s="32">
        <f>IF(L278=0,H278,L278)</f>
        <v>0</v>
      </c>
      <c r="N278" s="297"/>
      <c r="O278" s="107"/>
      <c r="P278" s="85"/>
      <c r="Q278" s="107"/>
      <c r="R278" s="64"/>
      <c r="S278" s="251"/>
      <c r="T278" s="33"/>
      <c r="U278" s="34">
        <f>$D278*I278</f>
        <v>0</v>
      </c>
      <c r="V278" s="34">
        <f>$D278*J278</f>
        <v>0</v>
      </c>
      <c r="W278" s="34">
        <f>$D278*K278</f>
        <v>0</v>
      </c>
      <c r="X278" s="35">
        <f>$D278*M278</f>
        <v>0</v>
      </c>
      <c r="Y278" s="35">
        <f t="shared" ref="Y278" si="133">D278*(1-K278)</f>
        <v>0</v>
      </c>
      <c r="Z278" s="34">
        <f>$D278*N278</f>
        <v>0</v>
      </c>
      <c r="AA278" s="34">
        <f>$D278*O278</f>
        <v>0</v>
      </c>
      <c r="AB278" s="34">
        <f>$D278*P278</f>
        <v>0</v>
      </c>
      <c r="AC278" s="106">
        <f>D278-AF278-AE278-AD278</f>
        <v>0</v>
      </c>
      <c r="AD278" s="34">
        <f>$D278*Q278</f>
        <v>0</v>
      </c>
      <c r="AE278" s="34">
        <f>$D278*R278</f>
        <v>0</v>
      </c>
      <c r="AF278" s="34">
        <f>$D278*S278</f>
        <v>0</v>
      </c>
      <c r="AG278" s="106">
        <f>$P278*AC278</f>
        <v>0</v>
      </c>
      <c r="AH278" s="106">
        <f>$P278*AD278</f>
        <v>0</v>
      </c>
      <c r="AI278" s="106">
        <f>$P278*AE278</f>
        <v>0</v>
      </c>
      <c r="AJ278" s="106">
        <f>$P278*AF278</f>
        <v>0</v>
      </c>
      <c r="AK278" s="34">
        <f>$D278*T278</f>
        <v>0</v>
      </c>
      <c r="AL278" s="35"/>
      <c r="AM278" s="10"/>
      <c r="AN278" s="29">
        <f>DSUM($A$9:$D$1100,$D$9,AO277:AO278)</f>
        <v>0</v>
      </c>
      <c r="AO278" s="10">
        <f>B278</f>
        <v>0</v>
      </c>
      <c r="AP278" s="88">
        <f>DCOUNT($A$9:$T$1100,$B$9,AO277:AO278)</f>
        <v>0</v>
      </c>
      <c r="AQ278" s="29">
        <f>DSUM($A$9:$T$1100,$P$9,AO277:AO278)</f>
        <v>0</v>
      </c>
      <c r="AR278" s="6">
        <f>IF(AP278=0,0,AQ278/AP278)</f>
        <v>0</v>
      </c>
      <c r="AY278" s="51"/>
    </row>
    <row r="279" spans="1:51" ht="2.25" customHeight="1" x14ac:dyDescent="0.2">
      <c r="A279" s="37"/>
      <c r="B279" s="38"/>
      <c r="C279" s="39"/>
      <c r="D279" s="40"/>
      <c r="E279" s="41"/>
      <c r="F279" s="42"/>
      <c r="G279" s="41"/>
      <c r="H279" s="43" t="s">
        <v>0</v>
      </c>
      <c r="I279" s="43" t="s">
        <v>52</v>
      </c>
      <c r="J279" s="43" t="s">
        <v>1</v>
      </c>
      <c r="K279" s="39"/>
      <c r="L279" s="69"/>
      <c r="M279" s="45"/>
      <c r="N279" s="46"/>
      <c r="O279" s="46"/>
      <c r="P279" s="86"/>
      <c r="Q279" s="252"/>
      <c r="R279" s="63"/>
      <c r="S279" s="253"/>
      <c r="T279" s="47"/>
      <c r="U279" s="48"/>
      <c r="V279" s="48"/>
      <c r="W279" s="48"/>
      <c r="X279" s="48"/>
      <c r="Y279" s="48"/>
      <c r="Z279" s="48"/>
      <c r="AA279" s="48"/>
      <c r="AB279" s="48"/>
      <c r="AC279" s="103"/>
      <c r="AD279" s="48"/>
      <c r="AE279" s="48"/>
      <c r="AF279" s="48"/>
      <c r="AG279" s="109"/>
      <c r="AH279" s="109"/>
      <c r="AI279" s="109"/>
      <c r="AJ279" s="109"/>
      <c r="AK279" s="48"/>
      <c r="AL279" s="48"/>
      <c r="AM279" s="10"/>
      <c r="AN279" s="18"/>
      <c r="AO279" s="14" t="s">
        <v>81</v>
      </c>
      <c r="AP279" s="87"/>
      <c r="AQ279" s="87"/>
      <c r="AY279" s="51"/>
    </row>
    <row r="280" spans="1:51" ht="17.25" customHeight="1" x14ac:dyDescent="0.2">
      <c r="A280" s="26"/>
      <c r="B280" s="27"/>
      <c r="C280" s="28"/>
      <c r="D280" s="29">
        <f>C280*E280*G280/100</f>
        <v>0</v>
      </c>
      <c r="E280" s="30"/>
      <c r="F280" s="31">
        <f>E280*G280/10</f>
        <v>0</v>
      </c>
      <c r="G280" s="30"/>
      <c r="H280" s="30"/>
      <c r="I280" s="30"/>
      <c r="J280" s="30"/>
      <c r="K280" s="28"/>
      <c r="L280" s="68"/>
      <c r="M280" s="32">
        <f>IF(L280=0,H280,L280)</f>
        <v>0</v>
      </c>
      <c r="N280" s="297"/>
      <c r="O280" s="107"/>
      <c r="P280" s="85"/>
      <c r="Q280" s="107"/>
      <c r="R280" s="64"/>
      <c r="S280" s="251"/>
      <c r="T280" s="33"/>
      <c r="U280" s="34">
        <f>$D280*I280</f>
        <v>0</v>
      </c>
      <c r="V280" s="34">
        <f>$D280*J280</f>
        <v>0</v>
      </c>
      <c r="W280" s="34">
        <f>$D280*K280</f>
        <v>0</v>
      </c>
      <c r="X280" s="35">
        <f>$D280*M280</f>
        <v>0</v>
      </c>
      <c r="Y280" s="35">
        <f t="shared" ref="Y280" si="134">D280*(1-K280)</f>
        <v>0</v>
      </c>
      <c r="Z280" s="34">
        <f>$D280*N280</f>
        <v>0</v>
      </c>
      <c r="AA280" s="34">
        <f>$D280*O280</f>
        <v>0</v>
      </c>
      <c r="AB280" s="34">
        <f>$D280*P280</f>
        <v>0</v>
      </c>
      <c r="AC280" s="106">
        <f>D280-AF280-AE280-AD280</f>
        <v>0</v>
      </c>
      <c r="AD280" s="34">
        <f>$D280*Q280</f>
        <v>0</v>
      </c>
      <c r="AE280" s="34">
        <f>$D280*R280</f>
        <v>0</v>
      </c>
      <c r="AF280" s="34">
        <f>$D280*S280</f>
        <v>0</v>
      </c>
      <c r="AG280" s="106">
        <f>$P280*AC280</f>
        <v>0</v>
      </c>
      <c r="AH280" s="106">
        <f>$P280*AD280</f>
        <v>0</v>
      </c>
      <c r="AI280" s="106">
        <f>$P280*AE280</f>
        <v>0</v>
      </c>
      <c r="AJ280" s="106">
        <f>$P280*AF280</f>
        <v>0</v>
      </c>
      <c r="AK280" s="34">
        <f>$D280*T280</f>
        <v>0</v>
      </c>
      <c r="AL280" s="35"/>
      <c r="AM280" s="10"/>
      <c r="AN280" s="29">
        <f>DSUM($A$9:$D$1100,$D$9,AO279:AO280)</f>
        <v>0</v>
      </c>
      <c r="AO280" s="10">
        <f>B280</f>
        <v>0</v>
      </c>
      <c r="AP280" s="88">
        <f>DCOUNT($A$9:$T$1100,$B$9,AO279:AO280)</f>
        <v>0</v>
      </c>
      <c r="AQ280" s="29">
        <f>DSUM($A$9:$T$1100,$P$9,AO279:AO280)</f>
        <v>0</v>
      </c>
      <c r="AR280" s="6">
        <f>IF(AP280=0,0,AQ280/AP280)</f>
        <v>0</v>
      </c>
      <c r="AY280" s="51"/>
    </row>
    <row r="281" spans="1:51" ht="2.25" customHeight="1" x14ac:dyDescent="0.2">
      <c r="A281" s="37"/>
      <c r="B281" s="38"/>
      <c r="C281" s="39"/>
      <c r="D281" s="40"/>
      <c r="E281" s="41"/>
      <c r="F281" s="42"/>
      <c r="G281" s="41"/>
      <c r="H281" s="43" t="s">
        <v>0</v>
      </c>
      <c r="I281" s="43" t="s">
        <v>52</v>
      </c>
      <c r="J281" s="43" t="s">
        <v>1</v>
      </c>
      <c r="K281" s="39"/>
      <c r="L281" s="69"/>
      <c r="M281" s="45"/>
      <c r="N281" s="46"/>
      <c r="O281" s="46"/>
      <c r="P281" s="86"/>
      <c r="Q281" s="252"/>
      <c r="R281" s="63"/>
      <c r="S281" s="253"/>
      <c r="T281" s="47"/>
      <c r="U281" s="48"/>
      <c r="V281" s="48"/>
      <c r="W281" s="48"/>
      <c r="X281" s="48"/>
      <c r="Y281" s="48"/>
      <c r="Z281" s="48"/>
      <c r="AA281" s="48"/>
      <c r="AB281" s="48"/>
      <c r="AC281" s="103"/>
      <c r="AD281" s="48"/>
      <c r="AE281" s="48"/>
      <c r="AF281" s="48"/>
      <c r="AG281" s="109"/>
      <c r="AH281" s="109"/>
      <c r="AI281" s="109"/>
      <c r="AJ281" s="109"/>
      <c r="AK281" s="48"/>
      <c r="AL281" s="48"/>
      <c r="AM281" s="10"/>
      <c r="AN281" s="18"/>
      <c r="AO281" s="14" t="s">
        <v>81</v>
      </c>
      <c r="AP281" s="87"/>
      <c r="AQ281" s="87"/>
      <c r="AY281" s="51"/>
    </row>
    <row r="282" spans="1:51" ht="17.25" customHeight="1" x14ac:dyDescent="0.2">
      <c r="A282" s="26"/>
      <c r="B282" s="27"/>
      <c r="C282" s="28"/>
      <c r="D282" s="29">
        <f>C282*E282*G282/100</f>
        <v>0</v>
      </c>
      <c r="E282" s="30"/>
      <c r="F282" s="31">
        <f>E282*G282/10</f>
        <v>0</v>
      </c>
      <c r="G282" s="30"/>
      <c r="H282" s="30"/>
      <c r="I282" s="30"/>
      <c r="J282" s="30"/>
      <c r="K282" s="28"/>
      <c r="L282" s="68"/>
      <c r="M282" s="32">
        <f>IF(L282=0,H282,L282)</f>
        <v>0</v>
      </c>
      <c r="N282" s="297"/>
      <c r="O282" s="107"/>
      <c r="P282" s="85"/>
      <c r="Q282" s="107"/>
      <c r="R282" s="64"/>
      <c r="S282" s="251"/>
      <c r="T282" s="33"/>
      <c r="U282" s="34">
        <f>$D282*I282</f>
        <v>0</v>
      </c>
      <c r="V282" s="34">
        <f>$D282*J282</f>
        <v>0</v>
      </c>
      <c r="W282" s="34">
        <f>$D282*K282</f>
        <v>0</v>
      </c>
      <c r="X282" s="35">
        <f>$D282*M282</f>
        <v>0</v>
      </c>
      <c r="Y282" s="35">
        <f t="shared" ref="Y282" si="135">D282*(1-K282)</f>
        <v>0</v>
      </c>
      <c r="Z282" s="34">
        <f>$D282*N282</f>
        <v>0</v>
      </c>
      <c r="AA282" s="34">
        <f>$D282*O282</f>
        <v>0</v>
      </c>
      <c r="AB282" s="34">
        <f>$D282*P282</f>
        <v>0</v>
      </c>
      <c r="AC282" s="106">
        <f>D282-AF282-AE282-AD282</f>
        <v>0</v>
      </c>
      <c r="AD282" s="34">
        <f>$D282*Q282</f>
        <v>0</v>
      </c>
      <c r="AE282" s="34">
        <f>$D282*R282</f>
        <v>0</v>
      </c>
      <c r="AF282" s="34">
        <f>$D282*S282</f>
        <v>0</v>
      </c>
      <c r="AG282" s="106">
        <f>$P282*AC282</f>
        <v>0</v>
      </c>
      <c r="AH282" s="106">
        <f>$P282*AD282</f>
        <v>0</v>
      </c>
      <c r="AI282" s="106">
        <f>$P282*AE282</f>
        <v>0</v>
      </c>
      <c r="AJ282" s="106">
        <f>$P282*AF282</f>
        <v>0</v>
      </c>
      <c r="AK282" s="34">
        <f>$D282*T282</f>
        <v>0</v>
      </c>
      <c r="AL282" s="35"/>
      <c r="AM282" s="10"/>
      <c r="AN282" s="29">
        <f>DSUM($A$9:$D$1100,$D$9,AO281:AO282)</f>
        <v>0</v>
      </c>
      <c r="AO282" s="10">
        <f>B282</f>
        <v>0</v>
      </c>
      <c r="AP282" s="88">
        <f>DCOUNT($A$9:$T$1100,$B$9,AO281:AO282)</f>
        <v>0</v>
      </c>
      <c r="AQ282" s="29">
        <f>DSUM($A$9:$T$1100,$P$9,AO281:AO282)</f>
        <v>0</v>
      </c>
      <c r="AR282" s="6">
        <f>IF(AP282=0,0,AQ282/AP282)</f>
        <v>0</v>
      </c>
      <c r="AY282" s="51"/>
    </row>
    <row r="283" spans="1:51" ht="2.25" customHeight="1" x14ac:dyDescent="0.2">
      <c r="A283" s="37"/>
      <c r="B283" s="38"/>
      <c r="C283" s="39"/>
      <c r="D283" s="40"/>
      <c r="E283" s="41"/>
      <c r="F283" s="42"/>
      <c r="G283" s="41"/>
      <c r="H283" s="43" t="s">
        <v>0</v>
      </c>
      <c r="I283" s="43" t="s">
        <v>52</v>
      </c>
      <c r="J283" s="43" t="s">
        <v>1</v>
      </c>
      <c r="K283" s="39"/>
      <c r="L283" s="69"/>
      <c r="M283" s="45"/>
      <c r="N283" s="46"/>
      <c r="O283" s="46"/>
      <c r="P283" s="86"/>
      <c r="Q283" s="252"/>
      <c r="R283" s="63"/>
      <c r="S283" s="253"/>
      <c r="T283" s="47"/>
      <c r="U283" s="48"/>
      <c r="V283" s="48"/>
      <c r="W283" s="48"/>
      <c r="X283" s="48"/>
      <c r="Y283" s="48"/>
      <c r="Z283" s="48"/>
      <c r="AA283" s="48"/>
      <c r="AB283" s="48"/>
      <c r="AC283" s="103"/>
      <c r="AD283" s="48"/>
      <c r="AE283" s="48"/>
      <c r="AF283" s="48"/>
      <c r="AG283" s="109"/>
      <c r="AH283" s="109"/>
      <c r="AI283" s="109"/>
      <c r="AJ283" s="109"/>
      <c r="AK283" s="48"/>
      <c r="AL283" s="48"/>
      <c r="AM283" s="10"/>
      <c r="AN283" s="18"/>
      <c r="AO283" s="14" t="s">
        <v>81</v>
      </c>
      <c r="AP283" s="87"/>
      <c r="AQ283" s="87"/>
      <c r="AY283" s="51"/>
    </row>
    <row r="284" spans="1:51" ht="17.25" customHeight="1" x14ac:dyDescent="0.2">
      <c r="A284" s="26"/>
      <c r="B284" s="27"/>
      <c r="C284" s="28"/>
      <c r="D284" s="29">
        <f>C284*E284*G284/100</f>
        <v>0</v>
      </c>
      <c r="E284" s="30"/>
      <c r="F284" s="31">
        <f>E284*G284/10</f>
        <v>0</v>
      </c>
      <c r="G284" s="30"/>
      <c r="H284" s="30"/>
      <c r="I284" s="30"/>
      <c r="J284" s="30"/>
      <c r="K284" s="28"/>
      <c r="L284" s="68"/>
      <c r="M284" s="32">
        <f>IF(L284=0,H284,L284)</f>
        <v>0</v>
      </c>
      <c r="N284" s="297"/>
      <c r="O284" s="107"/>
      <c r="P284" s="85"/>
      <c r="Q284" s="107"/>
      <c r="R284" s="64"/>
      <c r="S284" s="251"/>
      <c r="T284" s="33"/>
      <c r="U284" s="34">
        <f>$D284*I284</f>
        <v>0</v>
      </c>
      <c r="V284" s="34">
        <f>$D284*J284</f>
        <v>0</v>
      </c>
      <c r="W284" s="34">
        <f>$D284*K284</f>
        <v>0</v>
      </c>
      <c r="X284" s="35">
        <f>$D284*M284</f>
        <v>0</v>
      </c>
      <c r="Y284" s="35">
        <f t="shared" ref="Y284" si="136">D284*(1-K284)</f>
        <v>0</v>
      </c>
      <c r="Z284" s="34">
        <f>$D284*N284</f>
        <v>0</v>
      </c>
      <c r="AA284" s="34">
        <f>$D284*O284</f>
        <v>0</v>
      </c>
      <c r="AB284" s="34">
        <f>$D284*P284</f>
        <v>0</v>
      </c>
      <c r="AC284" s="106">
        <f>D284-AF284-AE284-AD284</f>
        <v>0</v>
      </c>
      <c r="AD284" s="34">
        <f>$D284*Q284</f>
        <v>0</v>
      </c>
      <c r="AE284" s="34">
        <f>$D284*R284</f>
        <v>0</v>
      </c>
      <c r="AF284" s="34">
        <f>$D284*S284</f>
        <v>0</v>
      </c>
      <c r="AG284" s="106">
        <f>$P284*AC284</f>
        <v>0</v>
      </c>
      <c r="AH284" s="106">
        <f>$P284*AD284</f>
        <v>0</v>
      </c>
      <c r="AI284" s="106">
        <f>$P284*AE284</f>
        <v>0</v>
      </c>
      <c r="AJ284" s="106">
        <f>$P284*AF284</f>
        <v>0</v>
      </c>
      <c r="AK284" s="34">
        <f>$D284*T284</f>
        <v>0</v>
      </c>
      <c r="AL284" s="35"/>
      <c r="AM284" s="10"/>
      <c r="AN284" s="29">
        <f>DSUM($A$9:$D$1100,$D$9,AO283:AO284)</f>
        <v>0</v>
      </c>
      <c r="AO284" s="10">
        <f>B284</f>
        <v>0</v>
      </c>
      <c r="AP284" s="88">
        <f>DCOUNT($A$9:$T$1100,$B$9,AO283:AO284)</f>
        <v>0</v>
      </c>
      <c r="AQ284" s="29">
        <f>DSUM($A$9:$T$1100,$P$9,AO283:AO284)</f>
        <v>0</v>
      </c>
      <c r="AR284" s="6">
        <f>IF(AP284=0,0,AQ284/AP284)</f>
        <v>0</v>
      </c>
      <c r="AY284" s="51"/>
    </row>
    <row r="285" spans="1:51" ht="2.25" customHeight="1" x14ac:dyDescent="0.2">
      <c r="A285" s="37"/>
      <c r="B285" s="38"/>
      <c r="C285" s="39"/>
      <c r="D285" s="40"/>
      <c r="E285" s="41"/>
      <c r="F285" s="42"/>
      <c r="G285" s="41"/>
      <c r="H285" s="43" t="s">
        <v>0</v>
      </c>
      <c r="I285" s="43" t="s">
        <v>52</v>
      </c>
      <c r="J285" s="43" t="s">
        <v>1</v>
      </c>
      <c r="K285" s="39"/>
      <c r="L285" s="69"/>
      <c r="M285" s="45"/>
      <c r="N285" s="46"/>
      <c r="O285" s="46"/>
      <c r="P285" s="86"/>
      <c r="Q285" s="252"/>
      <c r="R285" s="63"/>
      <c r="S285" s="253"/>
      <c r="T285" s="47"/>
      <c r="U285" s="48"/>
      <c r="V285" s="48"/>
      <c r="W285" s="48"/>
      <c r="X285" s="48"/>
      <c r="Y285" s="48"/>
      <c r="Z285" s="48"/>
      <c r="AA285" s="48"/>
      <c r="AB285" s="48"/>
      <c r="AC285" s="103"/>
      <c r="AD285" s="48"/>
      <c r="AE285" s="48"/>
      <c r="AF285" s="48"/>
      <c r="AG285" s="109"/>
      <c r="AH285" s="109"/>
      <c r="AI285" s="109"/>
      <c r="AJ285" s="109"/>
      <c r="AK285" s="48"/>
      <c r="AL285" s="48"/>
      <c r="AM285" s="10"/>
      <c r="AN285" s="18"/>
      <c r="AO285" s="14" t="s">
        <v>81</v>
      </c>
      <c r="AP285" s="87"/>
      <c r="AQ285" s="87"/>
      <c r="AY285" s="51"/>
    </row>
    <row r="286" spans="1:51" ht="17.25" customHeight="1" x14ac:dyDescent="0.2">
      <c r="A286" s="26"/>
      <c r="B286" s="27"/>
      <c r="C286" s="28"/>
      <c r="D286" s="29">
        <f>C286*E286*G286/100</f>
        <v>0</v>
      </c>
      <c r="E286" s="30"/>
      <c r="F286" s="31">
        <f>E286*G286/10</f>
        <v>0</v>
      </c>
      <c r="G286" s="30"/>
      <c r="H286" s="30"/>
      <c r="I286" s="30"/>
      <c r="J286" s="30"/>
      <c r="K286" s="28"/>
      <c r="L286" s="68"/>
      <c r="M286" s="32">
        <f>IF(L286=0,H286,L286)</f>
        <v>0</v>
      </c>
      <c r="N286" s="297"/>
      <c r="O286" s="107"/>
      <c r="P286" s="85"/>
      <c r="Q286" s="107"/>
      <c r="R286" s="64"/>
      <c r="S286" s="251"/>
      <c r="T286" s="33"/>
      <c r="U286" s="34">
        <f>$D286*I286</f>
        <v>0</v>
      </c>
      <c r="V286" s="34">
        <f>$D286*J286</f>
        <v>0</v>
      </c>
      <c r="W286" s="34">
        <f>$D286*K286</f>
        <v>0</v>
      </c>
      <c r="X286" s="35">
        <f>$D286*M286</f>
        <v>0</v>
      </c>
      <c r="Y286" s="35">
        <f t="shared" ref="Y286" si="137">D286*(1-K286)</f>
        <v>0</v>
      </c>
      <c r="Z286" s="34">
        <f>$D286*N286</f>
        <v>0</v>
      </c>
      <c r="AA286" s="34">
        <f>$D286*O286</f>
        <v>0</v>
      </c>
      <c r="AB286" s="34">
        <f>$D286*P286</f>
        <v>0</v>
      </c>
      <c r="AC286" s="106">
        <f>D286-AF286-AE286-AD286</f>
        <v>0</v>
      </c>
      <c r="AD286" s="34">
        <f>$D286*Q286</f>
        <v>0</v>
      </c>
      <c r="AE286" s="34">
        <f>$D286*R286</f>
        <v>0</v>
      </c>
      <c r="AF286" s="34">
        <f>$D286*S286</f>
        <v>0</v>
      </c>
      <c r="AG286" s="106">
        <f>$P286*AC286</f>
        <v>0</v>
      </c>
      <c r="AH286" s="106">
        <f>$P286*AD286</f>
        <v>0</v>
      </c>
      <c r="AI286" s="106">
        <f>$P286*AE286</f>
        <v>0</v>
      </c>
      <c r="AJ286" s="106">
        <f>$P286*AF286</f>
        <v>0</v>
      </c>
      <c r="AK286" s="34">
        <f>$D286*T286</f>
        <v>0</v>
      </c>
      <c r="AL286" s="35"/>
      <c r="AM286" s="10"/>
      <c r="AN286" s="29">
        <f>DSUM($A$9:$D$1100,$D$9,AO285:AO286)</f>
        <v>0</v>
      </c>
      <c r="AO286" s="10">
        <f>B286</f>
        <v>0</v>
      </c>
      <c r="AP286" s="88">
        <f>DCOUNT($A$9:$T$1100,$B$9,AO285:AO286)</f>
        <v>0</v>
      </c>
      <c r="AQ286" s="29">
        <f>DSUM($A$9:$T$1100,$P$9,AO285:AO286)</f>
        <v>0</v>
      </c>
      <c r="AR286" s="6">
        <f>IF(AP286=0,0,AQ286/AP286)</f>
        <v>0</v>
      </c>
      <c r="AY286" s="51"/>
    </row>
    <row r="287" spans="1:51" ht="2.25" customHeight="1" x14ac:dyDescent="0.2">
      <c r="A287" s="37"/>
      <c r="B287" s="38"/>
      <c r="C287" s="39"/>
      <c r="D287" s="40"/>
      <c r="E287" s="41"/>
      <c r="F287" s="42"/>
      <c r="G287" s="41"/>
      <c r="H287" s="43" t="s">
        <v>0</v>
      </c>
      <c r="I287" s="43" t="s">
        <v>52</v>
      </c>
      <c r="J287" s="43" t="s">
        <v>1</v>
      </c>
      <c r="K287" s="39"/>
      <c r="L287" s="69"/>
      <c r="M287" s="45"/>
      <c r="N287" s="46"/>
      <c r="O287" s="46"/>
      <c r="P287" s="86"/>
      <c r="Q287" s="252"/>
      <c r="R287" s="63"/>
      <c r="S287" s="253"/>
      <c r="T287" s="47"/>
      <c r="U287" s="48"/>
      <c r="V287" s="48"/>
      <c r="W287" s="48"/>
      <c r="X287" s="48"/>
      <c r="Y287" s="48"/>
      <c r="Z287" s="48"/>
      <c r="AA287" s="48"/>
      <c r="AB287" s="48"/>
      <c r="AC287" s="103"/>
      <c r="AD287" s="48"/>
      <c r="AE287" s="48"/>
      <c r="AF287" s="48"/>
      <c r="AG287" s="109"/>
      <c r="AH287" s="109"/>
      <c r="AI287" s="109"/>
      <c r="AJ287" s="109"/>
      <c r="AK287" s="48"/>
      <c r="AL287" s="48"/>
      <c r="AM287" s="10"/>
      <c r="AN287" s="18"/>
      <c r="AO287" s="14" t="s">
        <v>81</v>
      </c>
      <c r="AP287" s="87"/>
      <c r="AQ287" s="87"/>
      <c r="AY287" s="51"/>
    </row>
    <row r="288" spans="1:51" ht="17.25" customHeight="1" x14ac:dyDescent="0.2">
      <c r="A288" s="26"/>
      <c r="B288" s="27"/>
      <c r="C288" s="28"/>
      <c r="D288" s="29">
        <f>C288*E288*G288/100</f>
        <v>0</v>
      </c>
      <c r="E288" s="30"/>
      <c r="F288" s="31">
        <f>E288*G288/10</f>
        <v>0</v>
      </c>
      <c r="G288" s="30"/>
      <c r="H288" s="30"/>
      <c r="I288" s="30"/>
      <c r="J288" s="30"/>
      <c r="K288" s="28"/>
      <c r="L288" s="68"/>
      <c r="M288" s="32">
        <f>IF(L288=0,H288,L288)</f>
        <v>0</v>
      </c>
      <c r="N288" s="297"/>
      <c r="O288" s="107"/>
      <c r="P288" s="85"/>
      <c r="Q288" s="107"/>
      <c r="R288" s="64"/>
      <c r="S288" s="251"/>
      <c r="T288" s="33"/>
      <c r="U288" s="34">
        <f>$D288*I288</f>
        <v>0</v>
      </c>
      <c r="V288" s="34">
        <f>$D288*J288</f>
        <v>0</v>
      </c>
      <c r="W288" s="34">
        <f>$D288*K288</f>
        <v>0</v>
      </c>
      <c r="X288" s="35">
        <f>$D288*M288</f>
        <v>0</v>
      </c>
      <c r="Y288" s="35">
        <f t="shared" ref="Y288" si="138">D288*(1-K288)</f>
        <v>0</v>
      </c>
      <c r="Z288" s="34">
        <f>$D288*N288</f>
        <v>0</v>
      </c>
      <c r="AA288" s="34">
        <f>$D288*O288</f>
        <v>0</v>
      </c>
      <c r="AB288" s="34">
        <f>$D288*P288</f>
        <v>0</v>
      </c>
      <c r="AC288" s="106">
        <f>D288-AF288-AE288-AD288</f>
        <v>0</v>
      </c>
      <c r="AD288" s="34">
        <f>$D288*Q288</f>
        <v>0</v>
      </c>
      <c r="AE288" s="34">
        <f>$D288*R288</f>
        <v>0</v>
      </c>
      <c r="AF288" s="34">
        <f>$D288*S288</f>
        <v>0</v>
      </c>
      <c r="AG288" s="106">
        <f>$P288*AC288</f>
        <v>0</v>
      </c>
      <c r="AH288" s="106">
        <f>$P288*AD288</f>
        <v>0</v>
      </c>
      <c r="AI288" s="106">
        <f>$P288*AE288</f>
        <v>0</v>
      </c>
      <c r="AJ288" s="106">
        <f>$P288*AF288</f>
        <v>0</v>
      </c>
      <c r="AK288" s="34">
        <f>$D288*T288</f>
        <v>0</v>
      </c>
      <c r="AL288" s="35"/>
      <c r="AM288" s="10"/>
      <c r="AN288" s="29">
        <f>DSUM($A$9:$D$1100,$D$9,AO287:AO288)</f>
        <v>0</v>
      </c>
      <c r="AO288" s="10">
        <f>B288</f>
        <v>0</v>
      </c>
      <c r="AP288" s="88">
        <f>DCOUNT($A$9:$T$1100,$B$9,AO287:AO288)</f>
        <v>0</v>
      </c>
      <c r="AQ288" s="29">
        <f>DSUM($A$9:$T$1100,$P$9,AO287:AO288)</f>
        <v>0</v>
      </c>
      <c r="AR288" s="6">
        <f>IF(AP288=0,0,AQ288/AP288)</f>
        <v>0</v>
      </c>
      <c r="AY288" s="51"/>
    </row>
    <row r="289" spans="1:51" ht="2.25" customHeight="1" x14ac:dyDescent="0.2">
      <c r="A289" s="37"/>
      <c r="B289" s="38"/>
      <c r="C289" s="39"/>
      <c r="D289" s="40"/>
      <c r="E289" s="41"/>
      <c r="F289" s="42"/>
      <c r="G289" s="41"/>
      <c r="H289" s="43" t="s">
        <v>0</v>
      </c>
      <c r="I289" s="43" t="s">
        <v>52</v>
      </c>
      <c r="J289" s="43" t="s">
        <v>1</v>
      </c>
      <c r="K289" s="39"/>
      <c r="L289" s="69"/>
      <c r="M289" s="45"/>
      <c r="N289" s="46"/>
      <c r="O289" s="46"/>
      <c r="P289" s="86"/>
      <c r="Q289" s="252"/>
      <c r="R289" s="63"/>
      <c r="S289" s="253"/>
      <c r="T289" s="47"/>
      <c r="U289" s="48"/>
      <c r="V289" s="48"/>
      <c r="W289" s="48"/>
      <c r="X289" s="48"/>
      <c r="Y289" s="48"/>
      <c r="Z289" s="48"/>
      <c r="AA289" s="48"/>
      <c r="AB289" s="48"/>
      <c r="AC289" s="103"/>
      <c r="AD289" s="48"/>
      <c r="AE289" s="48"/>
      <c r="AF289" s="48"/>
      <c r="AG289" s="109"/>
      <c r="AH289" s="109"/>
      <c r="AI289" s="109"/>
      <c r="AJ289" s="109"/>
      <c r="AK289" s="48"/>
      <c r="AL289" s="48"/>
      <c r="AM289" s="10"/>
      <c r="AN289" s="18"/>
      <c r="AO289" s="14" t="s">
        <v>81</v>
      </c>
      <c r="AP289" s="87"/>
      <c r="AQ289" s="87"/>
      <c r="AY289" s="51"/>
    </row>
    <row r="290" spans="1:51" ht="17.25" customHeight="1" x14ac:dyDescent="0.2">
      <c r="A290" s="26"/>
      <c r="B290" s="27"/>
      <c r="C290" s="28"/>
      <c r="D290" s="29">
        <f>C290*E290*G290/100</f>
        <v>0</v>
      </c>
      <c r="E290" s="30"/>
      <c r="F290" s="31">
        <f>E290*G290/10</f>
        <v>0</v>
      </c>
      <c r="G290" s="30"/>
      <c r="H290" s="30"/>
      <c r="I290" s="30"/>
      <c r="J290" s="30"/>
      <c r="K290" s="28"/>
      <c r="L290" s="68"/>
      <c r="M290" s="32">
        <f>IF(L290=0,H290,L290)</f>
        <v>0</v>
      </c>
      <c r="N290" s="297"/>
      <c r="O290" s="107"/>
      <c r="P290" s="85"/>
      <c r="Q290" s="107"/>
      <c r="R290" s="64"/>
      <c r="S290" s="251"/>
      <c r="T290" s="33"/>
      <c r="U290" s="34">
        <f>$D290*I290</f>
        <v>0</v>
      </c>
      <c r="V290" s="34">
        <f>$D290*J290</f>
        <v>0</v>
      </c>
      <c r="W290" s="34">
        <f>$D290*K290</f>
        <v>0</v>
      </c>
      <c r="X290" s="35">
        <f>$D290*M290</f>
        <v>0</v>
      </c>
      <c r="Y290" s="35">
        <f t="shared" ref="Y290" si="139">D290*(1-K290)</f>
        <v>0</v>
      </c>
      <c r="Z290" s="34">
        <f>$D290*N290</f>
        <v>0</v>
      </c>
      <c r="AA290" s="34">
        <f>$D290*O290</f>
        <v>0</v>
      </c>
      <c r="AB290" s="34">
        <f>$D290*P290</f>
        <v>0</v>
      </c>
      <c r="AC290" s="106">
        <f>D290-AF290-AE290-AD290</f>
        <v>0</v>
      </c>
      <c r="AD290" s="34">
        <f>$D290*Q290</f>
        <v>0</v>
      </c>
      <c r="AE290" s="34">
        <f>$D290*R290</f>
        <v>0</v>
      </c>
      <c r="AF290" s="34">
        <f>$D290*S290</f>
        <v>0</v>
      </c>
      <c r="AG290" s="106">
        <f>$P290*AC290</f>
        <v>0</v>
      </c>
      <c r="AH290" s="106">
        <f>$P290*AD290</f>
        <v>0</v>
      </c>
      <c r="AI290" s="106">
        <f>$P290*AE290</f>
        <v>0</v>
      </c>
      <c r="AJ290" s="106">
        <f>$P290*AF290</f>
        <v>0</v>
      </c>
      <c r="AK290" s="34">
        <f>$D290*T290</f>
        <v>0</v>
      </c>
      <c r="AL290" s="35"/>
      <c r="AM290" s="10"/>
      <c r="AN290" s="29">
        <f>DSUM($A$9:$D$1100,$D$9,AO289:AO290)</f>
        <v>0</v>
      </c>
      <c r="AO290" s="10">
        <f>B290</f>
        <v>0</v>
      </c>
      <c r="AP290" s="88">
        <f>DCOUNT($A$9:$T$1100,$B$9,AO289:AO290)</f>
        <v>0</v>
      </c>
      <c r="AQ290" s="29">
        <f>DSUM($A$9:$T$1100,$P$9,AO289:AO290)</f>
        <v>0</v>
      </c>
      <c r="AR290" s="6">
        <f>IF(AP290=0,0,AQ290/AP290)</f>
        <v>0</v>
      </c>
      <c r="AY290" s="51"/>
    </row>
    <row r="291" spans="1:51" ht="2.25" customHeight="1" x14ac:dyDescent="0.2">
      <c r="A291" s="37"/>
      <c r="B291" s="38"/>
      <c r="C291" s="39"/>
      <c r="D291" s="40"/>
      <c r="E291" s="41"/>
      <c r="F291" s="42"/>
      <c r="G291" s="41"/>
      <c r="H291" s="43" t="s">
        <v>0</v>
      </c>
      <c r="I291" s="43" t="s">
        <v>52</v>
      </c>
      <c r="J291" s="43" t="s">
        <v>1</v>
      </c>
      <c r="K291" s="39"/>
      <c r="L291" s="69"/>
      <c r="M291" s="45"/>
      <c r="N291" s="46"/>
      <c r="O291" s="46"/>
      <c r="P291" s="86"/>
      <c r="Q291" s="252"/>
      <c r="R291" s="63"/>
      <c r="S291" s="253"/>
      <c r="T291" s="47"/>
      <c r="U291" s="48"/>
      <c r="V291" s="48"/>
      <c r="W291" s="48"/>
      <c r="X291" s="48"/>
      <c r="Y291" s="48"/>
      <c r="Z291" s="48"/>
      <c r="AA291" s="48"/>
      <c r="AB291" s="48"/>
      <c r="AC291" s="103"/>
      <c r="AD291" s="48"/>
      <c r="AE291" s="48"/>
      <c r="AF291" s="48"/>
      <c r="AG291" s="109"/>
      <c r="AH291" s="109"/>
      <c r="AI291" s="109"/>
      <c r="AJ291" s="109"/>
      <c r="AK291" s="48"/>
      <c r="AL291" s="48"/>
      <c r="AM291" s="10"/>
      <c r="AN291" s="18"/>
      <c r="AO291" s="14" t="s">
        <v>81</v>
      </c>
      <c r="AP291" s="87"/>
      <c r="AQ291" s="87"/>
      <c r="AY291" s="51"/>
    </row>
    <row r="292" spans="1:51" ht="17.25" customHeight="1" x14ac:dyDescent="0.2">
      <c r="A292" s="26"/>
      <c r="B292" s="27"/>
      <c r="C292" s="28"/>
      <c r="D292" s="29">
        <f>C292*E292*G292/100</f>
        <v>0</v>
      </c>
      <c r="E292" s="30"/>
      <c r="F292" s="31">
        <f>E292*G292/10</f>
        <v>0</v>
      </c>
      <c r="G292" s="30"/>
      <c r="H292" s="30"/>
      <c r="I292" s="30"/>
      <c r="J292" s="30"/>
      <c r="K292" s="28"/>
      <c r="L292" s="68"/>
      <c r="M292" s="32">
        <f>IF(L292=0,H292,L292)</f>
        <v>0</v>
      </c>
      <c r="N292" s="297"/>
      <c r="O292" s="107"/>
      <c r="P292" s="85"/>
      <c r="Q292" s="107"/>
      <c r="R292" s="64"/>
      <c r="S292" s="251"/>
      <c r="T292" s="33"/>
      <c r="U292" s="34">
        <f>$D292*I292</f>
        <v>0</v>
      </c>
      <c r="V292" s="34">
        <f>$D292*J292</f>
        <v>0</v>
      </c>
      <c r="W292" s="34">
        <f>$D292*K292</f>
        <v>0</v>
      </c>
      <c r="X292" s="35">
        <f>$D292*M292</f>
        <v>0</v>
      </c>
      <c r="Y292" s="35">
        <f t="shared" ref="Y292" si="140">D292*(1-K292)</f>
        <v>0</v>
      </c>
      <c r="Z292" s="34">
        <f>$D292*N292</f>
        <v>0</v>
      </c>
      <c r="AA292" s="34">
        <f>$D292*O292</f>
        <v>0</v>
      </c>
      <c r="AB292" s="34">
        <f>$D292*P292</f>
        <v>0</v>
      </c>
      <c r="AC292" s="106">
        <f>D292-AF292-AE292-AD292</f>
        <v>0</v>
      </c>
      <c r="AD292" s="34">
        <f>$D292*Q292</f>
        <v>0</v>
      </c>
      <c r="AE292" s="34">
        <f>$D292*R292</f>
        <v>0</v>
      </c>
      <c r="AF292" s="34">
        <f>$D292*S292</f>
        <v>0</v>
      </c>
      <c r="AG292" s="106">
        <f>$P292*AC292</f>
        <v>0</v>
      </c>
      <c r="AH292" s="106">
        <f>$P292*AD292</f>
        <v>0</v>
      </c>
      <c r="AI292" s="106">
        <f>$P292*AE292</f>
        <v>0</v>
      </c>
      <c r="AJ292" s="106">
        <f>$P292*AF292</f>
        <v>0</v>
      </c>
      <c r="AK292" s="34">
        <f>$D292*T292</f>
        <v>0</v>
      </c>
      <c r="AL292" s="35"/>
      <c r="AM292" s="10"/>
      <c r="AN292" s="29">
        <f>DSUM($A$9:$D$1100,$D$9,AO291:AO292)</f>
        <v>0</v>
      </c>
      <c r="AO292" s="10">
        <f>B292</f>
        <v>0</v>
      </c>
      <c r="AP292" s="88">
        <f>DCOUNT($A$9:$T$1100,$B$9,AO291:AO292)</f>
        <v>0</v>
      </c>
      <c r="AQ292" s="29">
        <f>DSUM($A$9:$T$1100,$P$9,AO291:AO292)</f>
        <v>0</v>
      </c>
      <c r="AR292" s="6">
        <f>IF(AP292=0,0,AQ292/AP292)</f>
        <v>0</v>
      </c>
      <c r="AY292" s="51"/>
    </row>
    <row r="293" spans="1:51" ht="2.25" customHeight="1" x14ac:dyDescent="0.2">
      <c r="A293" s="37"/>
      <c r="B293" s="38"/>
      <c r="C293" s="39"/>
      <c r="D293" s="40"/>
      <c r="E293" s="41"/>
      <c r="F293" s="42"/>
      <c r="G293" s="41"/>
      <c r="H293" s="43" t="s">
        <v>0</v>
      </c>
      <c r="I293" s="43" t="s">
        <v>52</v>
      </c>
      <c r="J293" s="43" t="s">
        <v>1</v>
      </c>
      <c r="K293" s="39"/>
      <c r="L293" s="69"/>
      <c r="M293" s="45"/>
      <c r="N293" s="46"/>
      <c r="O293" s="46"/>
      <c r="P293" s="86"/>
      <c r="Q293" s="252"/>
      <c r="R293" s="63"/>
      <c r="S293" s="253"/>
      <c r="T293" s="47"/>
      <c r="U293" s="48"/>
      <c r="V293" s="48"/>
      <c r="W293" s="48"/>
      <c r="X293" s="48"/>
      <c r="Y293" s="48"/>
      <c r="Z293" s="48"/>
      <c r="AA293" s="48"/>
      <c r="AB293" s="48"/>
      <c r="AC293" s="103"/>
      <c r="AD293" s="48"/>
      <c r="AE293" s="48"/>
      <c r="AF293" s="48"/>
      <c r="AG293" s="109"/>
      <c r="AH293" s="109"/>
      <c r="AI293" s="109"/>
      <c r="AJ293" s="109"/>
      <c r="AK293" s="48"/>
      <c r="AL293" s="48"/>
      <c r="AM293" s="10"/>
      <c r="AN293" s="18"/>
      <c r="AO293" s="14" t="s">
        <v>81</v>
      </c>
      <c r="AP293" s="87"/>
      <c r="AQ293" s="87"/>
      <c r="AY293" s="51"/>
    </row>
    <row r="294" spans="1:51" ht="17.25" customHeight="1" x14ac:dyDescent="0.2">
      <c r="A294" s="26"/>
      <c r="B294" s="27"/>
      <c r="C294" s="28"/>
      <c r="D294" s="29">
        <f>C294*E294*G294/100</f>
        <v>0</v>
      </c>
      <c r="E294" s="30"/>
      <c r="F294" s="31">
        <f>E294*G294/10</f>
        <v>0</v>
      </c>
      <c r="G294" s="30"/>
      <c r="H294" s="30"/>
      <c r="I294" s="30"/>
      <c r="J294" s="30"/>
      <c r="K294" s="28"/>
      <c r="L294" s="68"/>
      <c r="M294" s="32">
        <f>IF(L294=0,H294,L294)</f>
        <v>0</v>
      </c>
      <c r="N294" s="297"/>
      <c r="O294" s="107"/>
      <c r="P294" s="85"/>
      <c r="Q294" s="107"/>
      <c r="R294" s="64"/>
      <c r="S294" s="251"/>
      <c r="T294" s="33"/>
      <c r="U294" s="34">
        <f>$D294*I294</f>
        <v>0</v>
      </c>
      <c r="V294" s="34">
        <f>$D294*J294</f>
        <v>0</v>
      </c>
      <c r="W294" s="34">
        <f>$D294*K294</f>
        <v>0</v>
      </c>
      <c r="X294" s="35">
        <f>$D294*M294</f>
        <v>0</v>
      </c>
      <c r="Y294" s="35">
        <f t="shared" ref="Y294" si="141">D294*(1-K294)</f>
        <v>0</v>
      </c>
      <c r="Z294" s="34">
        <f>$D294*N294</f>
        <v>0</v>
      </c>
      <c r="AA294" s="34">
        <f>$D294*O294</f>
        <v>0</v>
      </c>
      <c r="AB294" s="34">
        <f>$D294*P294</f>
        <v>0</v>
      </c>
      <c r="AC294" s="106">
        <f>D294-AF294-AE294-AD294</f>
        <v>0</v>
      </c>
      <c r="AD294" s="34">
        <f>$D294*Q294</f>
        <v>0</v>
      </c>
      <c r="AE294" s="34">
        <f>$D294*R294</f>
        <v>0</v>
      </c>
      <c r="AF294" s="34">
        <f>$D294*S294</f>
        <v>0</v>
      </c>
      <c r="AG294" s="106">
        <f>$P294*AC294</f>
        <v>0</v>
      </c>
      <c r="AH294" s="106">
        <f>$P294*AD294</f>
        <v>0</v>
      </c>
      <c r="AI294" s="106">
        <f>$P294*AE294</f>
        <v>0</v>
      </c>
      <c r="AJ294" s="106">
        <f>$P294*AF294</f>
        <v>0</v>
      </c>
      <c r="AK294" s="34">
        <f>$D294*T294</f>
        <v>0</v>
      </c>
      <c r="AL294" s="35"/>
      <c r="AM294" s="10"/>
      <c r="AN294" s="29">
        <f>DSUM($A$9:$D$1100,$D$9,AO293:AO294)</f>
        <v>0</v>
      </c>
      <c r="AO294" s="10">
        <f>B294</f>
        <v>0</v>
      </c>
      <c r="AP294" s="88">
        <f>DCOUNT($A$9:$T$1100,$B$9,AO293:AO294)</f>
        <v>0</v>
      </c>
      <c r="AQ294" s="29">
        <f>DSUM($A$9:$T$1100,$P$9,AO293:AO294)</f>
        <v>0</v>
      </c>
      <c r="AR294" s="6">
        <f>IF(AP294=0,0,AQ294/AP294)</f>
        <v>0</v>
      </c>
      <c r="AY294" s="51"/>
    </row>
    <row r="295" spans="1:51" ht="2.25" customHeight="1" x14ac:dyDescent="0.2">
      <c r="A295" s="37"/>
      <c r="B295" s="38"/>
      <c r="C295" s="39"/>
      <c r="D295" s="40"/>
      <c r="E295" s="41"/>
      <c r="F295" s="42"/>
      <c r="G295" s="41"/>
      <c r="H295" s="43" t="s">
        <v>0</v>
      </c>
      <c r="I295" s="43" t="s">
        <v>52</v>
      </c>
      <c r="J295" s="43" t="s">
        <v>1</v>
      </c>
      <c r="K295" s="39"/>
      <c r="L295" s="69"/>
      <c r="M295" s="45"/>
      <c r="N295" s="46"/>
      <c r="O295" s="46"/>
      <c r="P295" s="86"/>
      <c r="Q295" s="252"/>
      <c r="R295" s="63"/>
      <c r="S295" s="253"/>
      <c r="T295" s="47"/>
      <c r="U295" s="48"/>
      <c r="V295" s="48"/>
      <c r="W295" s="48"/>
      <c r="X295" s="48"/>
      <c r="Y295" s="48"/>
      <c r="Z295" s="48"/>
      <c r="AA295" s="48"/>
      <c r="AB295" s="48"/>
      <c r="AC295" s="103"/>
      <c r="AD295" s="48"/>
      <c r="AE295" s="48"/>
      <c r="AF295" s="48"/>
      <c r="AG295" s="109"/>
      <c r="AH295" s="109"/>
      <c r="AI295" s="109"/>
      <c r="AJ295" s="109"/>
      <c r="AK295" s="48"/>
      <c r="AL295" s="48"/>
      <c r="AM295" s="10"/>
      <c r="AN295" s="18"/>
      <c r="AO295" s="14" t="s">
        <v>81</v>
      </c>
      <c r="AP295" s="87"/>
      <c r="AQ295" s="87"/>
      <c r="AY295" s="51"/>
    </row>
    <row r="296" spans="1:51" ht="17.25" customHeight="1" x14ac:dyDescent="0.2">
      <c r="A296" s="26"/>
      <c r="B296" s="27"/>
      <c r="C296" s="28"/>
      <c r="D296" s="29">
        <f>C296*E296*G296/100</f>
        <v>0</v>
      </c>
      <c r="E296" s="30"/>
      <c r="F296" s="31">
        <f>E296*G296/10</f>
        <v>0</v>
      </c>
      <c r="G296" s="30"/>
      <c r="H296" s="30"/>
      <c r="I296" s="30"/>
      <c r="J296" s="30"/>
      <c r="K296" s="28"/>
      <c r="L296" s="68"/>
      <c r="M296" s="32">
        <f>IF(L296=0,H296,L296)</f>
        <v>0</v>
      </c>
      <c r="N296" s="297"/>
      <c r="O296" s="107"/>
      <c r="P296" s="85"/>
      <c r="Q296" s="107"/>
      <c r="R296" s="64"/>
      <c r="S296" s="251"/>
      <c r="T296" s="33"/>
      <c r="U296" s="34">
        <f>$D296*I296</f>
        <v>0</v>
      </c>
      <c r="V296" s="34">
        <f>$D296*J296</f>
        <v>0</v>
      </c>
      <c r="W296" s="34">
        <f>$D296*K296</f>
        <v>0</v>
      </c>
      <c r="X296" s="35">
        <f>$D296*M296</f>
        <v>0</v>
      </c>
      <c r="Y296" s="35">
        <f t="shared" ref="Y296" si="142">D296*(1-K296)</f>
        <v>0</v>
      </c>
      <c r="Z296" s="34">
        <f>$D296*N296</f>
        <v>0</v>
      </c>
      <c r="AA296" s="34">
        <f>$D296*O296</f>
        <v>0</v>
      </c>
      <c r="AB296" s="34">
        <f>$D296*P296</f>
        <v>0</v>
      </c>
      <c r="AC296" s="106">
        <f>D296-AF296-AE296-AD296</f>
        <v>0</v>
      </c>
      <c r="AD296" s="34">
        <f>$D296*Q296</f>
        <v>0</v>
      </c>
      <c r="AE296" s="34">
        <f>$D296*R296</f>
        <v>0</v>
      </c>
      <c r="AF296" s="34">
        <f>$D296*S296</f>
        <v>0</v>
      </c>
      <c r="AG296" s="106">
        <f>$P296*AC296</f>
        <v>0</v>
      </c>
      <c r="AH296" s="106">
        <f>$P296*AD296</f>
        <v>0</v>
      </c>
      <c r="AI296" s="106">
        <f>$P296*AE296</f>
        <v>0</v>
      </c>
      <c r="AJ296" s="106">
        <f>$P296*AF296</f>
        <v>0</v>
      </c>
      <c r="AK296" s="34">
        <f>$D296*T296</f>
        <v>0</v>
      </c>
      <c r="AL296" s="35"/>
      <c r="AM296" s="10"/>
      <c r="AN296" s="29">
        <f>DSUM($A$9:$D$1100,$D$9,AO295:AO296)</f>
        <v>0</v>
      </c>
      <c r="AO296" s="10">
        <f>B296</f>
        <v>0</v>
      </c>
      <c r="AP296" s="88">
        <f>DCOUNT($A$9:$T$1100,$B$9,AO295:AO296)</f>
        <v>0</v>
      </c>
      <c r="AQ296" s="29">
        <f>DSUM($A$9:$T$1100,$P$9,AO295:AO296)</f>
        <v>0</v>
      </c>
      <c r="AR296" s="6">
        <f>IF(AP296=0,0,AQ296/AP296)</f>
        <v>0</v>
      </c>
      <c r="AY296" s="51"/>
    </row>
    <row r="297" spans="1:51" ht="2.25" customHeight="1" x14ac:dyDescent="0.2">
      <c r="A297" s="37"/>
      <c r="B297" s="38"/>
      <c r="C297" s="39"/>
      <c r="D297" s="40"/>
      <c r="E297" s="41"/>
      <c r="F297" s="42"/>
      <c r="G297" s="41"/>
      <c r="H297" s="43" t="s">
        <v>0</v>
      </c>
      <c r="I297" s="43" t="s">
        <v>52</v>
      </c>
      <c r="J297" s="43" t="s">
        <v>1</v>
      </c>
      <c r="K297" s="39"/>
      <c r="L297" s="69"/>
      <c r="M297" s="45"/>
      <c r="N297" s="46"/>
      <c r="O297" s="46"/>
      <c r="P297" s="86"/>
      <c r="Q297" s="252"/>
      <c r="R297" s="63"/>
      <c r="S297" s="253"/>
      <c r="T297" s="47"/>
      <c r="U297" s="48"/>
      <c r="V297" s="48"/>
      <c r="W297" s="48"/>
      <c r="X297" s="48"/>
      <c r="Y297" s="48"/>
      <c r="Z297" s="48"/>
      <c r="AA297" s="48"/>
      <c r="AB297" s="48"/>
      <c r="AC297" s="103"/>
      <c r="AD297" s="48"/>
      <c r="AE297" s="48"/>
      <c r="AF297" s="48"/>
      <c r="AG297" s="109"/>
      <c r="AH297" s="109"/>
      <c r="AI297" s="109"/>
      <c r="AJ297" s="109"/>
      <c r="AK297" s="48"/>
      <c r="AL297" s="48"/>
      <c r="AM297" s="10"/>
      <c r="AN297" s="18"/>
      <c r="AO297" s="14" t="s">
        <v>81</v>
      </c>
      <c r="AP297" s="87"/>
      <c r="AQ297" s="87"/>
      <c r="AY297" s="51"/>
    </row>
    <row r="298" spans="1:51" ht="17.25" customHeight="1" x14ac:dyDescent="0.2">
      <c r="A298" s="26"/>
      <c r="B298" s="27"/>
      <c r="C298" s="28"/>
      <c r="D298" s="29">
        <f>C298*E298*G298/100</f>
        <v>0</v>
      </c>
      <c r="E298" s="30"/>
      <c r="F298" s="31">
        <f>E298*G298/10</f>
        <v>0</v>
      </c>
      <c r="G298" s="30"/>
      <c r="H298" s="30"/>
      <c r="I298" s="30"/>
      <c r="J298" s="30"/>
      <c r="K298" s="28"/>
      <c r="L298" s="68"/>
      <c r="M298" s="32">
        <f>IF(L298=0,H298,L298)</f>
        <v>0</v>
      </c>
      <c r="N298" s="297"/>
      <c r="O298" s="107"/>
      <c r="P298" s="85"/>
      <c r="Q298" s="107"/>
      <c r="R298" s="64"/>
      <c r="S298" s="251"/>
      <c r="T298" s="33"/>
      <c r="U298" s="34">
        <f>$D298*I298</f>
        <v>0</v>
      </c>
      <c r="V298" s="34">
        <f>$D298*J298</f>
        <v>0</v>
      </c>
      <c r="W298" s="34">
        <f>$D298*K298</f>
        <v>0</v>
      </c>
      <c r="X298" s="35">
        <f>$D298*M298</f>
        <v>0</v>
      </c>
      <c r="Y298" s="35">
        <f t="shared" ref="Y298" si="143">D298*(1-K298)</f>
        <v>0</v>
      </c>
      <c r="Z298" s="34">
        <f>$D298*N298</f>
        <v>0</v>
      </c>
      <c r="AA298" s="34">
        <f>$D298*O298</f>
        <v>0</v>
      </c>
      <c r="AB298" s="34">
        <f>$D298*P298</f>
        <v>0</v>
      </c>
      <c r="AC298" s="106">
        <f>D298-AF298-AE298-AD298</f>
        <v>0</v>
      </c>
      <c r="AD298" s="34">
        <f>$D298*Q298</f>
        <v>0</v>
      </c>
      <c r="AE298" s="34">
        <f>$D298*R298</f>
        <v>0</v>
      </c>
      <c r="AF298" s="34">
        <f>$D298*S298</f>
        <v>0</v>
      </c>
      <c r="AG298" s="106">
        <f>$P298*AC298</f>
        <v>0</v>
      </c>
      <c r="AH298" s="106">
        <f>$P298*AD298</f>
        <v>0</v>
      </c>
      <c r="AI298" s="106">
        <f>$P298*AE298</f>
        <v>0</v>
      </c>
      <c r="AJ298" s="106">
        <f>$P298*AF298</f>
        <v>0</v>
      </c>
      <c r="AK298" s="34">
        <f>$D298*T298</f>
        <v>0</v>
      </c>
      <c r="AL298" s="35"/>
      <c r="AM298" s="10"/>
      <c r="AN298" s="29">
        <f>DSUM($A$9:$D$1100,$D$9,AO297:AO298)</f>
        <v>0</v>
      </c>
      <c r="AO298" s="10">
        <f>B298</f>
        <v>0</v>
      </c>
      <c r="AP298" s="88">
        <f>DCOUNT($A$9:$T$1100,$B$9,AO297:AO298)</f>
        <v>0</v>
      </c>
      <c r="AQ298" s="29">
        <f>DSUM($A$9:$T$1100,$P$9,AO297:AO298)</f>
        <v>0</v>
      </c>
      <c r="AR298" s="6">
        <f>IF(AP298=0,0,AQ298/AP298)</f>
        <v>0</v>
      </c>
      <c r="AY298" s="51"/>
    </row>
    <row r="299" spans="1:51" ht="2.25" customHeight="1" x14ac:dyDescent="0.2">
      <c r="A299" s="37"/>
      <c r="B299" s="38"/>
      <c r="C299" s="39"/>
      <c r="D299" s="40"/>
      <c r="E299" s="41"/>
      <c r="F299" s="42"/>
      <c r="G299" s="41"/>
      <c r="H299" s="43" t="s">
        <v>0</v>
      </c>
      <c r="I299" s="43" t="s">
        <v>52</v>
      </c>
      <c r="J299" s="43" t="s">
        <v>1</v>
      </c>
      <c r="K299" s="39"/>
      <c r="L299" s="69"/>
      <c r="M299" s="45"/>
      <c r="N299" s="46"/>
      <c r="O299" s="46"/>
      <c r="P299" s="86"/>
      <c r="Q299" s="252"/>
      <c r="R299" s="63"/>
      <c r="S299" s="253"/>
      <c r="T299" s="47"/>
      <c r="U299" s="48"/>
      <c r="V299" s="48"/>
      <c r="W299" s="48"/>
      <c r="X299" s="48"/>
      <c r="Y299" s="48"/>
      <c r="Z299" s="48"/>
      <c r="AA299" s="48"/>
      <c r="AB299" s="48"/>
      <c r="AC299" s="103"/>
      <c r="AD299" s="48"/>
      <c r="AE299" s="48"/>
      <c r="AF299" s="48"/>
      <c r="AG299" s="109"/>
      <c r="AH299" s="109"/>
      <c r="AI299" s="109"/>
      <c r="AJ299" s="109"/>
      <c r="AK299" s="48"/>
      <c r="AL299" s="48"/>
      <c r="AM299" s="10"/>
      <c r="AN299" s="18"/>
      <c r="AO299" s="14" t="s">
        <v>81</v>
      </c>
      <c r="AP299" s="87"/>
      <c r="AQ299" s="87"/>
      <c r="AY299" s="51"/>
    </row>
    <row r="300" spans="1:51" ht="17.25" customHeight="1" x14ac:dyDescent="0.2">
      <c r="A300" s="26"/>
      <c r="B300" s="27"/>
      <c r="C300" s="28"/>
      <c r="D300" s="29">
        <f>C300*E300*G300/100</f>
        <v>0</v>
      </c>
      <c r="E300" s="30"/>
      <c r="F300" s="31">
        <f>E300*G300/10</f>
        <v>0</v>
      </c>
      <c r="G300" s="30"/>
      <c r="H300" s="30"/>
      <c r="I300" s="30"/>
      <c r="J300" s="30"/>
      <c r="K300" s="28"/>
      <c r="L300" s="68"/>
      <c r="M300" s="32">
        <f>IF(L300=0,H300,L300)</f>
        <v>0</v>
      </c>
      <c r="N300" s="297"/>
      <c r="O300" s="107"/>
      <c r="P300" s="85"/>
      <c r="Q300" s="107"/>
      <c r="R300" s="64"/>
      <c r="S300" s="251"/>
      <c r="T300" s="33"/>
      <c r="U300" s="34">
        <f>$D300*I300</f>
        <v>0</v>
      </c>
      <c r="V300" s="34">
        <f>$D300*J300</f>
        <v>0</v>
      </c>
      <c r="W300" s="34">
        <f>$D300*K300</f>
        <v>0</v>
      </c>
      <c r="X300" s="35">
        <f>$D300*M300</f>
        <v>0</v>
      </c>
      <c r="Y300" s="35">
        <f t="shared" ref="Y300" si="144">D300*(1-K300)</f>
        <v>0</v>
      </c>
      <c r="Z300" s="34">
        <f>$D300*N300</f>
        <v>0</v>
      </c>
      <c r="AA300" s="34">
        <f>$D300*O300</f>
        <v>0</v>
      </c>
      <c r="AB300" s="34">
        <f>$D300*P300</f>
        <v>0</v>
      </c>
      <c r="AC300" s="106">
        <f>D300-AF300-AE300-AD300</f>
        <v>0</v>
      </c>
      <c r="AD300" s="34">
        <f>$D300*Q300</f>
        <v>0</v>
      </c>
      <c r="AE300" s="34">
        <f>$D300*R300</f>
        <v>0</v>
      </c>
      <c r="AF300" s="34">
        <f>$D300*S300</f>
        <v>0</v>
      </c>
      <c r="AG300" s="106">
        <f>$P300*AC300</f>
        <v>0</v>
      </c>
      <c r="AH300" s="106">
        <f>$P300*AD300</f>
        <v>0</v>
      </c>
      <c r="AI300" s="106">
        <f>$P300*AE300</f>
        <v>0</v>
      </c>
      <c r="AJ300" s="106">
        <f>$P300*AF300</f>
        <v>0</v>
      </c>
      <c r="AK300" s="34">
        <f>$D300*T300</f>
        <v>0</v>
      </c>
      <c r="AL300" s="35"/>
      <c r="AM300" s="10"/>
      <c r="AN300" s="29">
        <f>DSUM($A$9:$D$1100,$D$9,AO299:AO300)</f>
        <v>0</v>
      </c>
      <c r="AO300" s="10">
        <f>B300</f>
        <v>0</v>
      </c>
      <c r="AP300" s="88">
        <f>DCOUNT($A$9:$T$1100,$B$9,AO299:AO300)</f>
        <v>0</v>
      </c>
      <c r="AQ300" s="29">
        <f>DSUM($A$9:$T$1100,$P$9,AO299:AO300)</f>
        <v>0</v>
      </c>
      <c r="AR300" s="6">
        <f>IF(AP300=0,0,AQ300/AP300)</f>
        <v>0</v>
      </c>
      <c r="AY300" s="51"/>
    </row>
    <row r="301" spans="1:51" ht="2.25" customHeight="1" x14ac:dyDescent="0.2">
      <c r="A301" s="37"/>
      <c r="B301" s="38"/>
      <c r="C301" s="39"/>
      <c r="D301" s="40"/>
      <c r="E301" s="41"/>
      <c r="F301" s="42"/>
      <c r="G301" s="41"/>
      <c r="H301" s="43" t="s">
        <v>0</v>
      </c>
      <c r="I301" s="43" t="s">
        <v>52</v>
      </c>
      <c r="J301" s="43" t="s">
        <v>1</v>
      </c>
      <c r="K301" s="39"/>
      <c r="L301" s="69"/>
      <c r="M301" s="45"/>
      <c r="N301" s="46"/>
      <c r="O301" s="46"/>
      <c r="P301" s="86"/>
      <c r="Q301" s="252"/>
      <c r="R301" s="63"/>
      <c r="S301" s="253"/>
      <c r="T301" s="47"/>
      <c r="U301" s="48"/>
      <c r="V301" s="48"/>
      <c r="W301" s="48"/>
      <c r="X301" s="48"/>
      <c r="Y301" s="48"/>
      <c r="Z301" s="48"/>
      <c r="AA301" s="48"/>
      <c r="AB301" s="48"/>
      <c r="AC301" s="103"/>
      <c r="AD301" s="48"/>
      <c r="AE301" s="48"/>
      <c r="AF301" s="48"/>
      <c r="AG301" s="109"/>
      <c r="AH301" s="109"/>
      <c r="AI301" s="109"/>
      <c r="AJ301" s="109"/>
      <c r="AK301" s="48"/>
      <c r="AL301" s="48"/>
      <c r="AM301" s="10"/>
      <c r="AN301" s="18"/>
      <c r="AO301" s="14" t="s">
        <v>81</v>
      </c>
      <c r="AP301" s="87"/>
      <c r="AQ301" s="87"/>
      <c r="AY301" s="51"/>
    </row>
    <row r="302" spans="1:51" ht="17.25" customHeight="1" x14ac:dyDescent="0.2">
      <c r="A302" s="26"/>
      <c r="B302" s="27"/>
      <c r="C302" s="28"/>
      <c r="D302" s="29">
        <f>C302*E302*G302/100</f>
        <v>0</v>
      </c>
      <c r="E302" s="30"/>
      <c r="F302" s="31">
        <f>E302*G302/10</f>
        <v>0</v>
      </c>
      <c r="G302" s="30"/>
      <c r="H302" s="30"/>
      <c r="I302" s="30"/>
      <c r="J302" s="30"/>
      <c r="K302" s="28"/>
      <c r="L302" s="68"/>
      <c r="M302" s="32">
        <f>IF(L302=0,H302,L302)</f>
        <v>0</v>
      </c>
      <c r="N302" s="297"/>
      <c r="O302" s="107"/>
      <c r="P302" s="85"/>
      <c r="Q302" s="107"/>
      <c r="R302" s="64"/>
      <c r="S302" s="251"/>
      <c r="T302" s="33"/>
      <c r="U302" s="34">
        <f>$D302*I302</f>
        <v>0</v>
      </c>
      <c r="V302" s="34">
        <f>$D302*J302</f>
        <v>0</v>
      </c>
      <c r="W302" s="34">
        <f>$D302*K302</f>
        <v>0</v>
      </c>
      <c r="X302" s="35">
        <f>$D302*M302</f>
        <v>0</v>
      </c>
      <c r="Y302" s="35">
        <f t="shared" ref="Y302" si="145">D302*(1-K302)</f>
        <v>0</v>
      </c>
      <c r="Z302" s="34">
        <f>$D302*N302</f>
        <v>0</v>
      </c>
      <c r="AA302" s="34">
        <f>$D302*O302</f>
        <v>0</v>
      </c>
      <c r="AB302" s="34">
        <f>$D302*P302</f>
        <v>0</v>
      </c>
      <c r="AC302" s="106">
        <f>D302-AF302-AE302-AD302</f>
        <v>0</v>
      </c>
      <c r="AD302" s="34">
        <f>$D302*Q302</f>
        <v>0</v>
      </c>
      <c r="AE302" s="34">
        <f>$D302*R302</f>
        <v>0</v>
      </c>
      <c r="AF302" s="34">
        <f>$D302*S302</f>
        <v>0</v>
      </c>
      <c r="AG302" s="106">
        <f>$P302*AC302</f>
        <v>0</v>
      </c>
      <c r="AH302" s="106">
        <f>$P302*AD302</f>
        <v>0</v>
      </c>
      <c r="AI302" s="106">
        <f>$P302*AE302</f>
        <v>0</v>
      </c>
      <c r="AJ302" s="106">
        <f>$P302*AF302</f>
        <v>0</v>
      </c>
      <c r="AK302" s="34">
        <f>$D302*T302</f>
        <v>0</v>
      </c>
      <c r="AL302" s="35"/>
      <c r="AM302" s="10"/>
      <c r="AN302" s="29">
        <f>DSUM($A$9:$D$1100,$D$9,AO301:AO302)</f>
        <v>0</v>
      </c>
      <c r="AO302" s="10">
        <f>B302</f>
        <v>0</v>
      </c>
      <c r="AP302" s="88">
        <f>DCOUNT($A$9:$T$1100,$B$9,AO301:AO302)</f>
        <v>0</v>
      </c>
      <c r="AQ302" s="29">
        <f>DSUM($A$9:$T$1100,$P$9,AO301:AO302)</f>
        <v>0</v>
      </c>
      <c r="AR302" s="6">
        <f>IF(AP302=0,0,AQ302/AP302)</f>
        <v>0</v>
      </c>
      <c r="AY302" s="51"/>
    </row>
    <row r="303" spans="1:51" ht="2.25" customHeight="1" x14ac:dyDescent="0.2">
      <c r="A303" s="37"/>
      <c r="B303" s="38"/>
      <c r="C303" s="39"/>
      <c r="D303" s="40"/>
      <c r="E303" s="41"/>
      <c r="F303" s="42"/>
      <c r="G303" s="41"/>
      <c r="H303" s="43" t="s">
        <v>0</v>
      </c>
      <c r="I303" s="43" t="s">
        <v>52</v>
      </c>
      <c r="J303" s="43" t="s">
        <v>1</v>
      </c>
      <c r="K303" s="39"/>
      <c r="L303" s="69"/>
      <c r="M303" s="45"/>
      <c r="N303" s="46"/>
      <c r="O303" s="46"/>
      <c r="P303" s="86"/>
      <c r="Q303" s="252"/>
      <c r="R303" s="63"/>
      <c r="S303" s="253"/>
      <c r="T303" s="47"/>
      <c r="U303" s="48"/>
      <c r="V303" s="48"/>
      <c r="W303" s="48"/>
      <c r="X303" s="48"/>
      <c r="Y303" s="48"/>
      <c r="Z303" s="48"/>
      <c r="AA303" s="48"/>
      <c r="AB303" s="48"/>
      <c r="AC303" s="103"/>
      <c r="AD303" s="48"/>
      <c r="AE303" s="48"/>
      <c r="AF303" s="48"/>
      <c r="AG303" s="109"/>
      <c r="AH303" s="109"/>
      <c r="AI303" s="109"/>
      <c r="AJ303" s="109"/>
      <c r="AK303" s="48"/>
      <c r="AL303" s="48"/>
      <c r="AM303" s="10"/>
      <c r="AN303" s="18"/>
      <c r="AO303" s="14" t="s">
        <v>81</v>
      </c>
      <c r="AP303" s="87"/>
      <c r="AQ303" s="87"/>
      <c r="AY303" s="51"/>
    </row>
    <row r="304" spans="1:51" ht="17.25" customHeight="1" x14ac:dyDescent="0.2">
      <c r="A304" s="26"/>
      <c r="B304" s="27"/>
      <c r="C304" s="28"/>
      <c r="D304" s="29">
        <f>C304*E304*G304/100</f>
        <v>0</v>
      </c>
      <c r="E304" s="30"/>
      <c r="F304" s="31">
        <f>E304*G304/10</f>
        <v>0</v>
      </c>
      <c r="G304" s="30"/>
      <c r="H304" s="30"/>
      <c r="I304" s="30"/>
      <c r="J304" s="30"/>
      <c r="K304" s="28"/>
      <c r="L304" s="68"/>
      <c r="M304" s="32">
        <f>IF(L304=0,H304,L304)</f>
        <v>0</v>
      </c>
      <c r="N304" s="297"/>
      <c r="O304" s="107"/>
      <c r="P304" s="85"/>
      <c r="Q304" s="107"/>
      <c r="R304" s="64"/>
      <c r="S304" s="251"/>
      <c r="T304" s="33"/>
      <c r="U304" s="34">
        <f>$D304*I304</f>
        <v>0</v>
      </c>
      <c r="V304" s="34">
        <f>$D304*J304</f>
        <v>0</v>
      </c>
      <c r="W304" s="34">
        <f>$D304*K304</f>
        <v>0</v>
      </c>
      <c r="X304" s="35">
        <f>$D304*M304</f>
        <v>0</v>
      </c>
      <c r="Y304" s="35">
        <f t="shared" ref="Y304" si="146">D304*(1-K304)</f>
        <v>0</v>
      </c>
      <c r="Z304" s="34">
        <f>$D304*N304</f>
        <v>0</v>
      </c>
      <c r="AA304" s="34">
        <f>$D304*O304</f>
        <v>0</v>
      </c>
      <c r="AB304" s="34">
        <f>$D304*P304</f>
        <v>0</v>
      </c>
      <c r="AC304" s="106">
        <f>D304-AF304-AE304-AD304</f>
        <v>0</v>
      </c>
      <c r="AD304" s="34">
        <f>$D304*Q304</f>
        <v>0</v>
      </c>
      <c r="AE304" s="34">
        <f>$D304*R304</f>
        <v>0</v>
      </c>
      <c r="AF304" s="34">
        <f>$D304*S304</f>
        <v>0</v>
      </c>
      <c r="AG304" s="106">
        <f>$P304*AC304</f>
        <v>0</v>
      </c>
      <c r="AH304" s="106">
        <f>$P304*AD304</f>
        <v>0</v>
      </c>
      <c r="AI304" s="106">
        <f>$P304*AE304</f>
        <v>0</v>
      </c>
      <c r="AJ304" s="106">
        <f>$P304*AF304</f>
        <v>0</v>
      </c>
      <c r="AK304" s="34">
        <f>$D304*T304</f>
        <v>0</v>
      </c>
      <c r="AL304" s="35"/>
      <c r="AM304" s="10"/>
      <c r="AN304" s="29">
        <f>DSUM($A$9:$D$1100,$D$9,AO303:AO304)</f>
        <v>0</v>
      </c>
      <c r="AO304" s="10">
        <f>B304</f>
        <v>0</v>
      </c>
      <c r="AP304" s="88">
        <f>DCOUNT($A$9:$T$1100,$B$9,AO303:AO304)</f>
        <v>0</v>
      </c>
      <c r="AQ304" s="29">
        <f>DSUM($A$9:$T$1100,$P$9,AO303:AO304)</f>
        <v>0</v>
      </c>
      <c r="AR304" s="6">
        <f>IF(AP304=0,0,AQ304/AP304)</f>
        <v>0</v>
      </c>
      <c r="AY304" s="51"/>
    </row>
    <row r="305" spans="1:51" ht="2.25" customHeight="1" x14ac:dyDescent="0.2">
      <c r="A305" s="37"/>
      <c r="B305" s="38"/>
      <c r="C305" s="39"/>
      <c r="D305" s="40"/>
      <c r="E305" s="41"/>
      <c r="F305" s="42"/>
      <c r="G305" s="41"/>
      <c r="H305" s="43" t="s">
        <v>0</v>
      </c>
      <c r="I305" s="43" t="s">
        <v>52</v>
      </c>
      <c r="J305" s="43" t="s">
        <v>1</v>
      </c>
      <c r="K305" s="39"/>
      <c r="L305" s="69"/>
      <c r="M305" s="45"/>
      <c r="N305" s="46"/>
      <c r="O305" s="46"/>
      <c r="P305" s="86"/>
      <c r="Q305" s="252"/>
      <c r="R305" s="63"/>
      <c r="S305" s="253"/>
      <c r="T305" s="47"/>
      <c r="U305" s="48"/>
      <c r="V305" s="48"/>
      <c r="W305" s="48"/>
      <c r="X305" s="48"/>
      <c r="Y305" s="48"/>
      <c r="Z305" s="48"/>
      <c r="AA305" s="48"/>
      <c r="AB305" s="48"/>
      <c r="AC305" s="103"/>
      <c r="AD305" s="48"/>
      <c r="AE305" s="48"/>
      <c r="AF305" s="48"/>
      <c r="AG305" s="109"/>
      <c r="AH305" s="109"/>
      <c r="AI305" s="109"/>
      <c r="AJ305" s="109"/>
      <c r="AK305" s="48"/>
      <c r="AL305" s="48"/>
      <c r="AM305" s="10"/>
      <c r="AN305" s="18"/>
      <c r="AO305" s="14" t="s">
        <v>81</v>
      </c>
      <c r="AP305" s="87"/>
      <c r="AQ305" s="87"/>
      <c r="AY305" s="51"/>
    </row>
    <row r="306" spans="1:51" ht="17.25" customHeight="1" x14ac:dyDescent="0.2">
      <c r="A306" s="26"/>
      <c r="B306" s="27"/>
      <c r="C306" s="28"/>
      <c r="D306" s="29">
        <f>C306*E306*G306/100</f>
        <v>0</v>
      </c>
      <c r="E306" s="30"/>
      <c r="F306" s="31">
        <f>E306*G306/10</f>
        <v>0</v>
      </c>
      <c r="G306" s="30"/>
      <c r="H306" s="30"/>
      <c r="I306" s="30"/>
      <c r="J306" s="30"/>
      <c r="K306" s="28"/>
      <c r="L306" s="68"/>
      <c r="M306" s="32">
        <f>IF(L306=0,H306,L306)</f>
        <v>0</v>
      </c>
      <c r="N306" s="297"/>
      <c r="O306" s="107"/>
      <c r="P306" s="85"/>
      <c r="Q306" s="107"/>
      <c r="R306" s="64"/>
      <c r="S306" s="251"/>
      <c r="T306" s="33"/>
      <c r="U306" s="34">
        <f>$D306*I306</f>
        <v>0</v>
      </c>
      <c r="V306" s="34">
        <f>$D306*J306</f>
        <v>0</v>
      </c>
      <c r="W306" s="34">
        <f>$D306*K306</f>
        <v>0</v>
      </c>
      <c r="X306" s="35">
        <f>$D306*M306</f>
        <v>0</v>
      </c>
      <c r="Y306" s="35">
        <f t="shared" ref="Y306" si="147">D306*(1-K306)</f>
        <v>0</v>
      </c>
      <c r="Z306" s="34">
        <f>$D306*N306</f>
        <v>0</v>
      </c>
      <c r="AA306" s="34">
        <f>$D306*O306</f>
        <v>0</v>
      </c>
      <c r="AB306" s="34">
        <f>$D306*P306</f>
        <v>0</v>
      </c>
      <c r="AC306" s="106">
        <f>D306-AF306-AE306-AD306</f>
        <v>0</v>
      </c>
      <c r="AD306" s="34">
        <f>$D306*Q306</f>
        <v>0</v>
      </c>
      <c r="AE306" s="34">
        <f>$D306*R306</f>
        <v>0</v>
      </c>
      <c r="AF306" s="34">
        <f>$D306*S306</f>
        <v>0</v>
      </c>
      <c r="AG306" s="106">
        <f>$P306*AC306</f>
        <v>0</v>
      </c>
      <c r="AH306" s="106">
        <f>$P306*AD306</f>
        <v>0</v>
      </c>
      <c r="AI306" s="106">
        <f>$P306*AE306</f>
        <v>0</v>
      </c>
      <c r="AJ306" s="106">
        <f>$P306*AF306</f>
        <v>0</v>
      </c>
      <c r="AK306" s="34">
        <f>$D306*T306</f>
        <v>0</v>
      </c>
      <c r="AL306" s="35"/>
      <c r="AM306" s="10"/>
      <c r="AN306" s="29">
        <f>DSUM($A$9:$D$1100,$D$9,AO305:AO306)</f>
        <v>0</v>
      </c>
      <c r="AO306" s="10">
        <f>B306</f>
        <v>0</v>
      </c>
      <c r="AP306" s="88">
        <f>DCOUNT($A$9:$T$1100,$B$9,AO305:AO306)</f>
        <v>0</v>
      </c>
      <c r="AQ306" s="29">
        <f>DSUM($A$9:$T$1100,$P$9,AO305:AO306)</f>
        <v>0</v>
      </c>
      <c r="AR306" s="6">
        <f>IF(AP306=0,0,AQ306/AP306)</f>
        <v>0</v>
      </c>
      <c r="AY306" s="51"/>
    </row>
    <row r="307" spans="1:51" ht="2.25" customHeight="1" x14ac:dyDescent="0.2">
      <c r="A307" s="37"/>
      <c r="B307" s="38"/>
      <c r="C307" s="39"/>
      <c r="D307" s="40"/>
      <c r="E307" s="41"/>
      <c r="F307" s="42"/>
      <c r="G307" s="41"/>
      <c r="H307" s="43" t="s">
        <v>0</v>
      </c>
      <c r="I307" s="43" t="s">
        <v>52</v>
      </c>
      <c r="J307" s="43" t="s">
        <v>1</v>
      </c>
      <c r="K307" s="39"/>
      <c r="L307" s="69"/>
      <c r="M307" s="45"/>
      <c r="N307" s="46"/>
      <c r="O307" s="46"/>
      <c r="P307" s="86"/>
      <c r="Q307" s="252"/>
      <c r="R307" s="63"/>
      <c r="S307" s="253"/>
      <c r="T307" s="47"/>
      <c r="U307" s="48"/>
      <c r="V307" s="48"/>
      <c r="W307" s="48"/>
      <c r="X307" s="48"/>
      <c r="Y307" s="48"/>
      <c r="Z307" s="48"/>
      <c r="AA307" s="48"/>
      <c r="AB307" s="48"/>
      <c r="AC307" s="103"/>
      <c r="AD307" s="48"/>
      <c r="AE307" s="48"/>
      <c r="AF307" s="48"/>
      <c r="AG307" s="109"/>
      <c r="AH307" s="109"/>
      <c r="AI307" s="109"/>
      <c r="AJ307" s="109"/>
      <c r="AK307" s="48"/>
      <c r="AL307" s="48"/>
      <c r="AM307" s="10"/>
      <c r="AN307" s="18"/>
      <c r="AO307" s="14" t="s">
        <v>81</v>
      </c>
      <c r="AP307" s="87"/>
      <c r="AQ307" s="87"/>
      <c r="AY307" s="51"/>
    </row>
    <row r="308" spans="1:51" ht="17.25" customHeight="1" x14ac:dyDescent="0.2">
      <c r="A308" s="26"/>
      <c r="B308" s="27"/>
      <c r="C308" s="28"/>
      <c r="D308" s="29">
        <f>C308*E308*G308/100</f>
        <v>0</v>
      </c>
      <c r="E308" s="30"/>
      <c r="F308" s="31">
        <f>E308*G308/10</f>
        <v>0</v>
      </c>
      <c r="G308" s="30"/>
      <c r="H308" s="30"/>
      <c r="I308" s="30"/>
      <c r="J308" s="30"/>
      <c r="K308" s="28"/>
      <c r="L308" s="68"/>
      <c r="M308" s="32">
        <f>IF(L308=0,H308,L308)</f>
        <v>0</v>
      </c>
      <c r="N308" s="297"/>
      <c r="O308" s="107"/>
      <c r="P308" s="85"/>
      <c r="Q308" s="107"/>
      <c r="R308" s="64"/>
      <c r="S308" s="251"/>
      <c r="T308" s="33"/>
      <c r="U308" s="34">
        <f>$D308*I308</f>
        <v>0</v>
      </c>
      <c r="V308" s="34">
        <f>$D308*J308</f>
        <v>0</v>
      </c>
      <c r="W308" s="34">
        <f>$D308*K308</f>
        <v>0</v>
      </c>
      <c r="X308" s="35">
        <f>$D308*M308</f>
        <v>0</v>
      </c>
      <c r="Y308" s="35">
        <f t="shared" ref="Y308" si="148">D308*(1-K308)</f>
        <v>0</v>
      </c>
      <c r="Z308" s="34">
        <f>$D308*N308</f>
        <v>0</v>
      </c>
      <c r="AA308" s="34">
        <f>$D308*O308</f>
        <v>0</v>
      </c>
      <c r="AB308" s="34">
        <f>$D308*P308</f>
        <v>0</v>
      </c>
      <c r="AC308" s="106">
        <f>D308-AF308-AE308-AD308</f>
        <v>0</v>
      </c>
      <c r="AD308" s="34">
        <f>$D308*Q308</f>
        <v>0</v>
      </c>
      <c r="AE308" s="34">
        <f>$D308*R308</f>
        <v>0</v>
      </c>
      <c r="AF308" s="34">
        <f>$D308*S308</f>
        <v>0</v>
      </c>
      <c r="AG308" s="106">
        <f>$P308*AC308</f>
        <v>0</v>
      </c>
      <c r="AH308" s="106">
        <f>$P308*AD308</f>
        <v>0</v>
      </c>
      <c r="AI308" s="106">
        <f>$P308*AE308</f>
        <v>0</v>
      </c>
      <c r="AJ308" s="106">
        <f>$P308*AF308</f>
        <v>0</v>
      </c>
      <c r="AK308" s="34">
        <f>$D308*T308</f>
        <v>0</v>
      </c>
      <c r="AL308" s="35"/>
      <c r="AM308" s="10"/>
      <c r="AN308" s="29">
        <f>DSUM($A$9:$D$1100,$D$9,AO307:AO308)</f>
        <v>0</v>
      </c>
      <c r="AO308" s="10">
        <f>B308</f>
        <v>0</v>
      </c>
      <c r="AP308" s="88">
        <f>DCOUNT($A$9:$T$1100,$B$9,AO307:AO308)</f>
        <v>0</v>
      </c>
      <c r="AQ308" s="29">
        <f>DSUM($A$9:$T$1100,$P$9,AO307:AO308)</f>
        <v>0</v>
      </c>
      <c r="AR308" s="6">
        <f>IF(AP308=0,0,AQ308/AP308)</f>
        <v>0</v>
      </c>
      <c r="AY308" s="51"/>
    </row>
    <row r="309" spans="1:51" ht="2.25" customHeight="1" x14ac:dyDescent="0.2">
      <c r="A309" s="37"/>
      <c r="B309" s="38"/>
      <c r="C309" s="39"/>
      <c r="D309" s="40"/>
      <c r="E309" s="41"/>
      <c r="F309" s="42"/>
      <c r="G309" s="41"/>
      <c r="H309" s="43" t="s">
        <v>0</v>
      </c>
      <c r="I309" s="43" t="s">
        <v>52</v>
      </c>
      <c r="J309" s="43" t="s">
        <v>1</v>
      </c>
      <c r="K309" s="39"/>
      <c r="L309" s="69"/>
      <c r="M309" s="45"/>
      <c r="N309" s="46"/>
      <c r="O309" s="46"/>
      <c r="P309" s="86"/>
      <c r="Q309" s="252"/>
      <c r="R309" s="63"/>
      <c r="S309" s="253"/>
      <c r="T309" s="47"/>
      <c r="U309" s="48"/>
      <c r="V309" s="48"/>
      <c r="W309" s="48"/>
      <c r="X309" s="48"/>
      <c r="Y309" s="48"/>
      <c r="Z309" s="48"/>
      <c r="AA309" s="48"/>
      <c r="AB309" s="48"/>
      <c r="AC309" s="103"/>
      <c r="AD309" s="48"/>
      <c r="AE309" s="48"/>
      <c r="AF309" s="48"/>
      <c r="AG309" s="109"/>
      <c r="AH309" s="109"/>
      <c r="AI309" s="109"/>
      <c r="AJ309" s="109"/>
      <c r="AK309" s="48"/>
      <c r="AL309" s="48"/>
      <c r="AM309" s="10"/>
      <c r="AN309" s="18"/>
      <c r="AO309" s="14" t="s">
        <v>81</v>
      </c>
      <c r="AP309" s="87"/>
      <c r="AQ309" s="87"/>
      <c r="AY309" s="51"/>
    </row>
    <row r="310" spans="1:51" ht="17.25" customHeight="1" x14ac:dyDescent="0.2">
      <c r="A310" s="26"/>
      <c r="B310" s="27"/>
      <c r="C310" s="28"/>
      <c r="D310" s="29">
        <f>C310*E310*G310/100</f>
        <v>0</v>
      </c>
      <c r="E310" s="30"/>
      <c r="F310" s="31">
        <f>E310*G310/10</f>
        <v>0</v>
      </c>
      <c r="G310" s="30"/>
      <c r="H310" s="30"/>
      <c r="I310" s="30"/>
      <c r="J310" s="30"/>
      <c r="K310" s="28"/>
      <c r="L310" s="68"/>
      <c r="M310" s="32">
        <f>IF(L310=0,H310,L310)</f>
        <v>0</v>
      </c>
      <c r="N310" s="297"/>
      <c r="O310" s="107"/>
      <c r="P310" s="85"/>
      <c r="Q310" s="107"/>
      <c r="R310" s="64"/>
      <c r="S310" s="251"/>
      <c r="T310" s="33"/>
      <c r="U310" s="34">
        <f>$D310*I310</f>
        <v>0</v>
      </c>
      <c r="V310" s="34">
        <f>$D310*J310</f>
        <v>0</v>
      </c>
      <c r="W310" s="34">
        <f>$D310*K310</f>
        <v>0</v>
      </c>
      <c r="X310" s="35">
        <f>$D310*M310</f>
        <v>0</v>
      </c>
      <c r="Y310" s="35">
        <f t="shared" ref="Y310" si="149">D310*(1-K310)</f>
        <v>0</v>
      </c>
      <c r="Z310" s="34">
        <f>$D310*N310</f>
        <v>0</v>
      </c>
      <c r="AA310" s="34">
        <f>$D310*O310</f>
        <v>0</v>
      </c>
      <c r="AB310" s="34">
        <f>$D310*P310</f>
        <v>0</v>
      </c>
      <c r="AC310" s="106">
        <f>D310-AF310-AE310-AD310</f>
        <v>0</v>
      </c>
      <c r="AD310" s="34">
        <f>$D310*Q310</f>
        <v>0</v>
      </c>
      <c r="AE310" s="34">
        <f>$D310*R310</f>
        <v>0</v>
      </c>
      <c r="AF310" s="34">
        <f>$D310*S310</f>
        <v>0</v>
      </c>
      <c r="AG310" s="106">
        <f>$P310*AC310</f>
        <v>0</v>
      </c>
      <c r="AH310" s="106">
        <f>$P310*AD310</f>
        <v>0</v>
      </c>
      <c r="AI310" s="106">
        <f>$P310*AE310</f>
        <v>0</v>
      </c>
      <c r="AJ310" s="106">
        <f>$P310*AF310</f>
        <v>0</v>
      </c>
      <c r="AK310" s="34">
        <f>$D310*T310</f>
        <v>0</v>
      </c>
      <c r="AL310" s="35"/>
      <c r="AM310" s="10"/>
      <c r="AN310" s="29">
        <f>DSUM($A$9:$D$1100,$D$9,AO309:AO310)</f>
        <v>0</v>
      </c>
      <c r="AO310" s="10">
        <f>B310</f>
        <v>0</v>
      </c>
      <c r="AP310" s="88">
        <f>DCOUNT($A$9:$T$1100,$B$9,AO309:AO310)</f>
        <v>0</v>
      </c>
      <c r="AQ310" s="29">
        <f>DSUM($A$9:$T$1100,$P$9,AO309:AO310)</f>
        <v>0</v>
      </c>
      <c r="AR310" s="6">
        <f>IF(AP310=0,0,AQ310/AP310)</f>
        <v>0</v>
      </c>
      <c r="AY310" s="51"/>
    </row>
    <row r="311" spans="1:51" ht="2.25" customHeight="1" x14ac:dyDescent="0.2">
      <c r="A311" s="37"/>
      <c r="B311" s="38"/>
      <c r="C311" s="39"/>
      <c r="D311" s="40"/>
      <c r="E311" s="41"/>
      <c r="F311" s="42"/>
      <c r="G311" s="41"/>
      <c r="H311" s="43" t="s">
        <v>0</v>
      </c>
      <c r="I311" s="43" t="s">
        <v>52</v>
      </c>
      <c r="J311" s="43" t="s">
        <v>1</v>
      </c>
      <c r="K311" s="39"/>
      <c r="L311" s="69"/>
      <c r="M311" s="45"/>
      <c r="N311" s="46"/>
      <c r="O311" s="46"/>
      <c r="P311" s="86"/>
      <c r="Q311" s="252"/>
      <c r="R311" s="63"/>
      <c r="S311" s="253"/>
      <c r="T311" s="47"/>
      <c r="U311" s="48"/>
      <c r="V311" s="48"/>
      <c r="W311" s="48"/>
      <c r="X311" s="48"/>
      <c r="Y311" s="48"/>
      <c r="Z311" s="48"/>
      <c r="AA311" s="48"/>
      <c r="AB311" s="48"/>
      <c r="AC311" s="103"/>
      <c r="AD311" s="48"/>
      <c r="AE311" s="48"/>
      <c r="AF311" s="48"/>
      <c r="AG311" s="109"/>
      <c r="AH311" s="109"/>
      <c r="AI311" s="109"/>
      <c r="AJ311" s="109"/>
      <c r="AK311" s="48"/>
      <c r="AL311" s="48"/>
      <c r="AM311" s="10"/>
      <c r="AN311" s="18"/>
      <c r="AO311" s="14" t="s">
        <v>81</v>
      </c>
      <c r="AP311" s="87"/>
      <c r="AQ311" s="87"/>
      <c r="AY311" s="51"/>
    </row>
    <row r="312" spans="1:51" ht="17.25" customHeight="1" x14ac:dyDescent="0.2">
      <c r="A312" s="26"/>
      <c r="B312" s="27"/>
      <c r="C312" s="28"/>
      <c r="D312" s="29">
        <f>C312*E312*G312/100</f>
        <v>0</v>
      </c>
      <c r="E312" s="30"/>
      <c r="F312" s="31">
        <f>E312*G312/10</f>
        <v>0</v>
      </c>
      <c r="G312" s="30"/>
      <c r="H312" s="30"/>
      <c r="I312" s="30"/>
      <c r="J312" s="30"/>
      <c r="K312" s="28"/>
      <c r="L312" s="68"/>
      <c r="M312" s="32">
        <f>IF(L312=0,H312,L312)</f>
        <v>0</v>
      </c>
      <c r="N312" s="297"/>
      <c r="O312" s="107"/>
      <c r="P312" s="85"/>
      <c r="Q312" s="107"/>
      <c r="R312" s="64"/>
      <c r="S312" s="251"/>
      <c r="T312" s="33"/>
      <c r="U312" s="34">
        <f>$D312*I312</f>
        <v>0</v>
      </c>
      <c r="V312" s="34">
        <f>$D312*J312</f>
        <v>0</v>
      </c>
      <c r="W312" s="34">
        <f>$D312*K312</f>
        <v>0</v>
      </c>
      <c r="X312" s="35">
        <f>$D312*M312</f>
        <v>0</v>
      </c>
      <c r="Y312" s="35">
        <f t="shared" ref="Y312" si="150">D312*(1-K312)</f>
        <v>0</v>
      </c>
      <c r="Z312" s="34">
        <f>$D312*N312</f>
        <v>0</v>
      </c>
      <c r="AA312" s="34">
        <f>$D312*O312</f>
        <v>0</v>
      </c>
      <c r="AB312" s="34">
        <f>$D312*P312</f>
        <v>0</v>
      </c>
      <c r="AC312" s="106">
        <f>D312-AF312-AE312-AD312</f>
        <v>0</v>
      </c>
      <c r="AD312" s="34">
        <f>$D312*Q312</f>
        <v>0</v>
      </c>
      <c r="AE312" s="34">
        <f>$D312*R312</f>
        <v>0</v>
      </c>
      <c r="AF312" s="34">
        <f>$D312*S312</f>
        <v>0</v>
      </c>
      <c r="AG312" s="106">
        <f>$P312*AC312</f>
        <v>0</v>
      </c>
      <c r="AH312" s="106">
        <f>$P312*AD312</f>
        <v>0</v>
      </c>
      <c r="AI312" s="106">
        <f>$P312*AE312</f>
        <v>0</v>
      </c>
      <c r="AJ312" s="106">
        <f>$P312*AF312</f>
        <v>0</v>
      </c>
      <c r="AK312" s="34">
        <f>$D312*T312</f>
        <v>0</v>
      </c>
      <c r="AL312" s="35"/>
      <c r="AM312" s="10"/>
      <c r="AN312" s="29">
        <f>DSUM($A$9:$D$1100,$D$9,AO311:AO312)</f>
        <v>0</v>
      </c>
      <c r="AO312" s="10">
        <f>B312</f>
        <v>0</v>
      </c>
      <c r="AP312" s="88">
        <f>DCOUNT($A$9:$T$1100,$B$9,AO311:AO312)</f>
        <v>0</v>
      </c>
      <c r="AQ312" s="29">
        <f>DSUM($A$9:$T$1100,$P$9,AO311:AO312)</f>
        <v>0</v>
      </c>
      <c r="AR312" s="6">
        <f>IF(AP312=0,0,AQ312/AP312)</f>
        <v>0</v>
      </c>
      <c r="AY312" s="51"/>
    </row>
    <row r="313" spans="1:51" ht="2.25" customHeight="1" x14ac:dyDescent="0.2">
      <c r="A313" s="37"/>
      <c r="B313" s="38"/>
      <c r="C313" s="39"/>
      <c r="D313" s="40"/>
      <c r="E313" s="41"/>
      <c r="F313" s="42"/>
      <c r="G313" s="41"/>
      <c r="H313" s="43" t="s">
        <v>0</v>
      </c>
      <c r="I313" s="43" t="s">
        <v>52</v>
      </c>
      <c r="J313" s="43" t="s">
        <v>1</v>
      </c>
      <c r="K313" s="39"/>
      <c r="L313" s="69"/>
      <c r="M313" s="45"/>
      <c r="N313" s="46"/>
      <c r="O313" s="46"/>
      <c r="P313" s="86"/>
      <c r="Q313" s="252"/>
      <c r="R313" s="63"/>
      <c r="S313" s="253"/>
      <c r="T313" s="47"/>
      <c r="U313" s="48"/>
      <c r="V313" s="48"/>
      <c r="W313" s="48"/>
      <c r="X313" s="48"/>
      <c r="Y313" s="48"/>
      <c r="Z313" s="48"/>
      <c r="AA313" s="48"/>
      <c r="AB313" s="48"/>
      <c r="AC313" s="103"/>
      <c r="AD313" s="48"/>
      <c r="AE313" s="48"/>
      <c r="AF313" s="48"/>
      <c r="AG313" s="109"/>
      <c r="AH313" s="109"/>
      <c r="AI313" s="109"/>
      <c r="AJ313" s="109"/>
      <c r="AK313" s="48"/>
      <c r="AL313" s="48"/>
      <c r="AM313" s="10"/>
      <c r="AN313" s="18"/>
      <c r="AO313" s="14" t="s">
        <v>81</v>
      </c>
      <c r="AP313" s="87"/>
      <c r="AQ313" s="87"/>
      <c r="AY313" s="51"/>
    </row>
    <row r="314" spans="1:51" ht="17.25" customHeight="1" x14ac:dyDescent="0.2">
      <c r="A314" s="26"/>
      <c r="B314" s="27"/>
      <c r="C314" s="28"/>
      <c r="D314" s="29">
        <f>C314*E314*G314/100</f>
        <v>0</v>
      </c>
      <c r="E314" s="30"/>
      <c r="F314" s="31">
        <f>E314*G314/10</f>
        <v>0</v>
      </c>
      <c r="G314" s="30"/>
      <c r="H314" s="30"/>
      <c r="I314" s="30"/>
      <c r="J314" s="30"/>
      <c r="K314" s="28"/>
      <c r="L314" s="68"/>
      <c r="M314" s="32">
        <f>IF(L314=0,H314,L314)</f>
        <v>0</v>
      </c>
      <c r="N314" s="297"/>
      <c r="O314" s="107"/>
      <c r="P314" s="85"/>
      <c r="Q314" s="107"/>
      <c r="R314" s="64"/>
      <c r="S314" s="251"/>
      <c r="T314" s="33"/>
      <c r="U314" s="34">
        <f>$D314*I314</f>
        <v>0</v>
      </c>
      <c r="V314" s="34">
        <f>$D314*J314</f>
        <v>0</v>
      </c>
      <c r="W314" s="34">
        <f>$D314*K314</f>
        <v>0</v>
      </c>
      <c r="X314" s="35">
        <f>$D314*M314</f>
        <v>0</v>
      </c>
      <c r="Y314" s="35">
        <f t="shared" ref="Y314" si="151">D314*(1-K314)</f>
        <v>0</v>
      </c>
      <c r="Z314" s="34">
        <f>$D314*N314</f>
        <v>0</v>
      </c>
      <c r="AA314" s="34">
        <f>$D314*O314</f>
        <v>0</v>
      </c>
      <c r="AB314" s="34">
        <f>$D314*P314</f>
        <v>0</v>
      </c>
      <c r="AC314" s="106">
        <f>D314-AF314-AE314-AD314</f>
        <v>0</v>
      </c>
      <c r="AD314" s="34">
        <f>$D314*Q314</f>
        <v>0</v>
      </c>
      <c r="AE314" s="34">
        <f>$D314*R314</f>
        <v>0</v>
      </c>
      <c r="AF314" s="34">
        <f>$D314*S314</f>
        <v>0</v>
      </c>
      <c r="AG314" s="106">
        <f>$P314*AC314</f>
        <v>0</v>
      </c>
      <c r="AH314" s="106">
        <f>$P314*AD314</f>
        <v>0</v>
      </c>
      <c r="AI314" s="106">
        <f>$P314*AE314</f>
        <v>0</v>
      </c>
      <c r="AJ314" s="106">
        <f>$P314*AF314</f>
        <v>0</v>
      </c>
      <c r="AK314" s="34">
        <f>$D314*T314</f>
        <v>0</v>
      </c>
      <c r="AL314" s="35"/>
      <c r="AM314" s="10"/>
      <c r="AN314" s="29">
        <f>DSUM($A$9:$D$1100,$D$9,AO313:AO314)</f>
        <v>0</v>
      </c>
      <c r="AO314" s="10">
        <f>B314</f>
        <v>0</v>
      </c>
      <c r="AP314" s="88">
        <f>DCOUNT($A$9:$T$1100,$B$9,AO313:AO314)</f>
        <v>0</v>
      </c>
      <c r="AQ314" s="29">
        <f>DSUM($A$9:$T$1100,$P$9,AO313:AO314)</f>
        <v>0</v>
      </c>
      <c r="AR314" s="6">
        <f>IF(AP314=0,0,AQ314/AP314)</f>
        <v>0</v>
      </c>
      <c r="AY314" s="51"/>
    </row>
    <row r="315" spans="1:51" ht="2.25" customHeight="1" x14ac:dyDescent="0.2">
      <c r="A315" s="37"/>
      <c r="B315" s="38"/>
      <c r="C315" s="39"/>
      <c r="D315" s="40"/>
      <c r="E315" s="41"/>
      <c r="F315" s="42"/>
      <c r="G315" s="41"/>
      <c r="H315" s="43" t="s">
        <v>0</v>
      </c>
      <c r="I315" s="43" t="s">
        <v>52</v>
      </c>
      <c r="J315" s="43" t="s">
        <v>1</v>
      </c>
      <c r="K315" s="39"/>
      <c r="L315" s="69"/>
      <c r="M315" s="45"/>
      <c r="N315" s="46"/>
      <c r="O315" s="46"/>
      <c r="P315" s="86"/>
      <c r="Q315" s="252"/>
      <c r="R315" s="63"/>
      <c r="S315" s="253"/>
      <c r="T315" s="47"/>
      <c r="U315" s="48"/>
      <c r="V315" s="48"/>
      <c r="W315" s="48"/>
      <c r="X315" s="48"/>
      <c r="Y315" s="48"/>
      <c r="Z315" s="48"/>
      <c r="AA315" s="48"/>
      <c r="AB315" s="48"/>
      <c r="AC315" s="103"/>
      <c r="AD315" s="48"/>
      <c r="AE315" s="48"/>
      <c r="AF315" s="48"/>
      <c r="AG315" s="109"/>
      <c r="AH315" s="109"/>
      <c r="AI315" s="109"/>
      <c r="AJ315" s="109"/>
      <c r="AK315" s="48"/>
      <c r="AL315" s="48"/>
      <c r="AM315" s="10"/>
      <c r="AN315" s="18"/>
      <c r="AO315" s="14" t="s">
        <v>81</v>
      </c>
      <c r="AP315" s="87"/>
      <c r="AQ315" s="87"/>
      <c r="AY315" s="51"/>
    </row>
    <row r="316" spans="1:51" ht="17.25" customHeight="1" x14ac:dyDescent="0.2">
      <c r="A316" s="26"/>
      <c r="B316" s="27"/>
      <c r="C316" s="28"/>
      <c r="D316" s="29">
        <f>C316*E316*G316/100</f>
        <v>0</v>
      </c>
      <c r="E316" s="30"/>
      <c r="F316" s="31">
        <f>E316*G316/10</f>
        <v>0</v>
      </c>
      <c r="G316" s="30"/>
      <c r="H316" s="30"/>
      <c r="I316" s="30"/>
      <c r="J316" s="30"/>
      <c r="K316" s="28"/>
      <c r="L316" s="68"/>
      <c r="M316" s="32">
        <f>IF(L316=0,H316,L316)</f>
        <v>0</v>
      </c>
      <c r="N316" s="297"/>
      <c r="O316" s="107"/>
      <c r="P316" s="85"/>
      <c r="Q316" s="107"/>
      <c r="R316" s="64"/>
      <c r="S316" s="251"/>
      <c r="T316" s="33"/>
      <c r="U316" s="34">
        <f>$D316*I316</f>
        <v>0</v>
      </c>
      <c r="V316" s="34">
        <f>$D316*J316</f>
        <v>0</v>
      </c>
      <c r="W316" s="34">
        <f>$D316*K316</f>
        <v>0</v>
      </c>
      <c r="X316" s="35">
        <f>$D316*M316</f>
        <v>0</v>
      </c>
      <c r="Y316" s="35">
        <f t="shared" ref="Y316" si="152">D316*(1-K316)</f>
        <v>0</v>
      </c>
      <c r="Z316" s="34">
        <f>$D316*N316</f>
        <v>0</v>
      </c>
      <c r="AA316" s="34">
        <f>$D316*O316</f>
        <v>0</v>
      </c>
      <c r="AB316" s="34">
        <f>$D316*P316</f>
        <v>0</v>
      </c>
      <c r="AC316" s="106">
        <f>D316-AF316-AE316-AD316</f>
        <v>0</v>
      </c>
      <c r="AD316" s="34">
        <f>$D316*Q316</f>
        <v>0</v>
      </c>
      <c r="AE316" s="34">
        <f>$D316*R316</f>
        <v>0</v>
      </c>
      <c r="AF316" s="34">
        <f>$D316*S316</f>
        <v>0</v>
      </c>
      <c r="AG316" s="106">
        <f>$P316*AC316</f>
        <v>0</v>
      </c>
      <c r="AH316" s="106">
        <f>$P316*AD316</f>
        <v>0</v>
      </c>
      <c r="AI316" s="106">
        <f>$P316*AE316</f>
        <v>0</v>
      </c>
      <c r="AJ316" s="106">
        <f>$P316*AF316</f>
        <v>0</v>
      </c>
      <c r="AK316" s="34">
        <f>$D316*T316</f>
        <v>0</v>
      </c>
      <c r="AL316" s="35"/>
      <c r="AM316" s="10"/>
      <c r="AN316" s="29">
        <f>DSUM($A$9:$D$1100,$D$9,AO315:AO316)</f>
        <v>0</v>
      </c>
      <c r="AO316" s="10">
        <f>B316</f>
        <v>0</v>
      </c>
      <c r="AP316" s="88">
        <f>DCOUNT($A$9:$T$1100,$B$9,AO315:AO316)</f>
        <v>0</v>
      </c>
      <c r="AQ316" s="29">
        <f>DSUM($A$9:$T$1100,$P$9,AO315:AO316)</f>
        <v>0</v>
      </c>
      <c r="AR316" s="6">
        <f>IF(AP316=0,0,AQ316/AP316)</f>
        <v>0</v>
      </c>
      <c r="AY316" s="51"/>
    </row>
    <row r="317" spans="1:51" ht="2.25" customHeight="1" x14ac:dyDescent="0.2">
      <c r="A317" s="37"/>
      <c r="B317" s="38"/>
      <c r="C317" s="39"/>
      <c r="D317" s="40"/>
      <c r="E317" s="41"/>
      <c r="F317" s="42"/>
      <c r="G317" s="41"/>
      <c r="H317" s="43" t="s">
        <v>0</v>
      </c>
      <c r="I317" s="43" t="s">
        <v>52</v>
      </c>
      <c r="J317" s="43" t="s">
        <v>1</v>
      </c>
      <c r="K317" s="39"/>
      <c r="L317" s="69"/>
      <c r="M317" s="45"/>
      <c r="N317" s="46"/>
      <c r="O317" s="46"/>
      <c r="P317" s="86"/>
      <c r="Q317" s="252"/>
      <c r="R317" s="63"/>
      <c r="S317" s="253"/>
      <c r="T317" s="47"/>
      <c r="U317" s="48"/>
      <c r="V317" s="48"/>
      <c r="W317" s="48"/>
      <c r="X317" s="48"/>
      <c r="Y317" s="48"/>
      <c r="Z317" s="48"/>
      <c r="AA317" s="48"/>
      <c r="AB317" s="48"/>
      <c r="AC317" s="103"/>
      <c r="AD317" s="48"/>
      <c r="AE317" s="48"/>
      <c r="AF317" s="48"/>
      <c r="AG317" s="109"/>
      <c r="AH317" s="109"/>
      <c r="AI317" s="109"/>
      <c r="AJ317" s="109"/>
      <c r="AK317" s="48"/>
      <c r="AL317" s="48"/>
      <c r="AM317" s="10"/>
      <c r="AN317" s="18"/>
      <c r="AO317" s="14" t="s">
        <v>81</v>
      </c>
      <c r="AP317" s="87"/>
      <c r="AQ317" s="87"/>
      <c r="AY317" s="51"/>
    </row>
    <row r="318" spans="1:51" ht="17.25" customHeight="1" x14ac:dyDescent="0.2">
      <c r="A318" s="26"/>
      <c r="B318" s="27"/>
      <c r="C318" s="28"/>
      <c r="D318" s="29">
        <f>C318*E318*G318/100</f>
        <v>0</v>
      </c>
      <c r="E318" s="30"/>
      <c r="F318" s="31">
        <f>E318*G318/10</f>
        <v>0</v>
      </c>
      <c r="G318" s="30"/>
      <c r="H318" s="30"/>
      <c r="I318" s="30"/>
      <c r="J318" s="30"/>
      <c r="K318" s="28"/>
      <c r="L318" s="68"/>
      <c r="M318" s="32">
        <f>IF(L318=0,H318,L318)</f>
        <v>0</v>
      </c>
      <c r="N318" s="297"/>
      <c r="O318" s="107"/>
      <c r="P318" s="85"/>
      <c r="Q318" s="107"/>
      <c r="R318" s="64"/>
      <c r="S318" s="251"/>
      <c r="T318" s="33"/>
      <c r="U318" s="34">
        <f>$D318*I318</f>
        <v>0</v>
      </c>
      <c r="V318" s="34">
        <f>$D318*J318</f>
        <v>0</v>
      </c>
      <c r="W318" s="34">
        <f>$D318*K318</f>
        <v>0</v>
      </c>
      <c r="X318" s="35">
        <f>$D318*M318</f>
        <v>0</v>
      </c>
      <c r="Y318" s="35">
        <f t="shared" ref="Y318" si="153">D318*(1-K318)</f>
        <v>0</v>
      </c>
      <c r="Z318" s="34">
        <f>$D318*N318</f>
        <v>0</v>
      </c>
      <c r="AA318" s="34">
        <f>$D318*O318</f>
        <v>0</v>
      </c>
      <c r="AB318" s="34">
        <f>$D318*P318</f>
        <v>0</v>
      </c>
      <c r="AC318" s="106">
        <f>D318-AF318-AE318-AD318</f>
        <v>0</v>
      </c>
      <c r="AD318" s="34">
        <f>$D318*Q318</f>
        <v>0</v>
      </c>
      <c r="AE318" s="34">
        <f>$D318*R318</f>
        <v>0</v>
      </c>
      <c r="AF318" s="34">
        <f>$D318*S318</f>
        <v>0</v>
      </c>
      <c r="AG318" s="106">
        <f>$P318*AC318</f>
        <v>0</v>
      </c>
      <c r="AH318" s="106">
        <f>$P318*AD318</f>
        <v>0</v>
      </c>
      <c r="AI318" s="106">
        <f>$P318*AE318</f>
        <v>0</v>
      </c>
      <c r="AJ318" s="106">
        <f>$P318*AF318</f>
        <v>0</v>
      </c>
      <c r="AK318" s="34">
        <f>$D318*T318</f>
        <v>0</v>
      </c>
      <c r="AL318" s="35"/>
      <c r="AM318" s="10"/>
      <c r="AN318" s="29">
        <f>DSUM($A$9:$D$1100,$D$9,AO317:AO318)</f>
        <v>0</v>
      </c>
      <c r="AO318" s="10">
        <f>B318</f>
        <v>0</v>
      </c>
      <c r="AP318" s="88">
        <f>DCOUNT($A$9:$T$1100,$B$9,AO317:AO318)</f>
        <v>0</v>
      </c>
      <c r="AQ318" s="29">
        <f>DSUM($A$9:$T$1100,$P$9,AO317:AO318)</f>
        <v>0</v>
      </c>
      <c r="AR318" s="6">
        <f>IF(AP318=0,0,AQ318/AP318)</f>
        <v>0</v>
      </c>
      <c r="AY318" s="51"/>
    </row>
    <row r="319" spans="1:51" ht="2.25" customHeight="1" x14ac:dyDescent="0.2">
      <c r="A319" s="37"/>
      <c r="B319" s="38"/>
      <c r="C319" s="39"/>
      <c r="D319" s="40"/>
      <c r="E319" s="41"/>
      <c r="F319" s="42"/>
      <c r="G319" s="41"/>
      <c r="H319" s="43" t="s">
        <v>0</v>
      </c>
      <c r="I319" s="43" t="s">
        <v>52</v>
      </c>
      <c r="J319" s="43" t="s">
        <v>1</v>
      </c>
      <c r="K319" s="39"/>
      <c r="L319" s="69"/>
      <c r="M319" s="45"/>
      <c r="N319" s="46"/>
      <c r="O319" s="46"/>
      <c r="P319" s="86"/>
      <c r="Q319" s="252"/>
      <c r="R319" s="63"/>
      <c r="S319" s="253"/>
      <c r="T319" s="47"/>
      <c r="U319" s="48"/>
      <c r="V319" s="48"/>
      <c r="W319" s="48"/>
      <c r="X319" s="48"/>
      <c r="Y319" s="48"/>
      <c r="Z319" s="48"/>
      <c r="AA319" s="48"/>
      <c r="AB319" s="48"/>
      <c r="AC319" s="103"/>
      <c r="AD319" s="48"/>
      <c r="AE319" s="48"/>
      <c r="AF319" s="48"/>
      <c r="AG319" s="109"/>
      <c r="AH319" s="109"/>
      <c r="AI319" s="109"/>
      <c r="AJ319" s="109"/>
      <c r="AK319" s="48"/>
      <c r="AL319" s="48"/>
      <c r="AM319" s="10"/>
      <c r="AN319" s="18"/>
      <c r="AO319" s="14" t="s">
        <v>81</v>
      </c>
      <c r="AP319" s="87"/>
      <c r="AQ319" s="87"/>
      <c r="AY319" s="51"/>
    </row>
    <row r="320" spans="1:51" ht="17.25" customHeight="1" x14ac:dyDescent="0.2">
      <c r="A320" s="26"/>
      <c r="B320" s="27"/>
      <c r="C320" s="28"/>
      <c r="D320" s="29">
        <f>C320*E320*G320/100</f>
        <v>0</v>
      </c>
      <c r="E320" s="30"/>
      <c r="F320" s="31">
        <f>E320*G320/10</f>
        <v>0</v>
      </c>
      <c r="G320" s="30"/>
      <c r="H320" s="30"/>
      <c r="I320" s="30"/>
      <c r="J320" s="30"/>
      <c r="K320" s="28"/>
      <c r="L320" s="68"/>
      <c r="M320" s="32">
        <f>IF(L320=0,H320,L320)</f>
        <v>0</v>
      </c>
      <c r="N320" s="297"/>
      <c r="O320" s="107"/>
      <c r="P320" s="85"/>
      <c r="Q320" s="107"/>
      <c r="R320" s="64"/>
      <c r="S320" s="251"/>
      <c r="T320" s="33"/>
      <c r="U320" s="34">
        <f>$D320*I320</f>
        <v>0</v>
      </c>
      <c r="V320" s="34">
        <f>$D320*J320</f>
        <v>0</v>
      </c>
      <c r="W320" s="34">
        <f>$D320*K320</f>
        <v>0</v>
      </c>
      <c r="X320" s="35">
        <f>$D320*M320</f>
        <v>0</v>
      </c>
      <c r="Y320" s="35">
        <f t="shared" ref="Y320" si="154">D320*(1-K320)</f>
        <v>0</v>
      </c>
      <c r="Z320" s="34">
        <f>$D320*N320</f>
        <v>0</v>
      </c>
      <c r="AA320" s="34">
        <f>$D320*O320</f>
        <v>0</v>
      </c>
      <c r="AB320" s="34">
        <f>$D320*P320</f>
        <v>0</v>
      </c>
      <c r="AC320" s="106">
        <f>D320-AF320-AE320-AD320</f>
        <v>0</v>
      </c>
      <c r="AD320" s="34">
        <f>$D320*Q320</f>
        <v>0</v>
      </c>
      <c r="AE320" s="34">
        <f>$D320*R320</f>
        <v>0</v>
      </c>
      <c r="AF320" s="34">
        <f>$D320*S320</f>
        <v>0</v>
      </c>
      <c r="AG320" s="106">
        <f>$P320*AC320</f>
        <v>0</v>
      </c>
      <c r="AH320" s="106">
        <f>$P320*AD320</f>
        <v>0</v>
      </c>
      <c r="AI320" s="106">
        <f>$P320*AE320</f>
        <v>0</v>
      </c>
      <c r="AJ320" s="106">
        <f>$P320*AF320</f>
        <v>0</v>
      </c>
      <c r="AK320" s="34">
        <f>$D320*T320</f>
        <v>0</v>
      </c>
      <c r="AL320" s="35"/>
      <c r="AM320" s="10"/>
      <c r="AN320" s="29">
        <f>DSUM($A$9:$D$1100,$D$9,AO319:AO320)</f>
        <v>0</v>
      </c>
      <c r="AO320" s="10">
        <f>B320</f>
        <v>0</v>
      </c>
      <c r="AP320" s="88">
        <f>DCOUNT($A$9:$T$1100,$B$9,AO319:AO320)</f>
        <v>0</v>
      </c>
      <c r="AQ320" s="29">
        <f>DSUM($A$9:$T$1100,$P$9,AO319:AO320)</f>
        <v>0</v>
      </c>
      <c r="AR320" s="6">
        <f>IF(AP320=0,0,AQ320/AP320)</f>
        <v>0</v>
      </c>
      <c r="AY320" s="51"/>
    </row>
    <row r="321" spans="1:51" ht="2.25" customHeight="1" x14ac:dyDescent="0.2">
      <c r="A321" s="37"/>
      <c r="B321" s="38"/>
      <c r="C321" s="39"/>
      <c r="D321" s="40"/>
      <c r="E321" s="41"/>
      <c r="F321" s="42"/>
      <c r="G321" s="41"/>
      <c r="H321" s="43" t="s">
        <v>0</v>
      </c>
      <c r="I321" s="43" t="s">
        <v>52</v>
      </c>
      <c r="J321" s="43" t="s">
        <v>1</v>
      </c>
      <c r="K321" s="39"/>
      <c r="L321" s="69"/>
      <c r="M321" s="45"/>
      <c r="N321" s="46"/>
      <c r="O321" s="46"/>
      <c r="P321" s="86"/>
      <c r="Q321" s="252"/>
      <c r="R321" s="63"/>
      <c r="S321" s="253"/>
      <c r="T321" s="47"/>
      <c r="U321" s="48"/>
      <c r="V321" s="48"/>
      <c r="W321" s="48"/>
      <c r="X321" s="48"/>
      <c r="Y321" s="48"/>
      <c r="Z321" s="48"/>
      <c r="AA321" s="48"/>
      <c r="AB321" s="48"/>
      <c r="AC321" s="103"/>
      <c r="AD321" s="48"/>
      <c r="AE321" s="48"/>
      <c r="AF321" s="48"/>
      <c r="AG321" s="109"/>
      <c r="AH321" s="109"/>
      <c r="AI321" s="109"/>
      <c r="AJ321" s="109"/>
      <c r="AK321" s="48"/>
      <c r="AL321" s="48"/>
      <c r="AM321" s="10"/>
      <c r="AN321" s="18"/>
      <c r="AO321" s="14" t="s">
        <v>81</v>
      </c>
      <c r="AP321" s="87"/>
      <c r="AQ321" s="87"/>
      <c r="AY321" s="51"/>
    </row>
    <row r="322" spans="1:51" ht="17.25" customHeight="1" x14ac:dyDescent="0.2">
      <c r="A322" s="26"/>
      <c r="B322" s="27"/>
      <c r="C322" s="28"/>
      <c r="D322" s="29">
        <f>C322*E322*G322/100</f>
        <v>0</v>
      </c>
      <c r="E322" s="30"/>
      <c r="F322" s="31">
        <f>E322*G322/10</f>
        <v>0</v>
      </c>
      <c r="G322" s="30"/>
      <c r="H322" s="30"/>
      <c r="I322" s="30"/>
      <c r="J322" s="30"/>
      <c r="K322" s="28"/>
      <c r="L322" s="68"/>
      <c r="M322" s="32">
        <f>IF(L322=0,H322,L322)</f>
        <v>0</v>
      </c>
      <c r="N322" s="297"/>
      <c r="O322" s="107"/>
      <c r="P322" s="85"/>
      <c r="Q322" s="107"/>
      <c r="R322" s="64"/>
      <c r="S322" s="251"/>
      <c r="T322" s="33"/>
      <c r="U322" s="34">
        <f>$D322*I322</f>
        <v>0</v>
      </c>
      <c r="V322" s="34">
        <f>$D322*J322</f>
        <v>0</v>
      </c>
      <c r="W322" s="34">
        <f>$D322*K322</f>
        <v>0</v>
      </c>
      <c r="X322" s="35">
        <f>$D322*M322</f>
        <v>0</v>
      </c>
      <c r="Y322" s="35">
        <f t="shared" ref="Y322" si="155">D322*(1-K322)</f>
        <v>0</v>
      </c>
      <c r="Z322" s="34">
        <f>$D322*N322</f>
        <v>0</v>
      </c>
      <c r="AA322" s="34">
        <f>$D322*O322</f>
        <v>0</v>
      </c>
      <c r="AB322" s="34">
        <f>$D322*P322</f>
        <v>0</v>
      </c>
      <c r="AC322" s="106">
        <f>D322-AF322-AE322-AD322</f>
        <v>0</v>
      </c>
      <c r="AD322" s="34">
        <f>$D322*Q322</f>
        <v>0</v>
      </c>
      <c r="AE322" s="34">
        <f>$D322*R322</f>
        <v>0</v>
      </c>
      <c r="AF322" s="34">
        <f>$D322*S322</f>
        <v>0</v>
      </c>
      <c r="AG322" s="106">
        <f>$P322*AC322</f>
        <v>0</v>
      </c>
      <c r="AH322" s="106">
        <f>$P322*AD322</f>
        <v>0</v>
      </c>
      <c r="AI322" s="106">
        <f>$P322*AE322</f>
        <v>0</v>
      </c>
      <c r="AJ322" s="106">
        <f>$P322*AF322</f>
        <v>0</v>
      </c>
      <c r="AK322" s="34">
        <f>$D322*T322</f>
        <v>0</v>
      </c>
      <c r="AL322" s="35"/>
      <c r="AM322" s="10"/>
      <c r="AN322" s="29">
        <f>DSUM($A$9:$D$1100,$D$9,AO321:AO322)</f>
        <v>0</v>
      </c>
      <c r="AO322" s="10">
        <f>B322</f>
        <v>0</v>
      </c>
      <c r="AP322" s="88">
        <f>DCOUNT($A$9:$T$1100,$B$9,AO321:AO322)</f>
        <v>0</v>
      </c>
      <c r="AQ322" s="29">
        <f>DSUM($A$9:$T$1100,$P$9,AO321:AO322)</f>
        <v>0</v>
      </c>
      <c r="AR322" s="6">
        <f>IF(AP322=0,0,AQ322/AP322)</f>
        <v>0</v>
      </c>
      <c r="AY322" s="51"/>
    </row>
    <row r="323" spans="1:51" ht="2.25" customHeight="1" x14ac:dyDescent="0.2">
      <c r="A323" s="37"/>
      <c r="B323" s="38"/>
      <c r="C323" s="39"/>
      <c r="D323" s="40"/>
      <c r="E323" s="41"/>
      <c r="F323" s="42"/>
      <c r="G323" s="41"/>
      <c r="H323" s="43" t="s">
        <v>0</v>
      </c>
      <c r="I323" s="43" t="s">
        <v>52</v>
      </c>
      <c r="J323" s="43" t="s">
        <v>1</v>
      </c>
      <c r="K323" s="39"/>
      <c r="L323" s="69"/>
      <c r="M323" s="45"/>
      <c r="N323" s="46"/>
      <c r="O323" s="46"/>
      <c r="P323" s="86"/>
      <c r="Q323" s="252"/>
      <c r="R323" s="63"/>
      <c r="S323" s="253"/>
      <c r="T323" s="47"/>
      <c r="U323" s="48"/>
      <c r="V323" s="48"/>
      <c r="W323" s="48"/>
      <c r="X323" s="48"/>
      <c r="Y323" s="48"/>
      <c r="Z323" s="48"/>
      <c r="AA323" s="48"/>
      <c r="AB323" s="48"/>
      <c r="AC323" s="103"/>
      <c r="AD323" s="48"/>
      <c r="AE323" s="48"/>
      <c r="AF323" s="48"/>
      <c r="AG323" s="109"/>
      <c r="AH323" s="109"/>
      <c r="AI323" s="109"/>
      <c r="AJ323" s="109"/>
      <c r="AK323" s="48"/>
      <c r="AL323" s="48"/>
      <c r="AM323" s="10"/>
      <c r="AN323" s="18"/>
      <c r="AO323" s="14" t="s">
        <v>81</v>
      </c>
      <c r="AP323" s="87"/>
      <c r="AQ323" s="87"/>
      <c r="AY323" s="51"/>
    </row>
    <row r="324" spans="1:51" ht="17.25" customHeight="1" x14ac:dyDescent="0.2">
      <c r="A324" s="26"/>
      <c r="B324" s="27"/>
      <c r="C324" s="28"/>
      <c r="D324" s="29">
        <f>C324*E324*G324/100</f>
        <v>0</v>
      </c>
      <c r="E324" s="30"/>
      <c r="F324" s="31">
        <f>E324*G324/10</f>
        <v>0</v>
      </c>
      <c r="G324" s="30"/>
      <c r="H324" s="30"/>
      <c r="I324" s="30"/>
      <c r="J324" s="30"/>
      <c r="K324" s="28"/>
      <c r="L324" s="68"/>
      <c r="M324" s="32">
        <f>IF(L324=0,H324,L324)</f>
        <v>0</v>
      </c>
      <c r="N324" s="297"/>
      <c r="O324" s="107"/>
      <c r="P324" s="85"/>
      <c r="Q324" s="107"/>
      <c r="R324" s="64"/>
      <c r="S324" s="251"/>
      <c r="T324" s="33"/>
      <c r="U324" s="34">
        <f>$D324*I324</f>
        <v>0</v>
      </c>
      <c r="V324" s="34">
        <f>$D324*J324</f>
        <v>0</v>
      </c>
      <c r="W324" s="34">
        <f>$D324*K324</f>
        <v>0</v>
      </c>
      <c r="X324" s="35">
        <f>$D324*M324</f>
        <v>0</v>
      </c>
      <c r="Y324" s="35">
        <f t="shared" ref="Y324" si="156">D324*(1-K324)</f>
        <v>0</v>
      </c>
      <c r="Z324" s="34">
        <f>$D324*N324</f>
        <v>0</v>
      </c>
      <c r="AA324" s="34">
        <f>$D324*O324</f>
        <v>0</v>
      </c>
      <c r="AB324" s="34">
        <f>$D324*P324</f>
        <v>0</v>
      </c>
      <c r="AC324" s="106">
        <f>D324-AF324-AE324-AD324</f>
        <v>0</v>
      </c>
      <c r="AD324" s="34">
        <f>$D324*Q324</f>
        <v>0</v>
      </c>
      <c r="AE324" s="34">
        <f>$D324*R324</f>
        <v>0</v>
      </c>
      <c r="AF324" s="34">
        <f>$D324*S324</f>
        <v>0</v>
      </c>
      <c r="AG324" s="106">
        <f>$P324*AC324</f>
        <v>0</v>
      </c>
      <c r="AH324" s="106">
        <f>$P324*AD324</f>
        <v>0</v>
      </c>
      <c r="AI324" s="106">
        <f>$P324*AE324</f>
        <v>0</v>
      </c>
      <c r="AJ324" s="106">
        <f>$P324*AF324</f>
        <v>0</v>
      </c>
      <c r="AK324" s="34">
        <f>$D324*T324</f>
        <v>0</v>
      </c>
      <c r="AL324" s="35"/>
      <c r="AM324" s="10"/>
      <c r="AN324" s="29">
        <f>DSUM($A$9:$D$1100,$D$9,AO323:AO324)</f>
        <v>0</v>
      </c>
      <c r="AO324" s="10">
        <f>B324</f>
        <v>0</v>
      </c>
      <c r="AP324" s="88">
        <f>DCOUNT($A$9:$T$1100,$B$9,AO323:AO324)</f>
        <v>0</v>
      </c>
      <c r="AQ324" s="29">
        <f>DSUM($A$9:$T$1100,$P$9,AO323:AO324)</f>
        <v>0</v>
      </c>
      <c r="AR324" s="6">
        <f>IF(AP324=0,0,AQ324/AP324)</f>
        <v>0</v>
      </c>
      <c r="AY324" s="51"/>
    </row>
    <row r="325" spans="1:51" ht="2.25" customHeight="1" x14ac:dyDescent="0.2">
      <c r="A325" s="37"/>
      <c r="B325" s="38"/>
      <c r="C325" s="39"/>
      <c r="D325" s="40"/>
      <c r="E325" s="41"/>
      <c r="F325" s="42"/>
      <c r="G325" s="41"/>
      <c r="H325" s="43" t="s">
        <v>0</v>
      </c>
      <c r="I325" s="43" t="s">
        <v>52</v>
      </c>
      <c r="J325" s="43" t="s">
        <v>1</v>
      </c>
      <c r="K325" s="39"/>
      <c r="L325" s="69"/>
      <c r="M325" s="45"/>
      <c r="N325" s="46"/>
      <c r="O325" s="46"/>
      <c r="P325" s="86"/>
      <c r="Q325" s="252"/>
      <c r="R325" s="63"/>
      <c r="S325" s="253"/>
      <c r="T325" s="47"/>
      <c r="U325" s="48"/>
      <c r="V325" s="48"/>
      <c r="W325" s="48"/>
      <c r="X325" s="48"/>
      <c r="Y325" s="48"/>
      <c r="Z325" s="48"/>
      <c r="AA325" s="48"/>
      <c r="AB325" s="48"/>
      <c r="AC325" s="103"/>
      <c r="AD325" s="48"/>
      <c r="AE325" s="48"/>
      <c r="AF325" s="48"/>
      <c r="AG325" s="109"/>
      <c r="AH325" s="109"/>
      <c r="AI325" s="109"/>
      <c r="AJ325" s="109"/>
      <c r="AK325" s="48"/>
      <c r="AL325" s="48"/>
      <c r="AM325" s="10"/>
      <c r="AN325" s="18"/>
      <c r="AO325" s="14" t="s">
        <v>81</v>
      </c>
      <c r="AP325" s="87"/>
      <c r="AQ325" s="87"/>
      <c r="AY325" s="51"/>
    </row>
    <row r="326" spans="1:51" ht="17.25" customHeight="1" x14ac:dyDescent="0.2">
      <c r="A326" s="26"/>
      <c r="B326" s="27"/>
      <c r="C326" s="28"/>
      <c r="D326" s="29">
        <f>C326*E326*G326/100</f>
        <v>0</v>
      </c>
      <c r="E326" s="30"/>
      <c r="F326" s="31">
        <f>E326*G326/10</f>
        <v>0</v>
      </c>
      <c r="G326" s="30"/>
      <c r="H326" s="30"/>
      <c r="I326" s="30"/>
      <c r="J326" s="30"/>
      <c r="K326" s="28"/>
      <c r="L326" s="68"/>
      <c r="M326" s="32">
        <f>IF(L326=0,H326,L326)</f>
        <v>0</v>
      </c>
      <c r="N326" s="297"/>
      <c r="O326" s="107"/>
      <c r="P326" s="85"/>
      <c r="Q326" s="107"/>
      <c r="R326" s="64"/>
      <c r="S326" s="251"/>
      <c r="T326" s="33"/>
      <c r="U326" s="34">
        <f>$D326*I326</f>
        <v>0</v>
      </c>
      <c r="V326" s="34">
        <f>$D326*J326</f>
        <v>0</v>
      </c>
      <c r="W326" s="34">
        <f>$D326*K326</f>
        <v>0</v>
      </c>
      <c r="X326" s="35">
        <f>$D326*M326</f>
        <v>0</v>
      </c>
      <c r="Y326" s="35">
        <f t="shared" ref="Y326" si="157">D326*(1-K326)</f>
        <v>0</v>
      </c>
      <c r="Z326" s="34">
        <f>$D326*N326</f>
        <v>0</v>
      </c>
      <c r="AA326" s="34">
        <f>$D326*O326</f>
        <v>0</v>
      </c>
      <c r="AB326" s="34">
        <f>$D326*P326</f>
        <v>0</v>
      </c>
      <c r="AC326" s="106">
        <f>D326-AF326-AE326-AD326</f>
        <v>0</v>
      </c>
      <c r="AD326" s="34">
        <f>$D326*Q326</f>
        <v>0</v>
      </c>
      <c r="AE326" s="34">
        <f>$D326*R326</f>
        <v>0</v>
      </c>
      <c r="AF326" s="34">
        <f>$D326*S326</f>
        <v>0</v>
      </c>
      <c r="AG326" s="106">
        <f>$P326*AC326</f>
        <v>0</v>
      </c>
      <c r="AH326" s="106">
        <f>$P326*AD326</f>
        <v>0</v>
      </c>
      <c r="AI326" s="106">
        <f>$P326*AE326</f>
        <v>0</v>
      </c>
      <c r="AJ326" s="106">
        <f>$P326*AF326</f>
        <v>0</v>
      </c>
      <c r="AK326" s="34">
        <f>$D326*T326</f>
        <v>0</v>
      </c>
      <c r="AL326" s="35"/>
      <c r="AM326" s="10"/>
      <c r="AN326" s="29">
        <f>DSUM($A$9:$D$1100,$D$9,AO325:AO326)</f>
        <v>0</v>
      </c>
      <c r="AO326" s="10">
        <f>B326</f>
        <v>0</v>
      </c>
      <c r="AP326" s="88">
        <f>DCOUNT($A$9:$T$1100,$B$9,AO325:AO326)</f>
        <v>0</v>
      </c>
      <c r="AQ326" s="29">
        <f>DSUM($A$9:$T$1100,$P$9,AO325:AO326)</f>
        <v>0</v>
      </c>
      <c r="AR326" s="6">
        <f>IF(AP326=0,0,AQ326/AP326)</f>
        <v>0</v>
      </c>
      <c r="AY326" s="51"/>
    </row>
    <row r="327" spans="1:51" ht="2.25" customHeight="1" x14ac:dyDescent="0.2">
      <c r="A327" s="37"/>
      <c r="B327" s="38"/>
      <c r="C327" s="39"/>
      <c r="D327" s="40"/>
      <c r="E327" s="41"/>
      <c r="F327" s="42"/>
      <c r="G327" s="41"/>
      <c r="H327" s="43" t="s">
        <v>0</v>
      </c>
      <c r="I327" s="43" t="s">
        <v>52</v>
      </c>
      <c r="J327" s="43" t="s">
        <v>1</v>
      </c>
      <c r="K327" s="39"/>
      <c r="L327" s="69"/>
      <c r="M327" s="45"/>
      <c r="N327" s="46"/>
      <c r="O327" s="46"/>
      <c r="P327" s="86"/>
      <c r="Q327" s="252"/>
      <c r="R327" s="63"/>
      <c r="S327" s="253"/>
      <c r="T327" s="47"/>
      <c r="U327" s="48"/>
      <c r="V327" s="48"/>
      <c r="W327" s="48"/>
      <c r="X327" s="48"/>
      <c r="Y327" s="48"/>
      <c r="Z327" s="48"/>
      <c r="AA327" s="48"/>
      <c r="AB327" s="48"/>
      <c r="AC327" s="103"/>
      <c r="AD327" s="48"/>
      <c r="AE327" s="48"/>
      <c r="AF327" s="48"/>
      <c r="AG327" s="109"/>
      <c r="AH327" s="109"/>
      <c r="AI327" s="109"/>
      <c r="AJ327" s="109"/>
      <c r="AK327" s="48"/>
      <c r="AL327" s="48"/>
      <c r="AM327" s="10"/>
      <c r="AN327" s="18"/>
      <c r="AO327" s="14" t="s">
        <v>81</v>
      </c>
      <c r="AP327" s="87"/>
      <c r="AQ327" s="87"/>
      <c r="AY327" s="51"/>
    </row>
    <row r="328" spans="1:51" ht="17.25" customHeight="1" x14ac:dyDescent="0.2">
      <c r="A328" s="26"/>
      <c r="B328" s="27"/>
      <c r="C328" s="28"/>
      <c r="D328" s="29">
        <f>C328*E328*G328/100</f>
        <v>0</v>
      </c>
      <c r="E328" s="30"/>
      <c r="F328" s="31">
        <f>E328*G328/10</f>
        <v>0</v>
      </c>
      <c r="G328" s="30"/>
      <c r="H328" s="30"/>
      <c r="I328" s="30"/>
      <c r="J328" s="30"/>
      <c r="K328" s="28"/>
      <c r="L328" s="68"/>
      <c r="M328" s="32">
        <f>IF(L328=0,H328,L328)</f>
        <v>0</v>
      </c>
      <c r="N328" s="297"/>
      <c r="O328" s="107"/>
      <c r="P328" s="85"/>
      <c r="Q328" s="107"/>
      <c r="R328" s="64"/>
      <c r="S328" s="251"/>
      <c r="T328" s="33"/>
      <c r="U328" s="34">
        <f>$D328*I328</f>
        <v>0</v>
      </c>
      <c r="V328" s="34">
        <f>$D328*J328</f>
        <v>0</v>
      </c>
      <c r="W328" s="34">
        <f>$D328*K328</f>
        <v>0</v>
      </c>
      <c r="X328" s="35">
        <f>$D328*M328</f>
        <v>0</v>
      </c>
      <c r="Y328" s="35">
        <f t="shared" ref="Y328" si="158">D328*(1-K328)</f>
        <v>0</v>
      </c>
      <c r="Z328" s="34">
        <f>$D328*N328</f>
        <v>0</v>
      </c>
      <c r="AA328" s="34">
        <f>$D328*O328</f>
        <v>0</v>
      </c>
      <c r="AB328" s="34">
        <f>$D328*P328</f>
        <v>0</v>
      </c>
      <c r="AC328" s="106">
        <f>D328-AF328-AE328-AD328</f>
        <v>0</v>
      </c>
      <c r="AD328" s="34">
        <f>$D328*Q328</f>
        <v>0</v>
      </c>
      <c r="AE328" s="34">
        <f>$D328*R328</f>
        <v>0</v>
      </c>
      <c r="AF328" s="34">
        <f>$D328*S328</f>
        <v>0</v>
      </c>
      <c r="AG328" s="106">
        <f>$P328*AC328</f>
        <v>0</v>
      </c>
      <c r="AH328" s="106">
        <f>$P328*AD328</f>
        <v>0</v>
      </c>
      <c r="AI328" s="106">
        <f>$P328*AE328</f>
        <v>0</v>
      </c>
      <c r="AJ328" s="106">
        <f>$P328*AF328</f>
        <v>0</v>
      </c>
      <c r="AK328" s="34">
        <f>$D328*T328</f>
        <v>0</v>
      </c>
      <c r="AL328" s="35"/>
      <c r="AM328" s="10"/>
      <c r="AN328" s="29">
        <f>DSUM($A$9:$D$1100,$D$9,AO327:AO328)</f>
        <v>0</v>
      </c>
      <c r="AO328" s="10">
        <f>B328</f>
        <v>0</v>
      </c>
      <c r="AP328" s="88">
        <f>DCOUNT($A$9:$T$1100,$B$9,AO327:AO328)</f>
        <v>0</v>
      </c>
      <c r="AQ328" s="29">
        <f>DSUM($A$9:$T$1100,$P$9,AO327:AO328)</f>
        <v>0</v>
      </c>
      <c r="AR328" s="6">
        <f>IF(AP328=0,0,AQ328/AP328)</f>
        <v>0</v>
      </c>
      <c r="AY328" s="51"/>
    </row>
    <row r="329" spans="1:51" ht="2.25" customHeight="1" x14ac:dyDescent="0.2">
      <c r="A329" s="37"/>
      <c r="B329" s="38"/>
      <c r="C329" s="39"/>
      <c r="D329" s="40"/>
      <c r="E329" s="41"/>
      <c r="F329" s="42"/>
      <c r="G329" s="41"/>
      <c r="H329" s="43" t="s">
        <v>0</v>
      </c>
      <c r="I329" s="43" t="s">
        <v>52</v>
      </c>
      <c r="J329" s="43" t="s">
        <v>1</v>
      </c>
      <c r="K329" s="39"/>
      <c r="L329" s="69"/>
      <c r="M329" s="45"/>
      <c r="N329" s="46"/>
      <c r="O329" s="46"/>
      <c r="P329" s="86"/>
      <c r="Q329" s="252"/>
      <c r="R329" s="63"/>
      <c r="S329" s="253"/>
      <c r="T329" s="47"/>
      <c r="U329" s="48"/>
      <c r="V329" s="48"/>
      <c r="W329" s="48"/>
      <c r="X329" s="48"/>
      <c r="Y329" s="48"/>
      <c r="Z329" s="48"/>
      <c r="AA329" s="48"/>
      <c r="AB329" s="48"/>
      <c r="AC329" s="103"/>
      <c r="AD329" s="48"/>
      <c r="AE329" s="48"/>
      <c r="AF329" s="48"/>
      <c r="AG329" s="109"/>
      <c r="AH329" s="109"/>
      <c r="AI329" s="109"/>
      <c r="AJ329" s="109"/>
      <c r="AK329" s="48"/>
      <c r="AL329" s="48"/>
      <c r="AM329" s="10"/>
      <c r="AN329" s="18"/>
      <c r="AO329" s="14" t="s">
        <v>81</v>
      </c>
      <c r="AP329" s="87"/>
      <c r="AQ329" s="87"/>
      <c r="AY329" s="51"/>
    </row>
    <row r="330" spans="1:51" ht="17.25" customHeight="1" x14ac:dyDescent="0.2">
      <c r="A330" s="26"/>
      <c r="B330" s="27"/>
      <c r="C330" s="28"/>
      <c r="D330" s="29">
        <f>C330*E330*G330/100</f>
        <v>0</v>
      </c>
      <c r="E330" s="30"/>
      <c r="F330" s="31">
        <f>E330*G330/10</f>
        <v>0</v>
      </c>
      <c r="G330" s="30"/>
      <c r="H330" s="30"/>
      <c r="I330" s="30"/>
      <c r="J330" s="30"/>
      <c r="K330" s="28"/>
      <c r="L330" s="68"/>
      <c r="M330" s="32">
        <f>IF(L330=0,H330,L330)</f>
        <v>0</v>
      </c>
      <c r="N330" s="297"/>
      <c r="O330" s="107"/>
      <c r="P330" s="85"/>
      <c r="Q330" s="107"/>
      <c r="R330" s="64"/>
      <c r="S330" s="251"/>
      <c r="T330" s="33"/>
      <c r="U330" s="34">
        <f>$D330*I330</f>
        <v>0</v>
      </c>
      <c r="V330" s="34">
        <f>$D330*J330</f>
        <v>0</v>
      </c>
      <c r="W330" s="34">
        <f>$D330*K330</f>
        <v>0</v>
      </c>
      <c r="X330" s="35">
        <f>$D330*M330</f>
        <v>0</v>
      </c>
      <c r="Y330" s="35">
        <f t="shared" ref="Y330" si="159">D330*(1-K330)</f>
        <v>0</v>
      </c>
      <c r="Z330" s="34">
        <f>$D330*N330</f>
        <v>0</v>
      </c>
      <c r="AA330" s="34">
        <f>$D330*O330</f>
        <v>0</v>
      </c>
      <c r="AB330" s="34">
        <f>$D330*P330</f>
        <v>0</v>
      </c>
      <c r="AC330" s="106">
        <f>D330-AF330-AE330-AD330</f>
        <v>0</v>
      </c>
      <c r="AD330" s="34">
        <f>$D330*Q330</f>
        <v>0</v>
      </c>
      <c r="AE330" s="34">
        <f>$D330*R330</f>
        <v>0</v>
      </c>
      <c r="AF330" s="34">
        <f>$D330*S330</f>
        <v>0</v>
      </c>
      <c r="AG330" s="106">
        <f>$P330*AC330</f>
        <v>0</v>
      </c>
      <c r="AH330" s="106">
        <f>$P330*AD330</f>
        <v>0</v>
      </c>
      <c r="AI330" s="106">
        <f>$P330*AE330</f>
        <v>0</v>
      </c>
      <c r="AJ330" s="106">
        <f>$P330*AF330</f>
        <v>0</v>
      </c>
      <c r="AK330" s="34">
        <f>$D330*T330</f>
        <v>0</v>
      </c>
      <c r="AL330" s="35"/>
      <c r="AM330" s="10"/>
      <c r="AN330" s="29">
        <f>DSUM($A$9:$D$1100,$D$9,AO329:AO330)</f>
        <v>0</v>
      </c>
      <c r="AO330" s="10">
        <f>B330</f>
        <v>0</v>
      </c>
      <c r="AP330" s="88">
        <f>DCOUNT($A$9:$T$1100,$B$9,AO329:AO330)</f>
        <v>0</v>
      </c>
      <c r="AQ330" s="29">
        <f>DSUM($A$9:$T$1100,$P$9,AO329:AO330)</f>
        <v>0</v>
      </c>
      <c r="AR330" s="6">
        <f>IF(AP330=0,0,AQ330/AP330)</f>
        <v>0</v>
      </c>
      <c r="AY330" s="51"/>
    </row>
    <row r="331" spans="1:51" ht="2.25" customHeight="1" x14ac:dyDescent="0.2">
      <c r="A331" s="37"/>
      <c r="B331" s="38"/>
      <c r="C331" s="39"/>
      <c r="D331" s="40"/>
      <c r="E331" s="41"/>
      <c r="F331" s="42"/>
      <c r="G331" s="41"/>
      <c r="H331" s="43" t="s">
        <v>0</v>
      </c>
      <c r="I331" s="43" t="s">
        <v>52</v>
      </c>
      <c r="J331" s="43" t="s">
        <v>1</v>
      </c>
      <c r="K331" s="39"/>
      <c r="L331" s="69"/>
      <c r="M331" s="45"/>
      <c r="N331" s="46"/>
      <c r="O331" s="46"/>
      <c r="P331" s="86"/>
      <c r="Q331" s="252"/>
      <c r="R331" s="63"/>
      <c r="S331" s="253"/>
      <c r="T331" s="47"/>
      <c r="U331" s="48"/>
      <c r="V331" s="48"/>
      <c r="W331" s="48"/>
      <c r="X331" s="48"/>
      <c r="Y331" s="48"/>
      <c r="Z331" s="48"/>
      <c r="AA331" s="48"/>
      <c r="AB331" s="48"/>
      <c r="AC331" s="103"/>
      <c r="AD331" s="48"/>
      <c r="AE331" s="48"/>
      <c r="AF331" s="48"/>
      <c r="AG331" s="109"/>
      <c r="AH331" s="109"/>
      <c r="AI331" s="109"/>
      <c r="AJ331" s="109"/>
      <c r="AK331" s="48"/>
      <c r="AL331" s="48"/>
      <c r="AM331" s="10"/>
      <c r="AN331" s="18"/>
      <c r="AO331" s="14" t="s">
        <v>81</v>
      </c>
      <c r="AP331" s="87"/>
      <c r="AQ331" s="87"/>
      <c r="AY331" s="51"/>
    </row>
    <row r="332" spans="1:51" ht="17.25" customHeight="1" x14ac:dyDescent="0.2">
      <c r="A332" s="26"/>
      <c r="B332" s="27"/>
      <c r="C332" s="28"/>
      <c r="D332" s="29">
        <f>C332*E332*G332/100</f>
        <v>0</v>
      </c>
      <c r="E332" s="30"/>
      <c r="F332" s="31">
        <f>E332*G332/10</f>
        <v>0</v>
      </c>
      <c r="G332" s="30"/>
      <c r="H332" s="30"/>
      <c r="I332" s="30"/>
      <c r="J332" s="30"/>
      <c r="K332" s="28"/>
      <c r="L332" s="68"/>
      <c r="M332" s="32">
        <f>IF(L332=0,H332,L332)</f>
        <v>0</v>
      </c>
      <c r="N332" s="297"/>
      <c r="O332" s="107"/>
      <c r="P332" s="85"/>
      <c r="Q332" s="107"/>
      <c r="R332" s="64"/>
      <c r="S332" s="251"/>
      <c r="T332" s="33"/>
      <c r="U332" s="34">
        <f>$D332*I332</f>
        <v>0</v>
      </c>
      <c r="V332" s="34">
        <f>$D332*J332</f>
        <v>0</v>
      </c>
      <c r="W332" s="34">
        <f>$D332*K332</f>
        <v>0</v>
      </c>
      <c r="X332" s="35">
        <f>$D332*M332</f>
        <v>0</v>
      </c>
      <c r="Y332" s="35">
        <f t="shared" ref="Y332" si="160">D332*(1-K332)</f>
        <v>0</v>
      </c>
      <c r="Z332" s="34">
        <f>$D332*N332</f>
        <v>0</v>
      </c>
      <c r="AA332" s="34">
        <f>$D332*O332</f>
        <v>0</v>
      </c>
      <c r="AB332" s="34">
        <f>$D332*P332</f>
        <v>0</v>
      </c>
      <c r="AC332" s="106">
        <f>D332-AF332-AE332-AD332</f>
        <v>0</v>
      </c>
      <c r="AD332" s="34">
        <f>$D332*Q332</f>
        <v>0</v>
      </c>
      <c r="AE332" s="34">
        <f>$D332*R332</f>
        <v>0</v>
      </c>
      <c r="AF332" s="34">
        <f>$D332*S332</f>
        <v>0</v>
      </c>
      <c r="AG332" s="106">
        <f>$P332*AC332</f>
        <v>0</v>
      </c>
      <c r="AH332" s="106">
        <f>$P332*AD332</f>
        <v>0</v>
      </c>
      <c r="AI332" s="106">
        <f>$P332*AE332</f>
        <v>0</v>
      </c>
      <c r="AJ332" s="106">
        <f>$P332*AF332</f>
        <v>0</v>
      </c>
      <c r="AK332" s="34">
        <f>$D332*T332</f>
        <v>0</v>
      </c>
      <c r="AL332" s="35"/>
      <c r="AM332" s="10"/>
      <c r="AN332" s="29">
        <f>DSUM($A$9:$D$1100,$D$9,AO331:AO332)</f>
        <v>0</v>
      </c>
      <c r="AO332" s="10">
        <f>B332</f>
        <v>0</v>
      </c>
      <c r="AP332" s="88">
        <f>DCOUNT($A$9:$T$1100,$B$9,AO331:AO332)</f>
        <v>0</v>
      </c>
      <c r="AQ332" s="29">
        <f>DSUM($A$9:$T$1100,$P$9,AO331:AO332)</f>
        <v>0</v>
      </c>
      <c r="AR332" s="6">
        <f>IF(AP332=0,0,AQ332/AP332)</f>
        <v>0</v>
      </c>
      <c r="AY332" s="51"/>
    </row>
    <row r="333" spans="1:51" ht="2.25" customHeight="1" x14ac:dyDescent="0.2">
      <c r="A333" s="37"/>
      <c r="B333" s="38"/>
      <c r="C333" s="39"/>
      <c r="D333" s="40"/>
      <c r="E333" s="41"/>
      <c r="F333" s="42"/>
      <c r="G333" s="41"/>
      <c r="H333" s="43" t="s">
        <v>0</v>
      </c>
      <c r="I333" s="43" t="s">
        <v>52</v>
      </c>
      <c r="J333" s="43" t="s">
        <v>1</v>
      </c>
      <c r="K333" s="39"/>
      <c r="L333" s="69"/>
      <c r="M333" s="45"/>
      <c r="N333" s="46"/>
      <c r="O333" s="46"/>
      <c r="P333" s="86"/>
      <c r="Q333" s="252"/>
      <c r="R333" s="63"/>
      <c r="S333" s="253"/>
      <c r="T333" s="47"/>
      <c r="U333" s="48"/>
      <c r="V333" s="48"/>
      <c r="W333" s="48"/>
      <c r="X333" s="48"/>
      <c r="Y333" s="48"/>
      <c r="Z333" s="48"/>
      <c r="AA333" s="48"/>
      <c r="AB333" s="48"/>
      <c r="AC333" s="103"/>
      <c r="AD333" s="48"/>
      <c r="AE333" s="48"/>
      <c r="AF333" s="48"/>
      <c r="AG333" s="109"/>
      <c r="AH333" s="109"/>
      <c r="AI333" s="109"/>
      <c r="AJ333" s="109"/>
      <c r="AK333" s="48"/>
      <c r="AL333" s="48"/>
      <c r="AM333" s="10"/>
      <c r="AN333" s="18"/>
      <c r="AO333" s="14" t="s">
        <v>81</v>
      </c>
      <c r="AP333" s="87"/>
      <c r="AQ333" s="87"/>
      <c r="AY333" s="51"/>
    </row>
    <row r="334" spans="1:51" ht="17.25" customHeight="1" x14ac:dyDescent="0.2">
      <c r="A334" s="26"/>
      <c r="B334" s="27"/>
      <c r="C334" s="28"/>
      <c r="D334" s="29">
        <f>C334*E334*G334/100</f>
        <v>0</v>
      </c>
      <c r="E334" s="30"/>
      <c r="F334" s="31">
        <f>E334*G334/10</f>
        <v>0</v>
      </c>
      <c r="G334" s="30"/>
      <c r="H334" s="30"/>
      <c r="I334" s="30"/>
      <c r="J334" s="30"/>
      <c r="K334" s="28"/>
      <c r="L334" s="68"/>
      <c r="M334" s="32">
        <f>IF(L334=0,H334,L334)</f>
        <v>0</v>
      </c>
      <c r="N334" s="297"/>
      <c r="O334" s="107"/>
      <c r="P334" s="85"/>
      <c r="Q334" s="107"/>
      <c r="R334" s="64"/>
      <c r="S334" s="251"/>
      <c r="T334" s="33"/>
      <c r="U334" s="34">
        <f>$D334*I334</f>
        <v>0</v>
      </c>
      <c r="V334" s="34">
        <f>$D334*J334</f>
        <v>0</v>
      </c>
      <c r="W334" s="34">
        <f>$D334*K334</f>
        <v>0</v>
      </c>
      <c r="X334" s="35">
        <f>$D334*M334</f>
        <v>0</v>
      </c>
      <c r="Y334" s="35">
        <f t="shared" ref="Y334" si="161">D334*(1-K334)</f>
        <v>0</v>
      </c>
      <c r="Z334" s="34">
        <f>$D334*N334</f>
        <v>0</v>
      </c>
      <c r="AA334" s="34">
        <f>$D334*O334</f>
        <v>0</v>
      </c>
      <c r="AB334" s="34">
        <f>$D334*P334</f>
        <v>0</v>
      </c>
      <c r="AC334" s="106">
        <f>D334-AF334-AE334-AD334</f>
        <v>0</v>
      </c>
      <c r="AD334" s="34">
        <f>$D334*Q334</f>
        <v>0</v>
      </c>
      <c r="AE334" s="34">
        <f>$D334*R334</f>
        <v>0</v>
      </c>
      <c r="AF334" s="34">
        <f>$D334*S334</f>
        <v>0</v>
      </c>
      <c r="AG334" s="106">
        <f>$P334*AC334</f>
        <v>0</v>
      </c>
      <c r="AH334" s="106">
        <f>$P334*AD334</f>
        <v>0</v>
      </c>
      <c r="AI334" s="106">
        <f>$P334*AE334</f>
        <v>0</v>
      </c>
      <c r="AJ334" s="106">
        <f>$P334*AF334</f>
        <v>0</v>
      </c>
      <c r="AK334" s="34">
        <f>$D334*T334</f>
        <v>0</v>
      </c>
      <c r="AL334" s="35"/>
      <c r="AM334" s="10"/>
      <c r="AN334" s="29">
        <f>DSUM($A$9:$D$1100,$D$9,AO333:AO334)</f>
        <v>0</v>
      </c>
      <c r="AO334" s="10">
        <f>B334</f>
        <v>0</v>
      </c>
      <c r="AP334" s="88">
        <f>DCOUNT($A$9:$T$1100,$B$9,AO333:AO334)</f>
        <v>0</v>
      </c>
      <c r="AQ334" s="29">
        <f>DSUM($A$9:$T$1100,$P$9,AO333:AO334)</f>
        <v>0</v>
      </c>
      <c r="AR334" s="6">
        <f>IF(AP334=0,0,AQ334/AP334)</f>
        <v>0</v>
      </c>
      <c r="AY334" s="51"/>
    </row>
    <row r="335" spans="1:51" ht="2.25" customHeight="1" x14ac:dyDescent="0.2">
      <c r="A335" s="37"/>
      <c r="B335" s="38"/>
      <c r="C335" s="39"/>
      <c r="D335" s="40"/>
      <c r="E335" s="41"/>
      <c r="F335" s="42"/>
      <c r="G335" s="41"/>
      <c r="H335" s="43" t="s">
        <v>0</v>
      </c>
      <c r="I335" s="43" t="s">
        <v>52</v>
      </c>
      <c r="J335" s="43" t="s">
        <v>1</v>
      </c>
      <c r="K335" s="39"/>
      <c r="L335" s="69"/>
      <c r="M335" s="45"/>
      <c r="N335" s="46"/>
      <c r="O335" s="46"/>
      <c r="P335" s="86"/>
      <c r="Q335" s="252"/>
      <c r="R335" s="63"/>
      <c r="S335" s="253"/>
      <c r="T335" s="47"/>
      <c r="U335" s="48"/>
      <c r="V335" s="48"/>
      <c r="W335" s="48"/>
      <c r="X335" s="48"/>
      <c r="Y335" s="48"/>
      <c r="Z335" s="48"/>
      <c r="AA335" s="48"/>
      <c r="AB335" s="48"/>
      <c r="AC335" s="103"/>
      <c r="AD335" s="48"/>
      <c r="AE335" s="48"/>
      <c r="AF335" s="48"/>
      <c r="AG335" s="109"/>
      <c r="AH335" s="109"/>
      <c r="AI335" s="109"/>
      <c r="AJ335" s="109"/>
      <c r="AK335" s="48"/>
      <c r="AL335" s="48"/>
      <c r="AM335" s="10"/>
      <c r="AN335" s="18"/>
      <c r="AO335" s="14" t="s">
        <v>81</v>
      </c>
      <c r="AP335" s="87"/>
      <c r="AQ335" s="87"/>
      <c r="AY335" s="51"/>
    </row>
    <row r="336" spans="1:51" ht="17.25" customHeight="1" x14ac:dyDescent="0.2">
      <c r="A336" s="26"/>
      <c r="B336" s="27"/>
      <c r="C336" s="28"/>
      <c r="D336" s="29">
        <f>C336*E336*G336/100</f>
        <v>0</v>
      </c>
      <c r="E336" s="30"/>
      <c r="F336" s="31">
        <f>E336*G336/10</f>
        <v>0</v>
      </c>
      <c r="G336" s="30"/>
      <c r="H336" s="30"/>
      <c r="I336" s="30"/>
      <c r="J336" s="30"/>
      <c r="K336" s="28"/>
      <c r="L336" s="68"/>
      <c r="M336" s="32">
        <f>IF(L336=0,H336,L336)</f>
        <v>0</v>
      </c>
      <c r="N336" s="297"/>
      <c r="O336" s="107"/>
      <c r="P336" s="85"/>
      <c r="Q336" s="107"/>
      <c r="R336" s="64"/>
      <c r="S336" s="251"/>
      <c r="T336" s="33"/>
      <c r="U336" s="34">
        <f>$D336*I336</f>
        <v>0</v>
      </c>
      <c r="V336" s="34">
        <f>$D336*J336</f>
        <v>0</v>
      </c>
      <c r="W336" s="34">
        <f>$D336*K336</f>
        <v>0</v>
      </c>
      <c r="X336" s="35">
        <f>$D336*M336</f>
        <v>0</v>
      </c>
      <c r="Y336" s="35">
        <f t="shared" ref="Y336" si="162">D336*(1-K336)</f>
        <v>0</v>
      </c>
      <c r="Z336" s="34">
        <f>$D336*N336</f>
        <v>0</v>
      </c>
      <c r="AA336" s="34">
        <f>$D336*O336</f>
        <v>0</v>
      </c>
      <c r="AB336" s="34">
        <f>$D336*P336</f>
        <v>0</v>
      </c>
      <c r="AC336" s="106">
        <f>D336-AF336-AE336-AD336</f>
        <v>0</v>
      </c>
      <c r="AD336" s="34">
        <f>$D336*Q336</f>
        <v>0</v>
      </c>
      <c r="AE336" s="34">
        <f>$D336*R336</f>
        <v>0</v>
      </c>
      <c r="AF336" s="34">
        <f>$D336*S336</f>
        <v>0</v>
      </c>
      <c r="AG336" s="106">
        <f>$P336*AC336</f>
        <v>0</v>
      </c>
      <c r="AH336" s="106">
        <f>$P336*AD336</f>
        <v>0</v>
      </c>
      <c r="AI336" s="106">
        <f>$P336*AE336</f>
        <v>0</v>
      </c>
      <c r="AJ336" s="106">
        <f>$P336*AF336</f>
        <v>0</v>
      </c>
      <c r="AK336" s="34">
        <f>$D336*T336</f>
        <v>0</v>
      </c>
      <c r="AL336" s="35"/>
      <c r="AM336" s="10"/>
      <c r="AN336" s="29">
        <f>DSUM($A$9:$D$1100,$D$9,AO335:AO336)</f>
        <v>0</v>
      </c>
      <c r="AO336" s="10">
        <f>B336</f>
        <v>0</v>
      </c>
      <c r="AP336" s="88">
        <f>DCOUNT($A$9:$T$1100,$B$9,AO335:AO336)</f>
        <v>0</v>
      </c>
      <c r="AQ336" s="29">
        <f>DSUM($A$9:$T$1100,$P$9,AO335:AO336)</f>
        <v>0</v>
      </c>
      <c r="AR336" s="6">
        <f>IF(AP336=0,0,AQ336/AP336)</f>
        <v>0</v>
      </c>
      <c r="AY336" s="51"/>
    </row>
    <row r="337" spans="1:51" ht="2.25" customHeight="1" x14ac:dyDescent="0.2">
      <c r="A337" s="37"/>
      <c r="B337" s="38"/>
      <c r="C337" s="39"/>
      <c r="D337" s="40"/>
      <c r="E337" s="41"/>
      <c r="F337" s="42"/>
      <c r="G337" s="41"/>
      <c r="H337" s="43" t="s">
        <v>0</v>
      </c>
      <c r="I337" s="43" t="s">
        <v>52</v>
      </c>
      <c r="J337" s="43" t="s">
        <v>1</v>
      </c>
      <c r="K337" s="39"/>
      <c r="L337" s="69"/>
      <c r="M337" s="45"/>
      <c r="N337" s="46"/>
      <c r="O337" s="46"/>
      <c r="P337" s="86"/>
      <c r="Q337" s="252"/>
      <c r="R337" s="63"/>
      <c r="S337" s="253"/>
      <c r="T337" s="47"/>
      <c r="U337" s="48"/>
      <c r="V337" s="48"/>
      <c r="W337" s="48"/>
      <c r="X337" s="48"/>
      <c r="Y337" s="48"/>
      <c r="Z337" s="48"/>
      <c r="AA337" s="48"/>
      <c r="AB337" s="48"/>
      <c r="AC337" s="103"/>
      <c r="AD337" s="48"/>
      <c r="AE337" s="48"/>
      <c r="AF337" s="48"/>
      <c r="AG337" s="109"/>
      <c r="AH337" s="109"/>
      <c r="AI337" s="109"/>
      <c r="AJ337" s="109"/>
      <c r="AK337" s="48"/>
      <c r="AL337" s="48"/>
      <c r="AM337" s="10"/>
      <c r="AN337" s="18"/>
      <c r="AO337" s="14" t="s">
        <v>81</v>
      </c>
      <c r="AP337" s="87"/>
      <c r="AQ337" s="87"/>
      <c r="AY337" s="51"/>
    </row>
    <row r="338" spans="1:51" ht="17.25" customHeight="1" x14ac:dyDescent="0.2">
      <c r="A338" s="26"/>
      <c r="B338" s="27"/>
      <c r="C338" s="28"/>
      <c r="D338" s="29">
        <f>C338*E338*G338/100</f>
        <v>0</v>
      </c>
      <c r="E338" s="30"/>
      <c r="F338" s="31">
        <f>E338*G338/10</f>
        <v>0</v>
      </c>
      <c r="G338" s="30"/>
      <c r="H338" s="30"/>
      <c r="I338" s="30"/>
      <c r="J338" s="30"/>
      <c r="K338" s="28"/>
      <c r="L338" s="68"/>
      <c r="M338" s="32">
        <f>IF(L338=0,H338,L338)</f>
        <v>0</v>
      </c>
      <c r="N338" s="297"/>
      <c r="O338" s="107"/>
      <c r="P338" s="85"/>
      <c r="Q338" s="107"/>
      <c r="R338" s="64"/>
      <c r="S338" s="251"/>
      <c r="T338" s="33"/>
      <c r="U338" s="34">
        <f>$D338*I338</f>
        <v>0</v>
      </c>
      <c r="V338" s="34">
        <f>$D338*J338</f>
        <v>0</v>
      </c>
      <c r="W338" s="34">
        <f>$D338*K338</f>
        <v>0</v>
      </c>
      <c r="X338" s="35">
        <f>$D338*M338</f>
        <v>0</v>
      </c>
      <c r="Y338" s="35">
        <f t="shared" ref="Y338" si="163">D338*(1-K338)</f>
        <v>0</v>
      </c>
      <c r="Z338" s="34">
        <f>$D338*N338</f>
        <v>0</v>
      </c>
      <c r="AA338" s="34">
        <f>$D338*O338</f>
        <v>0</v>
      </c>
      <c r="AB338" s="34">
        <f>$D338*P338</f>
        <v>0</v>
      </c>
      <c r="AC338" s="106">
        <f>D338-AF338-AE338-AD338</f>
        <v>0</v>
      </c>
      <c r="AD338" s="34">
        <f>$D338*Q338</f>
        <v>0</v>
      </c>
      <c r="AE338" s="34">
        <f>$D338*R338</f>
        <v>0</v>
      </c>
      <c r="AF338" s="34">
        <f>$D338*S338</f>
        <v>0</v>
      </c>
      <c r="AG338" s="106">
        <f>$P338*AC338</f>
        <v>0</v>
      </c>
      <c r="AH338" s="106">
        <f>$P338*AD338</f>
        <v>0</v>
      </c>
      <c r="AI338" s="106">
        <f>$P338*AE338</f>
        <v>0</v>
      </c>
      <c r="AJ338" s="106">
        <f>$P338*AF338</f>
        <v>0</v>
      </c>
      <c r="AK338" s="34">
        <f>$D338*T338</f>
        <v>0</v>
      </c>
      <c r="AL338" s="35"/>
      <c r="AM338" s="10"/>
      <c r="AN338" s="29">
        <f>DSUM($A$9:$D$1100,$D$9,AO337:AO338)</f>
        <v>0</v>
      </c>
      <c r="AO338" s="10">
        <f>B338</f>
        <v>0</v>
      </c>
      <c r="AP338" s="88">
        <f>DCOUNT($A$9:$T$1100,$B$9,AO337:AO338)</f>
        <v>0</v>
      </c>
      <c r="AQ338" s="29">
        <f>DSUM($A$9:$T$1100,$P$9,AO337:AO338)</f>
        <v>0</v>
      </c>
      <c r="AR338" s="6">
        <f>IF(AP338=0,0,AQ338/AP338)</f>
        <v>0</v>
      </c>
      <c r="AY338" s="51"/>
    </row>
    <row r="339" spans="1:51" ht="2.25" customHeight="1" x14ac:dyDescent="0.2">
      <c r="A339" s="37"/>
      <c r="B339" s="38"/>
      <c r="C339" s="39"/>
      <c r="D339" s="40"/>
      <c r="E339" s="41"/>
      <c r="F339" s="42"/>
      <c r="G339" s="41"/>
      <c r="H339" s="43" t="s">
        <v>0</v>
      </c>
      <c r="I339" s="43" t="s">
        <v>52</v>
      </c>
      <c r="J339" s="43" t="s">
        <v>1</v>
      </c>
      <c r="K339" s="39"/>
      <c r="L339" s="69"/>
      <c r="M339" s="45"/>
      <c r="N339" s="46"/>
      <c r="O339" s="46"/>
      <c r="P339" s="86"/>
      <c r="Q339" s="252"/>
      <c r="R339" s="63"/>
      <c r="S339" s="253"/>
      <c r="T339" s="47"/>
      <c r="U339" s="48"/>
      <c r="V339" s="48"/>
      <c r="W339" s="48"/>
      <c r="X339" s="48"/>
      <c r="Y339" s="48"/>
      <c r="Z339" s="48"/>
      <c r="AA339" s="48"/>
      <c r="AB339" s="48"/>
      <c r="AC339" s="103"/>
      <c r="AD339" s="48"/>
      <c r="AE339" s="48"/>
      <c r="AF339" s="48"/>
      <c r="AG339" s="109"/>
      <c r="AH339" s="109"/>
      <c r="AI339" s="109"/>
      <c r="AJ339" s="109"/>
      <c r="AK339" s="48"/>
      <c r="AL339" s="48"/>
      <c r="AM339" s="10"/>
      <c r="AN339" s="18"/>
      <c r="AO339" s="14" t="s">
        <v>81</v>
      </c>
      <c r="AP339" s="87"/>
      <c r="AQ339" s="87"/>
      <c r="AY339" s="51"/>
    </row>
    <row r="340" spans="1:51" ht="17.25" customHeight="1" x14ac:dyDescent="0.2">
      <c r="A340" s="26"/>
      <c r="B340" s="27"/>
      <c r="C340" s="28"/>
      <c r="D340" s="29">
        <f>C340*E340*G340/100</f>
        <v>0</v>
      </c>
      <c r="E340" s="30"/>
      <c r="F340" s="31">
        <f>E340*G340/10</f>
        <v>0</v>
      </c>
      <c r="G340" s="30"/>
      <c r="H340" s="30"/>
      <c r="I340" s="30"/>
      <c r="J340" s="30"/>
      <c r="K340" s="28"/>
      <c r="L340" s="68"/>
      <c r="M340" s="32">
        <f>IF(L340=0,H340,L340)</f>
        <v>0</v>
      </c>
      <c r="N340" s="297"/>
      <c r="O340" s="107"/>
      <c r="P340" s="85"/>
      <c r="Q340" s="107"/>
      <c r="R340" s="64"/>
      <c r="S340" s="251"/>
      <c r="T340" s="33"/>
      <c r="U340" s="34">
        <f>$D340*I340</f>
        <v>0</v>
      </c>
      <c r="V340" s="34">
        <f>$D340*J340</f>
        <v>0</v>
      </c>
      <c r="W340" s="34">
        <f>$D340*K340</f>
        <v>0</v>
      </c>
      <c r="X340" s="35">
        <f>$D340*M340</f>
        <v>0</v>
      </c>
      <c r="Y340" s="35">
        <f t="shared" ref="Y340" si="164">D340*(1-K340)</f>
        <v>0</v>
      </c>
      <c r="Z340" s="34">
        <f>$D340*N340</f>
        <v>0</v>
      </c>
      <c r="AA340" s="34">
        <f>$D340*O340</f>
        <v>0</v>
      </c>
      <c r="AB340" s="34">
        <f>$D340*P340</f>
        <v>0</v>
      </c>
      <c r="AC340" s="106">
        <f>D340-AF340-AE340-AD340</f>
        <v>0</v>
      </c>
      <c r="AD340" s="34">
        <f>$D340*Q340</f>
        <v>0</v>
      </c>
      <c r="AE340" s="34">
        <f>$D340*R340</f>
        <v>0</v>
      </c>
      <c r="AF340" s="34">
        <f>$D340*S340</f>
        <v>0</v>
      </c>
      <c r="AG340" s="106">
        <f>$P340*AC340</f>
        <v>0</v>
      </c>
      <c r="AH340" s="106">
        <f>$P340*AD340</f>
        <v>0</v>
      </c>
      <c r="AI340" s="106">
        <f>$P340*AE340</f>
        <v>0</v>
      </c>
      <c r="AJ340" s="106">
        <f>$P340*AF340</f>
        <v>0</v>
      </c>
      <c r="AK340" s="34">
        <f>$D340*T340</f>
        <v>0</v>
      </c>
      <c r="AL340" s="35"/>
      <c r="AM340" s="10"/>
      <c r="AN340" s="29">
        <f>DSUM($A$9:$D$1100,$D$9,AO339:AO340)</f>
        <v>0</v>
      </c>
      <c r="AO340" s="10">
        <f>B340</f>
        <v>0</v>
      </c>
      <c r="AP340" s="88">
        <f>DCOUNT($A$9:$T$1100,$B$9,AO339:AO340)</f>
        <v>0</v>
      </c>
      <c r="AQ340" s="29">
        <f>DSUM($A$9:$T$1100,$P$9,AO339:AO340)</f>
        <v>0</v>
      </c>
      <c r="AR340" s="6">
        <f>IF(AP340=0,0,AQ340/AP340)</f>
        <v>0</v>
      </c>
      <c r="AY340" s="51"/>
    </row>
    <row r="341" spans="1:51" ht="2.25" customHeight="1" x14ac:dyDescent="0.2">
      <c r="A341" s="37"/>
      <c r="B341" s="38"/>
      <c r="C341" s="39"/>
      <c r="D341" s="40"/>
      <c r="E341" s="41"/>
      <c r="F341" s="42"/>
      <c r="G341" s="41"/>
      <c r="H341" s="43" t="s">
        <v>0</v>
      </c>
      <c r="I341" s="43" t="s">
        <v>52</v>
      </c>
      <c r="J341" s="43" t="s">
        <v>1</v>
      </c>
      <c r="K341" s="39"/>
      <c r="L341" s="69"/>
      <c r="M341" s="45"/>
      <c r="N341" s="46"/>
      <c r="O341" s="46"/>
      <c r="P341" s="86"/>
      <c r="Q341" s="252"/>
      <c r="R341" s="63"/>
      <c r="S341" s="253"/>
      <c r="T341" s="47"/>
      <c r="U341" s="48"/>
      <c r="V341" s="48"/>
      <c r="W341" s="48"/>
      <c r="X341" s="48"/>
      <c r="Y341" s="48"/>
      <c r="Z341" s="48"/>
      <c r="AA341" s="48"/>
      <c r="AB341" s="48"/>
      <c r="AC341" s="103"/>
      <c r="AD341" s="48"/>
      <c r="AE341" s="48"/>
      <c r="AF341" s="48"/>
      <c r="AG341" s="109"/>
      <c r="AH341" s="109"/>
      <c r="AI341" s="109"/>
      <c r="AJ341" s="109"/>
      <c r="AK341" s="48"/>
      <c r="AL341" s="48"/>
      <c r="AM341" s="10"/>
      <c r="AN341" s="18"/>
      <c r="AO341" s="14" t="s">
        <v>81</v>
      </c>
      <c r="AP341" s="87"/>
      <c r="AQ341" s="87"/>
      <c r="AY341" s="51"/>
    </row>
    <row r="342" spans="1:51" ht="17.25" customHeight="1" x14ac:dyDescent="0.2">
      <c r="A342" s="26"/>
      <c r="B342" s="27"/>
      <c r="C342" s="28"/>
      <c r="D342" s="29">
        <f>C342*E342*G342/100</f>
        <v>0</v>
      </c>
      <c r="E342" s="30"/>
      <c r="F342" s="31">
        <f>E342*G342/10</f>
        <v>0</v>
      </c>
      <c r="G342" s="30"/>
      <c r="H342" s="30"/>
      <c r="I342" s="30"/>
      <c r="J342" s="30"/>
      <c r="K342" s="28"/>
      <c r="L342" s="68"/>
      <c r="M342" s="32">
        <f>IF(L342=0,H342,L342)</f>
        <v>0</v>
      </c>
      <c r="N342" s="297"/>
      <c r="O342" s="107"/>
      <c r="P342" s="85"/>
      <c r="Q342" s="107"/>
      <c r="R342" s="64"/>
      <c r="S342" s="251"/>
      <c r="T342" s="33"/>
      <c r="U342" s="34">
        <f>$D342*I342</f>
        <v>0</v>
      </c>
      <c r="V342" s="34">
        <f>$D342*J342</f>
        <v>0</v>
      </c>
      <c r="W342" s="34">
        <f>$D342*K342</f>
        <v>0</v>
      </c>
      <c r="X342" s="35">
        <f>$D342*M342</f>
        <v>0</v>
      </c>
      <c r="Y342" s="35">
        <f t="shared" ref="Y342" si="165">D342*(1-K342)</f>
        <v>0</v>
      </c>
      <c r="Z342" s="34">
        <f>$D342*N342</f>
        <v>0</v>
      </c>
      <c r="AA342" s="34">
        <f>$D342*O342</f>
        <v>0</v>
      </c>
      <c r="AB342" s="34">
        <f>$D342*P342</f>
        <v>0</v>
      </c>
      <c r="AC342" s="106">
        <f>D342-AF342-AE342-AD342</f>
        <v>0</v>
      </c>
      <c r="AD342" s="34">
        <f>$D342*Q342</f>
        <v>0</v>
      </c>
      <c r="AE342" s="34">
        <f>$D342*R342</f>
        <v>0</v>
      </c>
      <c r="AF342" s="34">
        <f>$D342*S342</f>
        <v>0</v>
      </c>
      <c r="AG342" s="106">
        <f>$P342*AC342</f>
        <v>0</v>
      </c>
      <c r="AH342" s="106">
        <f>$P342*AD342</f>
        <v>0</v>
      </c>
      <c r="AI342" s="106">
        <f>$P342*AE342</f>
        <v>0</v>
      </c>
      <c r="AJ342" s="106">
        <f>$P342*AF342</f>
        <v>0</v>
      </c>
      <c r="AK342" s="34">
        <f>$D342*T342</f>
        <v>0</v>
      </c>
      <c r="AL342" s="35"/>
      <c r="AM342" s="10"/>
      <c r="AN342" s="29">
        <f>DSUM($A$9:$D$1100,$D$9,AO341:AO342)</f>
        <v>0</v>
      </c>
      <c r="AO342" s="10">
        <f>B342</f>
        <v>0</v>
      </c>
      <c r="AP342" s="88">
        <f>DCOUNT($A$9:$T$1100,$B$9,AO341:AO342)</f>
        <v>0</v>
      </c>
      <c r="AQ342" s="29">
        <f>DSUM($A$9:$T$1100,$P$9,AO341:AO342)</f>
        <v>0</v>
      </c>
      <c r="AR342" s="6">
        <f>IF(AP342=0,0,AQ342/AP342)</f>
        <v>0</v>
      </c>
      <c r="AY342" s="51"/>
    </row>
    <row r="343" spans="1:51" ht="2.25" customHeight="1" x14ac:dyDescent="0.2">
      <c r="A343" s="37"/>
      <c r="B343" s="38"/>
      <c r="C343" s="39"/>
      <c r="D343" s="40"/>
      <c r="E343" s="41"/>
      <c r="F343" s="42"/>
      <c r="G343" s="41"/>
      <c r="H343" s="43" t="s">
        <v>0</v>
      </c>
      <c r="I343" s="43" t="s">
        <v>52</v>
      </c>
      <c r="J343" s="43" t="s">
        <v>1</v>
      </c>
      <c r="K343" s="39"/>
      <c r="L343" s="69"/>
      <c r="M343" s="45"/>
      <c r="N343" s="46"/>
      <c r="O343" s="46"/>
      <c r="P343" s="86"/>
      <c r="Q343" s="252"/>
      <c r="R343" s="63"/>
      <c r="S343" s="253"/>
      <c r="T343" s="47"/>
      <c r="U343" s="48"/>
      <c r="V343" s="48"/>
      <c r="W343" s="48"/>
      <c r="X343" s="48"/>
      <c r="Y343" s="48"/>
      <c r="Z343" s="48"/>
      <c r="AA343" s="48"/>
      <c r="AB343" s="48"/>
      <c r="AC343" s="103"/>
      <c r="AD343" s="48"/>
      <c r="AE343" s="48"/>
      <c r="AF343" s="48"/>
      <c r="AG343" s="109"/>
      <c r="AH343" s="109"/>
      <c r="AI343" s="109"/>
      <c r="AJ343" s="109"/>
      <c r="AK343" s="48"/>
      <c r="AL343" s="48"/>
      <c r="AM343" s="10"/>
      <c r="AN343" s="18"/>
      <c r="AO343" s="14" t="s">
        <v>81</v>
      </c>
      <c r="AP343" s="87"/>
      <c r="AQ343" s="87"/>
      <c r="AY343" s="51"/>
    </row>
    <row r="344" spans="1:51" ht="17.25" customHeight="1" x14ac:dyDescent="0.2">
      <c r="A344" s="26"/>
      <c r="B344" s="27"/>
      <c r="C344" s="28"/>
      <c r="D344" s="29">
        <f>C344*E344*G344/100</f>
        <v>0</v>
      </c>
      <c r="E344" s="30"/>
      <c r="F344" s="31">
        <f>E344*G344/10</f>
        <v>0</v>
      </c>
      <c r="G344" s="30"/>
      <c r="H344" s="30"/>
      <c r="I344" s="30"/>
      <c r="J344" s="30"/>
      <c r="K344" s="28"/>
      <c r="L344" s="68"/>
      <c r="M344" s="32">
        <f>IF(L344=0,H344,L344)</f>
        <v>0</v>
      </c>
      <c r="N344" s="297"/>
      <c r="O344" s="107"/>
      <c r="P344" s="85"/>
      <c r="Q344" s="107"/>
      <c r="R344" s="64"/>
      <c r="S344" s="251"/>
      <c r="T344" s="33"/>
      <c r="U344" s="34">
        <f>$D344*I344</f>
        <v>0</v>
      </c>
      <c r="V344" s="34">
        <f>$D344*J344</f>
        <v>0</v>
      </c>
      <c r="W344" s="34">
        <f>$D344*K344</f>
        <v>0</v>
      </c>
      <c r="X344" s="35">
        <f>$D344*M344</f>
        <v>0</v>
      </c>
      <c r="Y344" s="35">
        <f t="shared" ref="Y344" si="166">D344*(1-K344)</f>
        <v>0</v>
      </c>
      <c r="Z344" s="34">
        <f>$D344*N344</f>
        <v>0</v>
      </c>
      <c r="AA344" s="34">
        <f>$D344*O344</f>
        <v>0</v>
      </c>
      <c r="AB344" s="34">
        <f>$D344*P344</f>
        <v>0</v>
      </c>
      <c r="AC344" s="106">
        <f>D344-AF344-AE344-AD344</f>
        <v>0</v>
      </c>
      <c r="AD344" s="34">
        <f>$D344*Q344</f>
        <v>0</v>
      </c>
      <c r="AE344" s="34">
        <f>$D344*R344</f>
        <v>0</v>
      </c>
      <c r="AF344" s="34">
        <f>$D344*S344</f>
        <v>0</v>
      </c>
      <c r="AG344" s="106">
        <f>$P344*AC344</f>
        <v>0</v>
      </c>
      <c r="AH344" s="106">
        <f>$P344*AD344</f>
        <v>0</v>
      </c>
      <c r="AI344" s="106">
        <f>$P344*AE344</f>
        <v>0</v>
      </c>
      <c r="AJ344" s="106">
        <f>$P344*AF344</f>
        <v>0</v>
      </c>
      <c r="AK344" s="34">
        <f>$D344*T344</f>
        <v>0</v>
      </c>
      <c r="AL344" s="35"/>
      <c r="AM344" s="10"/>
      <c r="AN344" s="29">
        <f>DSUM($A$9:$D$1100,$D$9,AO343:AO344)</f>
        <v>0</v>
      </c>
      <c r="AO344" s="10">
        <f>B344</f>
        <v>0</v>
      </c>
      <c r="AP344" s="88">
        <f>DCOUNT($A$9:$T$1100,$B$9,AO343:AO344)</f>
        <v>0</v>
      </c>
      <c r="AQ344" s="29">
        <f>DSUM($A$9:$T$1100,$P$9,AO343:AO344)</f>
        <v>0</v>
      </c>
      <c r="AR344" s="6">
        <f>IF(AP344=0,0,AQ344/AP344)</f>
        <v>0</v>
      </c>
      <c r="AY344" s="51"/>
    </row>
    <row r="345" spans="1:51" ht="2.25" customHeight="1" x14ac:dyDescent="0.2">
      <c r="A345" s="37"/>
      <c r="B345" s="38"/>
      <c r="C345" s="39"/>
      <c r="D345" s="40"/>
      <c r="E345" s="41"/>
      <c r="F345" s="42"/>
      <c r="G345" s="41"/>
      <c r="H345" s="43" t="s">
        <v>0</v>
      </c>
      <c r="I345" s="43" t="s">
        <v>52</v>
      </c>
      <c r="J345" s="43" t="s">
        <v>1</v>
      </c>
      <c r="K345" s="39"/>
      <c r="L345" s="69"/>
      <c r="M345" s="45"/>
      <c r="N345" s="46"/>
      <c r="O345" s="46"/>
      <c r="P345" s="86"/>
      <c r="Q345" s="252"/>
      <c r="R345" s="63"/>
      <c r="S345" s="253"/>
      <c r="T345" s="47"/>
      <c r="U345" s="48"/>
      <c r="V345" s="48"/>
      <c r="W345" s="48"/>
      <c r="X345" s="48"/>
      <c r="Y345" s="48"/>
      <c r="Z345" s="48"/>
      <c r="AA345" s="48"/>
      <c r="AB345" s="48"/>
      <c r="AC345" s="103"/>
      <c r="AD345" s="48"/>
      <c r="AE345" s="48"/>
      <c r="AF345" s="48"/>
      <c r="AG345" s="109"/>
      <c r="AH345" s="109"/>
      <c r="AI345" s="109"/>
      <c r="AJ345" s="109"/>
      <c r="AK345" s="48"/>
      <c r="AL345" s="48"/>
      <c r="AM345" s="10"/>
      <c r="AN345" s="18"/>
      <c r="AO345" s="14" t="s">
        <v>81</v>
      </c>
      <c r="AP345" s="87"/>
      <c r="AQ345" s="87"/>
      <c r="AY345" s="51"/>
    </row>
    <row r="346" spans="1:51" ht="17.25" customHeight="1" x14ac:dyDescent="0.2">
      <c r="A346" s="26"/>
      <c r="B346" s="27"/>
      <c r="C346" s="28"/>
      <c r="D346" s="29">
        <f>C346*E346*G346/100</f>
        <v>0</v>
      </c>
      <c r="E346" s="30"/>
      <c r="F346" s="31">
        <f>E346*G346/10</f>
        <v>0</v>
      </c>
      <c r="G346" s="30"/>
      <c r="H346" s="30"/>
      <c r="I346" s="30"/>
      <c r="J346" s="30"/>
      <c r="K346" s="28"/>
      <c r="L346" s="68"/>
      <c r="M346" s="32">
        <f>IF(L346=0,H346,L346)</f>
        <v>0</v>
      </c>
      <c r="N346" s="297"/>
      <c r="O346" s="107"/>
      <c r="P346" s="85"/>
      <c r="Q346" s="107"/>
      <c r="R346" s="64"/>
      <c r="S346" s="251"/>
      <c r="T346" s="33"/>
      <c r="U346" s="34">
        <f>$D346*I346</f>
        <v>0</v>
      </c>
      <c r="V346" s="34">
        <f>$D346*J346</f>
        <v>0</v>
      </c>
      <c r="W346" s="34">
        <f>$D346*K346</f>
        <v>0</v>
      </c>
      <c r="X346" s="35">
        <f>$D346*M346</f>
        <v>0</v>
      </c>
      <c r="Y346" s="35">
        <f t="shared" ref="Y346" si="167">D346*(1-K346)</f>
        <v>0</v>
      </c>
      <c r="Z346" s="34">
        <f>$D346*N346</f>
        <v>0</v>
      </c>
      <c r="AA346" s="34">
        <f>$D346*O346</f>
        <v>0</v>
      </c>
      <c r="AB346" s="34">
        <f>$D346*P346</f>
        <v>0</v>
      </c>
      <c r="AC346" s="106">
        <f>D346-AF346-AE346-AD346</f>
        <v>0</v>
      </c>
      <c r="AD346" s="34">
        <f>$D346*Q346</f>
        <v>0</v>
      </c>
      <c r="AE346" s="34">
        <f>$D346*R346</f>
        <v>0</v>
      </c>
      <c r="AF346" s="34">
        <f>$D346*S346</f>
        <v>0</v>
      </c>
      <c r="AG346" s="106">
        <f>$P346*AC346</f>
        <v>0</v>
      </c>
      <c r="AH346" s="106">
        <f>$P346*AD346</f>
        <v>0</v>
      </c>
      <c r="AI346" s="106">
        <f>$P346*AE346</f>
        <v>0</v>
      </c>
      <c r="AJ346" s="106">
        <f>$P346*AF346</f>
        <v>0</v>
      </c>
      <c r="AK346" s="34">
        <f>$D346*T346</f>
        <v>0</v>
      </c>
      <c r="AL346" s="35"/>
      <c r="AM346" s="10"/>
      <c r="AN346" s="29">
        <f>DSUM($A$9:$D$1100,$D$9,AO345:AO346)</f>
        <v>0</v>
      </c>
      <c r="AO346" s="10">
        <f>B346</f>
        <v>0</v>
      </c>
      <c r="AP346" s="88">
        <f>DCOUNT($A$9:$T$1100,$B$9,AO345:AO346)</f>
        <v>0</v>
      </c>
      <c r="AQ346" s="29">
        <f>DSUM($A$9:$T$1100,$P$9,AO345:AO346)</f>
        <v>0</v>
      </c>
      <c r="AR346" s="6">
        <f>IF(AP346=0,0,AQ346/AP346)</f>
        <v>0</v>
      </c>
      <c r="AY346" s="51"/>
    </row>
    <row r="347" spans="1:51" ht="2.25" customHeight="1" x14ac:dyDescent="0.2">
      <c r="A347" s="37"/>
      <c r="B347" s="38"/>
      <c r="C347" s="39"/>
      <c r="D347" s="40"/>
      <c r="E347" s="41"/>
      <c r="F347" s="42"/>
      <c r="G347" s="41"/>
      <c r="H347" s="43" t="s">
        <v>0</v>
      </c>
      <c r="I347" s="43" t="s">
        <v>52</v>
      </c>
      <c r="J347" s="43" t="s">
        <v>1</v>
      </c>
      <c r="K347" s="39"/>
      <c r="L347" s="69"/>
      <c r="M347" s="45"/>
      <c r="N347" s="46"/>
      <c r="O347" s="46"/>
      <c r="P347" s="86"/>
      <c r="Q347" s="252"/>
      <c r="R347" s="63"/>
      <c r="S347" s="253"/>
      <c r="T347" s="47"/>
      <c r="U347" s="48"/>
      <c r="V347" s="48"/>
      <c r="W347" s="48"/>
      <c r="X347" s="48"/>
      <c r="Y347" s="48"/>
      <c r="Z347" s="48"/>
      <c r="AA347" s="48"/>
      <c r="AB347" s="48"/>
      <c r="AC347" s="103"/>
      <c r="AD347" s="48"/>
      <c r="AE347" s="48"/>
      <c r="AF347" s="48"/>
      <c r="AG347" s="109"/>
      <c r="AH347" s="109"/>
      <c r="AI347" s="109"/>
      <c r="AJ347" s="109"/>
      <c r="AK347" s="48"/>
      <c r="AL347" s="48"/>
      <c r="AM347" s="10"/>
      <c r="AN347" s="18"/>
      <c r="AO347" s="14" t="s">
        <v>81</v>
      </c>
      <c r="AP347" s="87"/>
      <c r="AQ347" s="87"/>
      <c r="AY347" s="51"/>
    </row>
    <row r="348" spans="1:51" ht="17.25" customHeight="1" x14ac:dyDescent="0.2">
      <c r="A348" s="26"/>
      <c r="B348" s="27"/>
      <c r="C348" s="28"/>
      <c r="D348" s="29">
        <f>C348*E348*G348/100</f>
        <v>0</v>
      </c>
      <c r="E348" s="30"/>
      <c r="F348" s="31">
        <f>E348*G348/10</f>
        <v>0</v>
      </c>
      <c r="G348" s="30"/>
      <c r="H348" s="30"/>
      <c r="I348" s="30"/>
      <c r="J348" s="30"/>
      <c r="K348" s="28"/>
      <c r="L348" s="68"/>
      <c r="M348" s="32">
        <f>IF(L348=0,H348,L348)</f>
        <v>0</v>
      </c>
      <c r="N348" s="297"/>
      <c r="O348" s="107"/>
      <c r="P348" s="85"/>
      <c r="Q348" s="107"/>
      <c r="R348" s="64"/>
      <c r="S348" s="251"/>
      <c r="T348" s="33"/>
      <c r="U348" s="34">
        <f>$D348*I348</f>
        <v>0</v>
      </c>
      <c r="V348" s="34">
        <f>$D348*J348</f>
        <v>0</v>
      </c>
      <c r="W348" s="34">
        <f>$D348*K348</f>
        <v>0</v>
      </c>
      <c r="X348" s="35">
        <f>$D348*M348</f>
        <v>0</v>
      </c>
      <c r="Y348" s="35">
        <f t="shared" ref="Y348" si="168">D348*(1-K348)</f>
        <v>0</v>
      </c>
      <c r="Z348" s="34">
        <f>$D348*N348</f>
        <v>0</v>
      </c>
      <c r="AA348" s="34">
        <f>$D348*O348</f>
        <v>0</v>
      </c>
      <c r="AB348" s="34">
        <f>$D348*P348</f>
        <v>0</v>
      </c>
      <c r="AC348" s="106">
        <f>D348-AF348-AE348-AD348</f>
        <v>0</v>
      </c>
      <c r="AD348" s="34">
        <f>$D348*Q348</f>
        <v>0</v>
      </c>
      <c r="AE348" s="34">
        <f>$D348*R348</f>
        <v>0</v>
      </c>
      <c r="AF348" s="34">
        <f>$D348*S348</f>
        <v>0</v>
      </c>
      <c r="AG348" s="106">
        <f>$P348*AC348</f>
        <v>0</v>
      </c>
      <c r="AH348" s="106">
        <f>$P348*AD348</f>
        <v>0</v>
      </c>
      <c r="AI348" s="106">
        <f>$P348*AE348</f>
        <v>0</v>
      </c>
      <c r="AJ348" s="106">
        <f>$P348*AF348</f>
        <v>0</v>
      </c>
      <c r="AK348" s="34">
        <f>$D348*T348</f>
        <v>0</v>
      </c>
      <c r="AL348" s="35"/>
      <c r="AM348" s="10"/>
      <c r="AN348" s="29">
        <f>DSUM($A$9:$D$1100,$D$9,AO347:AO348)</f>
        <v>0</v>
      </c>
      <c r="AO348" s="10">
        <f>B348</f>
        <v>0</v>
      </c>
      <c r="AP348" s="88">
        <f>DCOUNT($A$9:$T$1100,$B$9,AO347:AO348)</f>
        <v>0</v>
      </c>
      <c r="AQ348" s="29">
        <f>DSUM($A$9:$T$1100,$P$9,AO347:AO348)</f>
        <v>0</v>
      </c>
      <c r="AR348" s="6">
        <f>IF(AP348=0,0,AQ348/AP348)</f>
        <v>0</v>
      </c>
      <c r="AY348" s="51"/>
    </row>
    <row r="349" spans="1:51" ht="2.25" customHeight="1" x14ac:dyDescent="0.2">
      <c r="A349" s="37"/>
      <c r="B349" s="38"/>
      <c r="C349" s="39"/>
      <c r="D349" s="40"/>
      <c r="E349" s="41"/>
      <c r="F349" s="42"/>
      <c r="G349" s="41"/>
      <c r="H349" s="43" t="s">
        <v>0</v>
      </c>
      <c r="I349" s="43" t="s">
        <v>52</v>
      </c>
      <c r="J349" s="43" t="s">
        <v>1</v>
      </c>
      <c r="K349" s="39"/>
      <c r="L349" s="69"/>
      <c r="M349" s="45"/>
      <c r="N349" s="46"/>
      <c r="O349" s="46"/>
      <c r="P349" s="86"/>
      <c r="Q349" s="252"/>
      <c r="R349" s="63"/>
      <c r="S349" s="253"/>
      <c r="T349" s="47"/>
      <c r="U349" s="48"/>
      <c r="V349" s="48"/>
      <c r="W349" s="48"/>
      <c r="X349" s="48"/>
      <c r="Y349" s="48"/>
      <c r="Z349" s="48"/>
      <c r="AA349" s="48"/>
      <c r="AB349" s="48"/>
      <c r="AC349" s="103"/>
      <c r="AD349" s="48"/>
      <c r="AE349" s="48"/>
      <c r="AF349" s="48"/>
      <c r="AG349" s="109"/>
      <c r="AH349" s="109"/>
      <c r="AI349" s="109"/>
      <c r="AJ349" s="109"/>
      <c r="AK349" s="48"/>
      <c r="AL349" s="48"/>
      <c r="AM349" s="10"/>
      <c r="AN349" s="18"/>
      <c r="AO349" s="14" t="s">
        <v>81</v>
      </c>
      <c r="AP349" s="87"/>
      <c r="AQ349" s="87"/>
      <c r="AY349" s="51"/>
    </row>
    <row r="350" spans="1:51" ht="17.25" customHeight="1" x14ac:dyDescent="0.2">
      <c r="A350" s="26"/>
      <c r="B350" s="27"/>
      <c r="C350" s="28"/>
      <c r="D350" s="29">
        <f>C350*E350*G350/100</f>
        <v>0</v>
      </c>
      <c r="E350" s="30"/>
      <c r="F350" s="31">
        <f>E350*G350/10</f>
        <v>0</v>
      </c>
      <c r="G350" s="30"/>
      <c r="H350" s="30"/>
      <c r="I350" s="30"/>
      <c r="J350" s="30"/>
      <c r="K350" s="28"/>
      <c r="L350" s="68"/>
      <c r="M350" s="32">
        <f>IF(L350=0,H350,L350)</f>
        <v>0</v>
      </c>
      <c r="N350" s="297"/>
      <c r="O350" s="107"/>
      <c r="P350" s="85"/>
      <c r="Q350" s="107"/>
      <c r="R350" s="64"/>
      <c r="S350" s="251"/>
      <c r="T350" s="33"/>
      <c r="U350" s="34">
        <f>$D350*I350</f>
        <v>0</v>
      </c>
      <c r="V350" s="34">
        <f>$D350*J350</f>
        <v>0</v>
      </c>
      <c r="W350" s="34">
        <f>$D350*K350</f>
        <v>0</v>
      </c>
      <c r="X350" s="35">
        <f>$D350*M350</f>
        <v>0</v>
      </c>
      <c r="Y350" s="35">
        <f t="shared" ref="Y350" si="169">D350*(1-K350)</f>
        <v>0</v>
      </c>
      <c r="Z350" s="34">
        <f>$D350*N350</f>
        <v>0</v>
      </c>
      <c r="AA350" s="34">
        <f>$D350*O350</f>
        <v>0</v>
      </c>
      <c r="AB350" s="34">
        <f>$D350*P350</f>
        <v>0</v>
      </c>
      <c r="AC350" s="106">
        <f>D350-AF350-AE350-AD350</f>
        <v>0</v>
      </c>
      <c r="AD350" s="34">
        <f>$D350*Q350</f>
        <v>0</v>
      </c>
      <c r="AE350" s="34">
        <f>$D350*R350</f>
        <v>0</v>
      </c>
      <c r="AF350" s="34">
        <f>$D350*S350</f>
        <v>0</v>
      </c>
      <c r="AG350" s="106">
        <f>$P350*AC350</f>
        <v>0</v>
      </c>
      <c r="AH350" s="106">
        <f>$P350*AD350</f>
        <v>0</v>
      </c>
      <c r="AI350" s="106">
        <f>$P350*AE350</f>
        <v>0</v>
      </c>
      <c r="AJ350" s="106">
        <f>$P350*AF350</f>
        <v>0</v>
      </c>
      <c r="AK350" s="34">
        <f>$D350*T350</f>
        <v>0</v>
      </c>
      <c r="AL350" s="35"/>
      <c r="AM350" s="10"/>
      <c r="AN350" s="29">
        <f>DSUM($A$9:$D$1100,$D$9,AO349:AO350)</f>
        <v>0</v>
      </c>
      <c r="AO350" s="10">
        <f>B350</f>
        <v>0</v>
      </c>
      <c r="AP350" s="88">
        <f>DCOUNT($A$9:$T$1100,$B$9,AO349:AO350)</f>
        <v>0</v>
      </c>
      <c r="AQ350" s="29">
        <f>DSUM($A$9:$T$1100,$P$9,AO349:AO350)</f>
        <v>0</v>
      </c>
      <c r="AR350" s="6">
        <f>IF(AP350=0,0,AQ350/AP350)</f>
        <v>0</v>
      </c>
      <c r="AY350" s="51"/>
    </row>
    <row r="351" spans="1:51" ht="2.25" customHeight="1" x14ac:dyDescent="0.2">
      <c r="A351" s="37"/>
      <c r="B351" s="38"/>
      <c r="C351" s="39"/>
      <c r="D351" s="40"/>
      <c r="E351" s="41"/>
      <c r="F351" s="42"/>
      <c r="G351" s="41"/>
      <c r="H351" s="43" t="s">
        <v>0</v>
      </c>
      <c r="I351" s="43" t="s">
        <v>52</v>
      </c>
      <c r="J351" s="43" t="s">
        <v>1</v>
      </c>
      <c r="K351" s="39"/>
      <c r="L351" s="69"/>
      <c r="M351" s="45"/>
      <c r="N351" s="46"/>
      <c r="O351" s="46"/>
      <c r="P351" s="86"/>
      <c r="Q351" s="252"/>
      <c r="R351" s="63"/>
      <c r="S351" s="253"/>
      <c r="T351" s="47"/>
      <c r="U351" s="48"/>
      <c r="V351" s="48"/>
      <c r="W351" s="48"/>
      <c r="X351" s="48"/>
      <c r="Y351" s="48"/>
      <c r="Z351" s="48"/>
      <c r="AA351" s="48"/>
      <c r="AB351" s="48"/>
      <c r="AC351" s="103"/>
      <c r="AD351" s="48"/>
      <c r="AE351" s="48"/>
      <c r="AF351" s="48"/>
      <c r="AG351" s="109"/>
      <c r="AH351" s="109"/>
      <c r="AI351" s="109"/>
      <c r="AJ351" s="109"/>
      <c r="AK351" s="48"/>
      <c r="AL351" s="48"/>
      <c r="AM351" s="10"/>
      <c r="AN351" s="18"/>
      <c r="AO351" s="14" t="s">
        <v>81</v>
      </c>
      <c r="AP351" s="87"/>
      <c r="AQ351" s="87"/>
      <c r="AY351" s="51"/>
    </row>
    <row r="352" spans="1:51" ht="17.25" customHeight="1" x14ac:dyDescent="0.2">
      <c r="A352" s="26"/>
      <c r="B352" s="27"/>
      <c r="C352" s="28"/>
      <c r="D352" s="29">
        <f>C352*E352*G352/100</f>
        <v>0</v>
      </c>
      <c r="E352" s="30"/>
      <c r="F352" s="31">
        <f>E352*G352/10</f>
        <v>0</v>
      </c>
      <c r="G352" s="30"/>
      <c r="H352" s="30"/>
      <c r="I352" s="30"/>
      <c r="J352" s="30"/>
      <c r="K352" s="28"/>
      <c r="L352" s="68"/>
      <c r="M352" s="32">
        <f>IF(L352=0,H352,L352)</f>
        <v>0</v>
      </c>
      <c r="N352" s="297"/>
      <c r="O352" s="107"/>
      <c r="P352" s="85"/>
      <c r="Q352" s="107"/>
      <c r="R352" s="64"/>
      <c r="S352" s="251"/>
      <c r="T352" s="33"/>
      <c r="U352" s="34">
        <f>$D352*I352</f>
        <v>0</v>
      </c>
      <c r="V352" s="34">
        <f>$D352*J352</f>
        <v>0</v>
      </c>
      <c r="W352" s="34">
        <f>$D352*K352</f>
        <v>0</v>
      </c>
      <c r="X352" s="35">
        <f>$D352*M352</f>
        <v>0</v>
      </c>
      <c r="Y352" s="35">
        <f t="shared" ref="Y352" si="170">D352*(1-K352)</f>
        <v>0</v>
      </c>
      <c r="Z352" s="34">
        <f>$D352*N352</f>
        <v>0</v>
      </c>
      <c r="AA352" s="34">
        <f>$D352*O352</f>
        <v>0</v>
      </c>
      <c r="AB352" s="34">
        <f>$D352*P352</f>
        <v>0</v>
      </c>
      <c r="AC352" s="106">
        <f>D352-AF352-AE352-AD352</f>
        <v>0</v>
      </c>
      <c r="AD352" s="34">
        <f>$D352*Q352</f>
        <v>0</v>
      </c>
      <c r="AE352" s="34">
        <f>$D352*R352</f>
        <v>0</v>
      </c>
      <c r="AF352" s="34">
        <f>$D352*S352</f>
        <v>0</v>
      </c>
      <c r="AG352" s="106">
        <f>$P352*AC352</f>
        <v>0</v>
      </c>
      <c r="AH352" s="106">
        <f>$P352*AD352</f>
        <v>0</v>
      </c>
      <c r="AI352" s="106">
        <f>$P352*AE352</f>
        <v>0</v>
      </c>
      <c r="AJ352" s="106">
        <f>$P352*AF352</f>
        <v>0</v>
      </c>
      <c r="AK352" s="34">
        <f>$D352*T352</f>
        <v>0</v>
      </c>
      <c r="AL352" s="35"/>
      <c r="AM352" s="10"/>
      <c r="AN352" s="29">
        <f>DSUM($A$9:$D$1100,$D$9,AO351:AO352)</f>
        <v>0</v>
      </c>
      <c r="AO352" s="10">
        <f>B352</f>
        <v>0</v>
      </c>
      <c r="AP352" s="88">
        <f>DCOUNT($A$9:$T$1100,$B$9,AO351:AO352)</f>
        <v>0</v>
      </c>
      <c r="AQ352" s="29">
        <f>DSUM($A$9:$T$1100,$P$9,AO351:AO352)</f>
        <v>0</v>
      </c>
      <c r="AR352" s="6">
        <f>IF(AP352=0,0,AQ352/AP352)</f>
        <v>0</v>
      </c>
      <c r="AY352" s="51"/>
    </row>
    <row r="353" spans="1:51" ht="2.25" customHeight="1" x14ac:dyDescent="0.2">
      <c r="A353" s="37"/>
      <c r="B353" s="38"/>
      <c r="C353" s="39"/>
      <c r="D353" s="40"/>
      <c r="E353" s="41"/>
      <c r="F353" s="42"/>
      <c r="G353" s="41"/>
      <c r="H353" s="43" t="s">
        <v>0</v>
      </c>
      <c r="I353" s="43" t="s">
        <v>52</v>
      </c>
      <c r="J353" s="43" t="s">
        <v>1</v>
      </c>
      <c r="K353" s="39"/>
      <c r="L353" s="69"/>
      <c r="M353" s="45"/>
      <c r="N353" s="46"/>
      <c r="O353" s="46"/>
      <c r="P353" s="86"/>
      <c r="Q353" s="252"/>
      <c r="R353" s="63"/>
      <c r="S353" s="253"/>
      <c r="T353" s="47"/>
      <c r="U353" s="48"/>
      <c r="V353" s="48"/>
      <c r="W353" s="48"/>
      <c r="X353" s="48"/>
      <c r="Y353" s="48"/>
      <c r="Z353" s="48"/>
      <c r="AA353" s="48"/>
      <c r="AB353" s="48"/>
      <c r="AC353" s="103"/>
      <c r="AD353" s="48"/>
      <c r="AE353" s="48"/>
      <c r="AF353" s="48"/>
      <c r="AG353" s="109"/>
      <c r="AH353" s="109"/>
      <c r="AI353" s="109"/>
      <c r="AJ353" s="109"/>
      <c r="AK353" s="48"/>
      <c r="AL353" s="48"/>
      <c r="AM353" s="10"/>
      <c r="AN353" s="18"/>
      <c r="AO353" s="14" t="s">
        <v>81</v>
      </c>
      <c r="AP353" s="87"/>
      <c r="AQ353" s="87"/>
      <c r="AY353" s="51"/>
    </row>
    <row r="354" spans="1:51" ht="17.25" customHeight="1" x14ac:dyDescent="0.2">
      <c r="A354" s="26"/>
      <c r="B354" s="27"/>
      <c r="C354" s="28"/>
      <c r="D354" s="29">
        <f>C354*E354*G354/100</f>
        <v>0</v>
      </c>
      <c r="E354" s="30"/>
      <c r="F354" s="31">
        <f>E354*G354/10</f>
        <v>0</v>
      </c>
      <c r="G354" s="30"/>
      <c r="H354" s="30"/>
      <c r="I354" s="30"/>
      <c r="J354" s="30"/>
      <c r="K354" s="28"/>
      <c r="L354" s="68"/>
      <c r="M354" s="32">
        <f>IF(L354=0,H354,L354)</f>
        <v>0</v>
      </c>
      <c r="N354" s="297"/>
      <c r="O354" s="107"/>
      <c r="P354" s="85"/>
      <c r="Q354" s="107"/>
      <c r="R354" s="64"/>
      <c r="S354" s="251"/>
      <c r="T354" s="33"/>
      <c r="U354" s="34">
        <f>$D354*I354</f>
        <v>0</v>
      </c>
      <c r="V354" s="34">
        <f>$D354*J354</f>
        <v>0</v>
      </c>
      <c r="W354" s="34">
        <f>$D354*K354</f>
        <v>0</v>
      </c>
      <c r="X354" s="35">
        <f>$D354*M354</f>
        <v>0</v>
      </c>
      <c r="Y354" s="35">
        <f t="shared" ref="Y354" si="171">D354*(1-K354)</f>
        <v>0</v>
      </c>
      <c r="Z354" s="34">
        <f>$D354*N354</f>
        <v>0</v>
      </c>
      <c r="AA354" s="34">
        <f>$D354*O354</f>
        <v>0</v>
      </c>
      <c r="AB354" s="34">
        <f>$D354*P354</f>
        <v>0</v>
      </c>
      <c r="AC354" s="106">
        <f>D354-AF354-AE354-AD354</f>
        <v>0</v>
      </c>
      <c r="AD354" s="34">
        <f>$D354*Q354</f>
        <v>0</v>
      </c>
      <c r="AE354" s="34">
        <f>$D354*R354</f>
        <v>0</v>
      </c>
      <c r="AF354" s="34">
        <f>$D354*S354</f>
        <v>0</v>
      </c>
      <c r="AG354" s="106">
        <f>$P354*AC354</f>
        <v>0</v>
      </c>
      <c r="AH354" s="106">
        <f>$P354*AD354</f>
        <v>0</v>
      </c>
      <c r="AI354" s="106">
        <f>$P354*AE354</f>
        <v>0</v>
      </c>
      <c r="AJ354" s="106">
        <f>$P354*AF354</f>
        <v>0</v>
      </c>
      <c r="AK354" s="34">
        <f>$D354*T354</f>
        <v>0</v>
      </c>
      <c r="AL354" s="35"/>
      <c r="AM354" s="10"/>
      <c r="AN354" s="29">
        <f>DSUM($A$9:$D$1100,$D$9,AO353:AO354)</f>
        <v>0</v>
      </c>
      <c r="AO354" s="10">
        <f>B354</f>
        <v>0</v>
      </c>
      <c r="AP354" s="88">
        <f>DCOUNT($A$9:$T$1100,$B$9,AO353:AO354)</f>
        <v>0</v>
      </c>
      <c r="AQ354" s="29">
        <f>DSUM($A$9:$T$1100,$P$9,AO353:AO354)</f>
        <v>0</v>
      </c>
      <c r="AR354" s="6">
        <f>IF(AP354=0,0,AQ354/AP354)</f>
        <v>0</v>
      </c>
      <c r="AY354" s="51"/>
    </row>
    <row r="355" spans="1:51" ht="2.25" customHeight="1" x14ac:dyDescent="0.2">
      <c r="A355" s="37"/>
      <c r="B355" s="38"/>
      <c r="C355" s="39"/>
      <c r="D355" s="40"/>
      <c r="E355" s="41"/>
      <c r="F355" s="42"/>
      <c r="G355" s="41"/>
      <c r="H355" s="43" t="s">
        <v>0</v>
      </c>
      <c r="I355" s="43" t="s">
        <v>52</v>
      </c>
      <c r="J355" s="43" t="s">
        <v>1</v>
      </c>
      <c r="K355" s="39"/>
      <c r="L355" s="69"/>
      <c r="M355" s="45"/>
      <c r="N355" s="46"/>
      <c r="O355" s="46"/>
      <c r="P355" s="86"/>
      <c r="Q355" s="252"/>
      <c r="R355" s="63"/>
      <c r="S355" s="253"/>
      <c r="T355" s="47"/>
      <c r="U355" s="48"/>
      <c r="V355" s="48"/>
      <c r="W355" s="48"/>
      <c r="X355" s="48"/>
      <c r="Y355" s="48"/>
      <c r="Z355" s="48"/>
      <c r="AA355" s="48"/>
      <c r="AB355" s="48"/>
      <c r="AC355" s="103"/>
      <c r="AD355" s="48"/>
      <c r="AE355" s="48"/>
      <c r="AF355" s="48"/>
      <c r="AG355" s="109"/>
      <c r="AH355" s="109"/>
      <c r="AI355" s="109"/>
      <c r="AJ355" s="109"/>
      <c r="AK355" s="48"/>
      <c r="AL355" s="48"/>
      <c r="AM355" s="10"/>
      <c r="AN355" s="18"/>
      <c r="AO355" s="14" t="s">
        <v>81</v>
      </c>
      <c r="AP355" s="87"/>
      <c r="AQ355" s="87"/>
      <c r="AY355" s="51"/>
    </row>
    <row r="356" spans="1:51" ht="17.25" customHeight="1" x14ac:dyDescent="0.2">
      <c r="A356" s="26"/>
      <c r="B356" s="27"/>
      <c r="C356" s="28"/>
      <c r="D356" s="29">
        <f>C356*E356*G356/100</f>
        <v>0</v>
      </c>
      <c r="E356" s="30"/>
      <c r="F356" s="31">
        <f>E356*G356/10</f>
        <v>0</v>
      </c>
      <c r="G356" s="30"/>
      <c r="H356" s="30"/>
      <c r="I356" s="30"/>
      <c r="J356" s="30"/>
      <c r="K356" s="28"/>
      <c r="L356" s="68"/>
      <c r="M356" s="32">
        <f>IF(L356=0,H356,L356)</f>
        <v>0</v>
      </c>
      <c r="N356" s="297"/>
      <c r="O356" s="107"/>
      <c r="P356" s="85"/>
      <c r="Q356" s="107"/>
      <c r="R356" s="64"/>
      <c r="S356" s="251"/>
      <c r="T356" s="33"/>
      <c r="U356" s="34">
        <f>$D356*I356</f>
        <v>0</v>
      </c>
      <c r="V356" s="34">
        <f>$D356*J356</f>
        <v>0</v>
      </c>
      <c r="W356" s="34">
        <f>$D356*K356</f>
        <v>0</v>
      </c>
      <c r="X356" s="35">
        <f>$D356*M356</f>
        <v>0</v>
      </c>
      <c r="Y356" s="35">
        <f t="shared" ref="Y356" si="172">D356*(1-K356)</f>
        <v>0</v>
      </c>
      <c r="Z356" s="34">
        <f>$D356*N356</f>
        <v>0</v>
      </c>
      <c r="AA356" s="34">
        <f>$D356*O356</f>
        <v>0</v>
      </c>
      <c r="AB356" s="34">
        <f>$D356*P356</f>
        <v>0</v>
      </c>
      <c r="AC356" s="106">
        <f>D356-AF356-AE356-AD356</f>
        <v>0</v>
      </c>
      <c r="AD356" s="34">
        <f>$D356*Q356</f>
        <v>0</v>
      </c>
      <c r="AE356" s="34">
        <f>$D356*R356</f>
        <v>0</v>
      </c>
      <c r="AF356" s="34">
        <f>$D356*S356</f>
        <v>0</v>
      </c>
      <c r="AG356" s="106">
        <f>$P356*AC356</f>
        <v>0</v>
      </c>
      <c r="AH356" s="106">
        <f>$P356*AD356</f>
        <v>0</v>
      </c>
      <c r="AI356" s="106">
        <f>$P356*AE356</f>
        <v>0</v>
      </c>
      <c r="AJ356" s="106">
        <f>$P356*AF356</f>
        <v>0</v>
      </c>
      <c r="AK356" s="34">
        <f>$D356*T356</f>
        <v>0</v>
      </c>
      <c r="AL356" s="35"/>
      <c r="AM356" s="10"/>
      <c r="AN356" s="29">
        <f>DSUM($A$9:$D$1100,$D$9,AO355:AO356)</f>
        <v>0</v>
      </c>
      <c r="AO356" s="10">
        <f>B356</f>
        <v>0</v>
      </c>
      <c r="AP356" s="88">
        <f>DCOUNT($A$9:$T$1100,$B$9,AO355:AO356)</f>
        <v>0</v>
      </c>
      <c r="AQ356" s="29">
        <f>DSUM($A$9:$T$1100,$P$9,AO355:AO356)</f>
        <v>0</v>
      </c>
      <c r="AR356" s="6">
        <f>IF(AP356=0,0,AQ356/AP356)</f>
        <v>0</v>
      </c>
      <c r="AY356" s="51"/>
    </row>
    <row r="357" spans="1:51" ht="2.25" customHeight="1" x14ac:dyDescent="0.2">
      <c r="A357" s="37"/>
      <c r="B357" s="38"/>
      <c r="C357" s="39"/>
      <c r="D357" s="40"/>
      <c r="E357" s="41"/>
      <c r="F357" s="42"/>
      <c r="G357" s="41"/>
      <c r="H357" s="43" t="s">
        <v>0</v>
      </c>
      <c r="I357" s="43" t="s">
        <v>52</v>
      </c>
      <c r="J357" s="43" t="s">
        <v>1</v>
      </c>
      <c r="K357" s="39"/>
      <c r="L357" s="69"/>
      <c r="M357" s="45"/>
      <c r="N357" s="46"/>
      <c r="O357" s="46"/>
      <c r="P357" s="86"/>
      <c r="Q357" s="252"/>
      <c r="R357" s="63"/>
      <c r="S357" s="253"/>
      <c r="T357" s="47"/>
      <c r="U357" s="48"/>
      <c r="V357" s="48"/>
      <c r="W357" s="48"/>
      <c r="X357" s="48"/>
      <c r="Y357" s="48"/>
      <c r="Z357" s="48"/>
      <c r="AA357" s="48"/>
      <c r="AB357" s="48"/>
      <c r="AC357" s="103"/>
      <c r="AD357" s="48"/>
      <c r="AE357" s="48"/>
      <c r="AF357" s="48"/>
      <c r="AG357" s="109"/>
      <c r="AH357" s="109"/>
      <c r="AI357" s="109"/>
      <c r="AJ357" s="109"/>
      <c r="AK357" s="48"/>
      <c r="AL357" s="48"/>
      <c r="AM357" s="10"/>
      <c r="AN357" s="18"/>
      <c r="AO357" s="14" t="s">
        <v>81</v>
      </c>
      <c r="AP357" s="87"/>
      <c r="AQ357" s="87"/>
      <c r="AY357" s="51"/>
    </row>
    <row r="358" spans="1:51" ht="17.25" customHeight="1" x14ac:dyDescent="0.2">
      <c r="A358" s="26"/>
      <c r="B358" s="27"/>
      <c r="C358" s="28"/>
      <c r="D358" s="29">
        <f>C358*E358*G358/100</f>
        <v>0</v>
      </c>
      <c r="E358" s="30"/>
      <c r="F358" s="31">
        <f>E358*G358/10</f>
        <v>0</v>
      </c>
      <c r="G358" s="30"/>
      <c r="H358" s="30"/>
      <c r="I358" s="30"/>
      <c r="J358" s="30"/>
      <c r="K358" s="28"/>
      <c r="L358" s="68"/>
      <c r="M358" s="32">
        <f>IF(L358=0,H358,L358)</f>
        <v>0</v>
      </c>
      <c r="N358" s="297"/>
      <c r="O358" s="107"/>
      <c r="P358" s="85"/>
      <c r="Q358" s="107"/>
      <c r="R358" s="64"/>
      <c r="S358" s="251"/>
      <c r="T358" s="33"/>
      <c r="U358" s="34">
        <f>$D358*I358</f>
        <v>0</v>
      </c>
      <c r="V358" s="34">
        <f>$D358*J358</f>
        <v>0</v>
      </c>
      <c r="W358" s="34">
        <f>$D358*K358</f>
        <v>0</v>
      </c>
      <c r="X358" s="35">
        <f>$D358*M358</f>
        <v>0</v>
      </c>
      <c r="Y358" s="35">
        <f t="shared" ref="Y358" si="173">D358*(1-K358)</f>
        <v>0</v>
      </c>
      <c r="Z358" s="34">
        <f>$D358*N358</f>
        <v>0</v>
      </c>
      <c r="AA358" s="34">
        <f>$D358*O358</f>
        <v>0</v>
      </c>
      <c r="AB358" s="34">
        <f>$D358*P358</f>
        <v>0</v>
      </c>
      <c r="AC358" s="106">
        <f>D358-AF358-AE358-AD358</f>
        <v>0</v>
      </c>
      <c r="AD358" s="34">
        <f>$D358*Q358</f>
        <v>0</v>
      </c>
      <c r="AE358" s="34">
        <f>$D358*R358</f>
        <v>0</v>
      </c>
      <c r="AF358" s="34">
        <f>$D358*S358</f>
        <v>0</v>
      </c>
      <c r="AG358" s="106">
        <f>$P358*AC358</f>
        <v>0</v>
      </c>
      <c r="AH358" s="106">
        <f>$P358*AD358</f>
        <v>0</v>
      </c>
      <c r="AI358" s="106">
        <f>$P358*AE358</f>
        <v>0</v>
      </c>
      <c r="AJ358" s="106">
        <f>$P358*AF358</f>
        <v>0</v>
      </c>
      <c r="AK358" s="34">
        <f>$D358*T358</f>
        <v>0</v>
      </c>
      <c r="AL358" s="35"/>
      <c r="AM358" s="10"/>
      <c r="AN358" s="29">
        <f>DSUM($A$9:$D$1100,$D$9,AO357:AO358)</f>
        <v>0</v>
      </c>
      <c r="AO358" s="10">
        <f>B358</f>
        <v>0</v>
      </c>
      <c r="AP358" s="88">
        <f>DCOUNT($A$9:$T$1100,$B$9,AO357:AO358)</f>
        <v>0</v>
      </c>
      <c r="AQ358" s="29">
        <f>DSUM($A$9:$T$1100,$P$9,AO357:AO358)</f>
        <v>0</v>
      </c>
      <c r="AR358" s="6">
        <f>IF(AP358=0,0,AQ358/AP358)</f>
        <v>0</v>
      </c>
      <c r="AY358" s="51"/>
    </row>
    <row r="359" spans="1:51" ht="2.25" customHeight="1" x14ac:dyDescent="0.2">
      <c r="A359" s="37"/>
      <c r="B359" s="38"/>
      <c r="C359" s="39"/>
      <c r="D359" s="40"/>
      <c r="E359" s="41"/>
      <c r="F359" s="42"/>
      <c r="G359" s="41"/>
      <c r="H359" s="43" t="s">
        <v>0</v>
      </c>
      <c r="I359" s="43" t="s">
        <v>52</v>
      </c>
      <c r="J359" s="43" t="s">
        <v>1</v>
      </c>
      <c r="K359" s="39"/>
      <c r="L359" s="69"/>
      <c r="M359" s="45"/>
      <c r="N359" s="46"/>
      <c r="O359" s="46"/>
      <c r="P359" s="86"/>
      <c r="Q359" s="252"/>
      <c r="R359" s="63"/>
      <c r="S359" s="253"/>
      <c r="T359" s="47"/>
      <c r="U359" s="48"/>
      <c r="V359" s="48"/>
      <c r="W359" s="48"/>
      <c r="X359" s="48"/>
      <c r="Y359" s="48"/>
      <c r="Z359" s="48"/>
      <c r="AA359" s="48"/>
      <c r="AB359" s="48"/>
      <c r="AC359" s="103"/>
      <c r="AD359" s="48"/>
      <c r="AE359" s="48"/>
      <c r="AF359" s="48"/>
      <c r="AG359" s="109"/>
      <c r="AH359" s="109"/>
      <c r="AI359" s="109"/>
      <c r="AJ359" s="109"/>
      <c r="AK359" s="48"/>
      <c r="AL359" s="48"/>
      <c r="AM359" s="10"/>
      <c r="AN359" s="18"/>
      <c r="AO359" s="14" t="s">
        <v>81</v>
      </c>
      <c r="AP359" s="87"/>
      <c r="AQ359" s="87"/>
      <c r="AY359" s="51"/>
    </row>
    <row r="360" spans="1:51" ht="17.25" customHeight="1" x14ac:dyDescent="0.2">
      <c r="A360" s="26"/>
      <c r="B360" s="27"/>
      <c r="C360" s="28"/>
      <c r="D360" s="29">
        <f>C360*E360*G360/100</f>
        <v>0</v>
      </c>
      <c r="E360" s="30"/>
      <c r="F360" s="31">
        <f>E360*G360/10</f>
        <v>0</v>
      </c>
      <c r="G360" s="30"/>
      <c r="H360" s="30"/>
      <c r="I360" s="30"/>
      <c r="J360" s="30"/>
      <c r="K360" s="28"/>
      <c r="L360" s="68"/>
      <c r="M360" s="32">
        <f>IF(L360=0,H360,L360)</f>
        <v>0</v>
      </c>
      <c r="N360" s="297"/>
      <c r="O360" s="107"/>
      <c r="P360" s="85"/>
      <c r="Q360" s="107"/>
      <c r="R360" s="64"/>
      <c r="S360" s="251"/>
      <c r="T360" s="33"/>
      <c r="U360" s="34">
        <f>$D360*I360</f>
        <v>0</v>
      </c>
      <c r="V360" s="34">
        <f>$D360*J360</f>
        <v>0</v>
      </c>
      <c r="W360" s="34">
        <f>$D360*K360</f>
        <v>0</v>
      </c>
      <c r="X360" s="35">
        <f>$D360*M360</f>
        <v>0</v>
      </c>
      <c r="Y360" s="35">
        <f t="shared" ref="Y360" si="174">D360*(1-K360)</f>
        <v>0</v>
      </c>
      <c r="Z360" s="34">
        <f>$D360*N360</f>
        <v>0</v>
      </c>
      <c r="AA360" s="34">
        <f>$D360*O360</f>
        <v>0</v>
      </c>
      <c r="AB360" s="34">
        <f>$D360*P360</f>
        <v>0</v>
      </c>
      <c r="AC360" s="106">
        <f>D360-AF360-AE360-AD360</f>
        <v>0</v>
      </c>
      <c r="AD360" s="34">
        <f>$D360*Q360</f>
        <v>0</v>
      </c>
      <c r="AE360" s="34">
        <f>$D360*R360</f>
        <v>0</v>
      </c>
      <c r="AF360" s="34">
        <f>$D360*S360</f>
        <v>0</v>
      </c>
      <c r="AG360" s="106">
        <f>$P360*AC360</f>
        <v>0</v>
      </c>
      <c r="AH360" s="106">
        <f>$P360*AD360</f>
        <v>0</v>
      </c>
      <c r="AI360" s="106">
        <f>$P360*AE360</f>
        <v>0</v>
      </c>
      <c r="AJ360" s="106">
        <f>$P360*AF360</f>
        <v>0</v>
      </c>
      <c r="AK360" s="34">
        <f>$D360*T360</f>
        <v>0</v>
      </c>
      <c r="AL360" s="35"/>
      <c r="AM360" s="10"/>
      <c r="AN360" s="29">
        <f>DSUM($A$9:$D$1100,$D$9,AO359:AO360)</f>
        <v>0</v>
      </c>
      <c r="AO360" s="10">
        <f>B360</f>
        <v>0</v>
      </c>
      <c r="AP360" s="88">
        <f>DCOUNT($A$9:$T$1100,$B$9,AO359:AO360)</f>
        <v>0</v>
      </c>
      <c r="AQ360" s="29">
        <f>DSUM($A$9:$T$1100,$P$9,AO359:AO360)</f>
        <v>0</v>
      </c>
      <c r="AR360" s="6">
        <f>IF(AP360=0,0,AQ360/AP360)</f>
        <v>0</v>
      </c>
      <c r="AY360" s="51"/>
    </row>
    <row r="361" spans="1:51" ht="2.25" customHeight="1" x14ac:dyDescent="0.2">
      <c r="A361" s="37"/>
      <c r="B361" s="38"/>
      <c r="C361" s="39"/>
      <c r="D361" s="40"/>
      <c r="E361" s="41"/>
      <c r="F361" s="42"/>
      <c r="G361" s="41"/>
      <c r="H361" s="43" t="s">
        <v>0</v>
      </c>
      <c r="I361" s="43" t="s">
        <v>52</v>
      </c>
      <c r="J361" s="43" t="s">
        <v>1</v>
      </c>
      <c r="K361" s="39"/>
      <c r="L361" s="69"/>
      <c r="M361" s="45"/>
      <c r="N361" s="46"/>
      <c r="O361" s="46"/>
      <c r="P361" s="86"/>
      <c r="Q361" s="252"/>
      <c r="R361" s="63"/>
      <c r="S361" s="253"/>
      <c r="T361" s="47"/>
      <c r="U361" s="48"/>
      <c r="V361" s="48"/>
      <c r="W361" s="48"/>
      <c r="X361" s="48"/>
      <c r="Y361" s="48"/>
      <c r="Z361" s="48"/>
      <c r="AA361" s="48"/>
      <c r="AB361" s="48"/>
      <c r="AC361" s="103"/>
      <c r="AD361" s="48"/>
      <c r="AE361" s="48"/>
      <c r="AF361" s="48"/>
      <c r="AG361" s="109"/>
      <c r="AH361" s="109"/>
      <c r="AI361" s="109"/>
      <c r="AJ361" s="109"/>
      <c r="AK361" s="48"/>
      <c r="AL361" s="48"/>
      <c r="AM361" s="10"/>
      <c r="AN361" s="18"/>
      <c r="AO361" s="14" t="s">
        <v>81</v>
      </c>
      <c r="AP361" s="87"/>
      <c r="AQ361" s="87"/>
      <c r="AY361" s="51"/>
    </row>
    <row r="362" spans="1:51" ht="17.25" customHeight="1" x14ac:dyDescent="0.2">
      <c r="A362" s="26"/>
      <c r="B362" s="27"/>
      <c r="C362" s="28"/>
      <c r="D362" s="29">
        <f>C362*E362*G362/100</f>
        <v>0</v>
      </c>
      <c r="E362" s="30"/>
      <c r="F362" s="31">
        <f>E362*G362/10</f>
        <v>0</v>
      </c>
      <c r="G362" s="30"/>
      <c r="H362" s="30"/>
      <c r="I362" s="30"/>
      <c r="J362" s="30"/>
      <c r="K362" s="28"/>
      <c r="L362" s="68"/>
      <c r="M362" s="32">
        <f>IF(L362=0,H362,L362)</f>
        <v>0</v>
      </c>
      <c r="N362" s="297"/>
      <c r="O362" s="107"/>
      <c r="P362" s="85"/>
      <c r="Q362" s="107"/>
      <c r="R362" s="64"/>
      <c r="S362" s="251"/>
      <c r="T362" s="33"/>
      <c r="U362" s="34">
        <f>$D362*I362</f>
        <v>0</v>
      </c>
      <c r="V362" s="34">
        <f>$D362*J362</f>
        <v>0</v>
      </c>
      <c r="W362" s="34">
        <f>$D362*K362</f>
        <v>0</v>
      </c>
      <c r="X362" s="35">
        <f>$D362*M362</f>
        <v>0</v>
      </c>
      <c r="Y362" s="35">
        <f t="shared" ref="Y362" si="175">D362*(1-K362)</f>
        <v>0</v>
      </c>
      <c r="Z362" s="34">
        <f>$D362*N362</f>
        <v>0</v>
      </c>
      <c r="AA362" s="34">
        <f>$D362*O362</f>
        <v>0</v>
      </c>
      <c r="AB362" s="34">
        <f>$D362*P362</f>
        <v>0</v>
      </c>
      <c r="AC362" s="106">
        <f>D362-AF362-AE362-AD362</f>
        <v>0</v>
      </c>
      <c r="AD362" s="34">
        <f>$D362*Q362</f>
        <v>0</v>
      </c>
      <c r="AE362" s="34">
        <f>$D362*R362</f>
        <v>0</v>
      </c>
      <c r="AF362" s="34">
        <f>$D362*S362</f>
        <v>0</v>
      </c>
      <c r="AG362" s="106">
        <f>$P362*AC362</f>
        <v>0</v>
      </c>
      <c r="AH362" s="106">
        <f>$P362*AD362</f>
        <v>0</v>
      </c>
      <c r="AI362" s="106">
        <f>$P362*AE362</f>
        <v>0</v>
      </c>
      <c r="AJ362" s="106">
        <f>$P362*AF362</f>
        <v>0</v>
      </c>
      <c r="AK362" s="34">
        <f>$D362*T362</f>
        <v>0</v>
      </c>
      <c r="AL362" s="35"/>
      <c r="AM362" s="10"/>
      <c r="AN362" s="29">
        <f>DSUM($A$9:$D$1100,$D$9,AO361:AO362)</f>
        <v>0</v>
      </c>
      <c r="AO362" s="10">
        <f>B362</f>
        <v>0</v>
      </c>
      <c r="AP362" s="88">
        <f>DCOUNT($A$9:$T$1100,$B$9,AO361:AO362)</f>
        <v>0</v>
      </c>
      <c r="AQ362" s="29">
        <f>DSUM($A$9:$T$1100,$P$9,AO361:AO362)</f>
        <v>0</v>
      </c>
      <c r="AR362" s="6">
        <f>IF(AP362=0,0,AQ362/AP362)</f>
        <v>0</v>
      </c>
      <c r="AY362" s="51"/>
    </row>
    <row r="363" spans="1:51" ht="2.25" customHeight="1" x14ac:dyDescent="0.2">
      <c r="A363" s="37"/>
      <c r="B363" s="38"/>
      <c r="C363" s="39"/>
      <c r="D363" s="40"/>
      <c r="E363" s="41"/>
      <c r="F363" s="42"/>
      <c r="G363" s="41"/>
      <c r="H363" s="43" t="s">
        <v>0</v>
      </c>
      <c r="I363" s="43" t="s">
        <v>52</v>
      </c>
      <c r="J363" s="43" t="s">
        <v>1</v>
      </c>
      <c r="K363" s="39"/>
      <c r="L363" s="69"/>
      <c r="M363" s="45"/>
      <c r="N363" s="46"/>
      <c r="O363" s="46"/>
      <c r="P363" s="86"/>
      <c r="Q363" s="252"/>
      <c r="R363" s="63"/>
      <c r="S363" s="253"/>
      <c r="T363" s="47"/>
      <c r="U363" s="48"/>
      <c r="V363" s="48"/>
      <c r="W363" s="48"/>
      <c r="X363" s="48"/>
      <c r="Y363" s="48"/>
      <c r="Z363" s="48"/>
      <c r="AA363" s="48"/>
      <c r="AB363" s="48"/>
      <c r="AC363" s="103"/>
      <c r="AD363" s="48"/>
      <c r="AE363" s="48"/>
      <c r="AF363" s="48"/>
      <c r="AG363" s="109"/>
      <c r="AH363" s="109"/>
      <c r="AI363" s="109"/>
      <c r="AJ363" s="109"/>
      <c r="AK363" s="48"/>
      <c r="AL363" s="48"/>
      <c r="AM363" s="10"/>
      <c r="AN363" s="18"/>
      <c r="AO363" s="14" t="s">
        <v>81</v>
      </c>
      <c r="AP363" s="87"/>
      <c r="AQ363" s="87"/>
      <c r="AY363" s="51"/>
    </row>
    <row r="364" spans="1:51" ht="17.25" customHeight="1" x14ac:dyDescent="0.2">
      <c r="A364" s="26"/>
      <c r="B364" s="27"/>
      <c r="C364" s="28"/>
      <c r="D364" s="29">
        <f>C364*E364*G364/100</f>
        <v>0</v>
      </c>
      <c r="E364" s="30"/>
      <c r="F364" s="31">
        <f>E364*G364/10</f>
        <v>0</v>
      </c>
      <c r="G364" s="30"/>
      <c r="H364" s="30"/>
      <c r="I364" s="30"/>
      <c r="J364" s="30"/>
      <c r="K364" s="28"/>
      <c r="L364" s="68"/>
      <c r="M364" s="32">
        <f>IF(L364=0,H364,L364)</f>
        <v>0</v>
      </c>
      <c r="N364" s="297"/>
      <c r="O364" s="107"/>
      <c r="P364" s="85"/>
      <c r="Q364" s="107"/>
      <c r="R364" s="64"/>
      <c r="S364" s="251"/>
      <c r="T364" s="33"/>
      <c r="U364" s="34">
        <f>$D364*I364</f>
        <v>0</v>
      </c>
      <c r="V364" s="34">
        <f>$D364*J364</f>
        <v>0</v>
      </c>
      <c r="W364" s="34">
        <f>$D364*K364</f>
        <v>0</v>
      </c>
      <c r="X364" s="35">
        <f>$D364*M364</f>
        <v>0</v>
      </c>
      <c r="Y364" s="35">
        <f t="shared" ref="Y364" si="176">D364*(1-K364)</f>
        <v>0</v>
      </c>
      <c r="Z364" s="34">
        <f>$D364*N364</f>
        <v>0</v>
      </c>
      <c r="AA364" s="34">
        <f>$D364*O364</f>
        <v>0</v>
      </c>
      <c r="AB364" s="34">
        <f>$D364*P364</f>
        <v>0</v>
      </c>
      <c r="AC364" s="106">
        <f>D364-AF364-AE364-AD364</f>
        <v>0</v>
      </c>
      <c r="AD364" s="34">
        <f>$D364*Q364</f>
        <v>0</v>
      </c>
      <c r="AE364" s="34">
        <f>$D364*R364</f>
        <v>0</v>
      </c>
      <c r="AF364" s="34">
        <f>$D364*S364</f>
        <v>0</v>
      </c>
      <c r="AG364" s="106">
        <f>$P364*AC364</f>
        <v>0</v>
      </c>
      <c r="AH364" s="106">
        <f>$P364*AD364</f>
        <v>0</v>
      </c>
      <c r="AI364" s="106">
        <f>$P364*AE364</f>
        <v>0</v>
      </c>
      <c r="AJ364" s="106">
        <f>$P364*AF364</f>
        <v>0</v>
      </c>
      <c r="AK364" s="34">
        <f>$D364*T364</f>
        <v>0</v>
      </c>
      <c r="AL364" s="35"/>
      <c r="AM364" s="10"/>
      <c r="AN364" s="29">
        <f>DSUM($A$9:$D$1100,$D$9,AO363:AO364)</f>
        <v>0</v>
      </c>
      <c r="AO364" s="10">
        <f>B364</f>
        <v>0</v>
      </c>
      <c r="AP364" s="88">
        <f>DCOUNT($A$9:$T$1100,$B$9,AO363:AO364)</f>
        <v>0</v>
      </c>
      <c r="AQ364" s="29">
        <f>DSUM($A$9:$T$1100,$P$9,AO363:AO364)</f>
        <v>0</v>
      </c>
      <c r="AR364" s="6">
        <f>IF(AP364=0,0,AQ364/AP364)</f>
        <v>0</v>
      </c>
      <c r="AY364" s="51"/>
    </row>
    <row r="365" spans="1:51" ht="2.25" customHeight="1" x14ac:dyDescent="0.2">
      <c r="A365" s="37"/>
      <c r="B365" s="38"/>
      <c r="C365" s="39"/>
      <c r="D365" s="40"/>
      <c r="E365" s="41"/>
      <c r="F365" s="42"/>
      <c r="G365" s="41"/>
      <c r="H365" s="43" t="s">
        <v>0</v>
      </c>
      <c r="I365" s="43" t="s">
        <v>52</v>
      </c>
      <c r="J365" s="43" t="s">
        <v>1</v>
      </c>
      <c r="K365" s="39"/>
      <c r="L365" s="69"/>
      <c r="M365" s="45"/>
      <c r="N365" s="46"/>
      <c r="O365" s="46"/>
      <c r="P365" s="86"/>
      <c r="Q365" s="252"/>
      <c r="R365" s="63"/>
      <c r="S365" s="253"/>
      <c r="T365" s="47"/>
      <c r="U365" s="48"/>
      <c r="V365" s="48"/>
      <c r="W365" s="48"/>
      <c r="X365" s="48"/>
      <c r="Y365" s="48"/>
      <c r="Z365" s="48"/>
      <c r="AA365" s="48"/>
      <c r="AB365" s="48"/>
      <c r="AC365" s="103"/>
      <c r="AD365" s="48"/>
      <c r="AE365" s="48"/>
      <c r="AF365" s="48"/>
      <c r="AG365" s="109"/>
      <c r="AH365" s="109"/>
      <c r="AI365" s="109"/>
      <c r="AJ365" s="109"/>
      <c r="AK365" s="48"/>
      <c r="AL365" s="48"/>
      <c r="AM365" s="10"/>
      <c r="AN365" s="18"/>
      <c r="AO365" s="14" t="s">
        <v>81</v>
      </c>
      <c r="AP365" s="87"/>
      <c r="AQ365" s="87"/>
      <c r="AY365" s="51"/>
    </row>
    <row r="366" spans="1:51" ht="17.25" customHeight="1" x14ac:dyDescent="0.2">
      <c r="A366" s="26"/>
      <c r="B366" s="27"/>
      <c r="C366" s="28"/>
      <c r="D366" s="29">
        <f>C366*E366*G366/100</f>
        <v>0</v>
      </c>
      <c r="E366" s="30"/>
      <c r="F366" s="31">
        <f>E366*G366/10</f>
        <v>0</v>
      </c>
      <c r="G366" s="30"/>
      <c r="H366" s="30"/>
      <c r="I366" s="30"/>
      <c r="J366" s="30"/>
      <c r="K366" s="28"/>
      <c r="L366" s="68"/>
      <c r="M366" s="32">
        <f>IF(L366=0,H366,L366)</f>
        <v>0</v>
      </c>
      <c r="N366" s="297"/>
      <c r="O366" s="107"/>
      <c r="P366" s="85"/>
      <c r="Q366" s="107"/>
      <c r="R366" s="64"/>
      <c r="S366" s="251"/>
      <c r="T366" s="33"/>
      <c r="U366" s="34">
        <f>$D366*I366</f>
        <v>0</v>
      </c>
      <c r="V366" s="34">
        <f>$D366*J366</f>
        <v>0</v>
      </c>
      <c r="W366" s="34">
        <f>$D366*K366</f>
        <v>0</v>
      </c>
      <c r="X366" s="35">
        <f>$D366*M366</f>
        <v>0</v>
      </c>
      <c r="Y366" s="35">
        <f t="shared" ref="Y366" si="177">D366*(1-K366)</f>
        <v>0</v>
      </c>
      <c r="Z366" s="34">
        <f>$D366*N366</f>
        <v>0</v>
      </c>
      <c r="AA366" s="34">
        <f>$D366*O366</f>
        <v>0</v>
      </c>
      <c r="AB366" s="34">
        <f>$D366*P366</f>
        <v>0</v>
      </c>
      <c r="AC366" s="106">
        <f>D366-AF366-AE366-AD366</f>
        <v>0</v>
      </c>
      <c r="AD366" s="34">
        <f>$D366*Q366</f>
        <v>0</v>
      </c>
      <c r="AE366" s="34">
        <f>$D366*R366</f>
        <v>0</v>
      </c>
      <c r="AF366" s="34">
        <f>$D366*S366</f>
        <v>0</v>
      </c>
      <c r="AG366" s="106">
        <f>$P366*AC366</f>
        <v>0</v>
      </c>
      <c r="AH366" s="106">
        <f>$P366*AD366</f>
        <v>0</v>
      </c>
      <c r="AI366" s="106">
        <f>$P366*AE366</f>
        <v>0</v>
      </c>
      <c r="AJ366" s="106">
        <f>$P366*AF366</f>
        <v>0</v>
      </c>
      <c r="AK366" s="34">
        <f>$D366*T366</f>
        <v>0</v>
      </c>
      <c r="AL366" s="35"/>
      <c r="AM366" s="10"/>
      <c r="AN366" s="29">
        <f>DSUM($A$9:$D$1100,$D$9,AO365:AO366)</f>
        <v>0</v>
      </c>
      <c r="AO366" s="10">
        <f>B366</f>
        <v>0</v>
      </c>
      <c r="AP366" s="88">
        <f>DCOUNT($A$9:$T$1100,$B$9,AO365:AO366)</f>
        <v>0</v>
      </c>
      <c r="AQ366" s="29">
        <f>DSUM($A$9:$T$1100,$P$9,AO365:AO366)</f>
        <v>0</v>
      </c>
      <c r="AR366" s="6">
        <f>IF(AP366=0,0,AQ366/AP366)</f>
        <v>0</v>
      </c>
      <c r="AY366" s="51"/>
    </row>
    <row r="367" spans="1:51" ht="2.25" customHeight="1" x14ac:dyDescent="0.2">
      <c r="A367" s="37"/>
      <c r="B367" s="38"/>
      <c r="C367" s="39"/>
      <c r="D367" s="40"/>
      <c r="E367" s="41"/>
      <c r="F367" s="42"/>
      <c r="G367" s="41"/>
      <c r="H367" s="43" t="s">
        <v>0</v>
      </c>
      <c r="I367" s="43" t="s">
        <v>52</v>
      </c>
      <c r="J367" s="43" t="s">
        <v>1</v>
      </c>
      <c r="K367" s="39"/>
      <c r="L367" s="69"/>
      <c r="M367" s="45"/>
      <c r="N367" s="46"/>
      <c r="O367" s="46"/>
      <c r="P367" s="86"/>
      <c r="Q367" s="252"/>
      <c r="R367" s="63"/>
      <c r="S367" s="253"/>
      <c r="T367" s="47"/>
      <c r="U367" s="48"/>
      <c r="V367" s="48"/>
      <c r="W367" s="48"/>
      <c r="X367" s="48"/>
      <c r="Y367" s="48"/>
      <c r="Z367" s="48"/>
      <c r="AA367" s="48"/>
      <c r="AB367" s="48"/>
      <c r="AC367" s="103"/>
      <c r="AD367" s="48"/>
      <c r="AE367" s="48"/>
      <c r="AF367" s="48"/>
      <c r="AG367" s="109"/>
      <c r="AH367" s="109"/>
      <c r="AI367" s="109"/>
      <c r="AJ367" s="109"/>
      <c r="AK367" s="48"/>
      <c r="AL367" s="48"/>
      <c r="AM367" s="10"/>
      <c r="AN367" s="18"/>
      <c r="AO367" s="14" t="s">
        <v>81</v>
      </c>
      <c r="AP367" s="87"/>
      <c r="AQ367" s="87"/>
      <c r="AY367" s="51"/>
    </row>
    <row r="368" spans="1:51" ht="17.25" customHeight="1" x14ac:dyDescent="0.2">
      <c r="A368" s="26"/>
      <c r="B368" s="27"/>
      <c r="C368" s="28"/>
      <c r="D368" s="29">
        <f>C368*E368*G368/100</f>
        <v>0</v>
      </c>
      <c r="E368" s="30"/>
      <c r="F368" s="31">
        <f>E368*G368/10</f>
        <v>0</v>
      </c>
      <c r="G368" s="30"/>
      <c r="H368" s="30"/>
      <c r="I368" s="30"/>
      <c r="J368" s="30"/>
      <c r="K368" s="28"/>
      <c r="L368" s="68"/>
      <c r="M368" s="32">
        <f>IF(L368=0,H368,L368)</f>
        <v>0</v>
      </c>
      <c r="N368" s="297"/>
      <c r="O368" s="107"/>
      <c r="P368" s="85"/>
      <c r="Q368" s="107"/>
      <c r="R368" s="64"/>
      <c r="S368" s="251"/>
      <c r="T368" s="33"/>
      <c r="U368" s="34">
        <f>$D368*I368</f>
        <v>0</v>
      </c>
      <c r="V368" s="34">
        <f>$D368*J368</f>
        <v>0</v>
      </c>
      <c r="W368" s="34">
        <f>$D368*K368</f>
        <v>0</v>
      </c>
      <c r="X368" s="35">
        <f>$D368*M368</f>
        <v>0</v>
      </c>
      <c r="Y368" s="35">
        <f t="shared" ref="Y368" si="178">D368*(1-K368)</f>
        <v>0</v>
      </c>
      <c r="Z368" s="34">
        <f>$D368*N368</f>
        <v>0</v>
      </c>
      <c r="AA368" s="34">
        <f>$D368*O368</f>
        <v>0</v>
      </c>
      <c r="AB368" s="34">
        <f>$D368*P368</f>
        <v>0</v>
      </c>
      <c r="AC368" s="106">
        <f>D368-AF368-AE368-AD368</f>
        <v>0</v>
      </c>
      <c r="AD368" s="34">
        <f>$D368*Q368</f>
        <v>0</v>
      </c>
      <c r="AE368" s="34">
        <f>$D368*R368</f>
        <v>0</v>
      </c>
      <c r="AF368" s="34">
        <f>$D368*S368</f>
        <v>0</v>
      </c>
      <c r="AG368" s="106">
        <f>$P368*AC368</f>
        <v>0</v>
      </c>
      <c r="AH368" s="106">
        <f>$P368*AD368</f>
        <v>0</v>
      </c>
      <c r="AI368" s="106">
        <f>$P368*AE368</f>
        <v>0</v>
      </c>
      <c r="AJ368" s="106">
        <f>$P368*AF368</f>
        <v>0</v>
      </c>
      <c r="AK368" s="34">
        <f>$D368*T368</f>
        <v>0</v>
      </c>
      <c r="AL368" s="35"/>
      <c r="AM368" s="10"/>
      <c r="AN368" s="29">
        <f>DSUM($A$9:$D$1100,$D$9,AO367:AO368)</f>
        <v>0</v>
      </c>
      <c r="AO368" s="10">
        <f>B368</f>
        <v>0</v>
      </c>
      <c r="AP368" s="88">
        <f>DCOUNT($A$9:$T$1100,$B$9,AO367:AO368)</f>
        <v>0</v>
      </c>
      <c r="AQ368" s="29">
        <f>DSUM($A$9:$T$1100,$P$9,AO367:AO368)</f>
        <v>0</v>
      </c>
      <c r="AR368" s="6">
        <f>IF(AP368=0,0,AQ368/AP368)</f>
        <v>0</v>
      </c>
      <c r="AY368" s="51"/>
    </row>
    <row r="369" spans="1:51" ht="2.25" customHeight="1" x14ac:dyDescent="0.2">
      <c r="A369" s="37"/>
      <c r="B369" s="38"/>
      <c r="C369" s="39"/>
      <c r="D369" s="40"/>
      <c r="E369" s="41"/>
      <c r="F369" s="42"/>
      <c r="G369" s="41"/>
      <c r="H369" s="43" t="s">
        <v>0</v>
      </c>
      <c r="I369" s="43" t="s">
        <v>52</v>
      </c>
      <c r="J369" s="43" t="s">
        <v>1</v>
      </c>
      <c r="K369" s="39"/>
      <c r="L369" s="69"/>
      <c r="M369" s="45"/>
      <c r="N369" s="46"/>
      <c r="O369" s="46"/>
      <c r="P369" s="86"/>
      <c r="Q369" s="252"/>
      <c r="R369" s="63"/>
      <c r="S369" s="253"/>
      <c r="T369" s="47"/>
      <c r="U369" s="48"/>
      <c r="V369" s="48"/>
      <c r="W369" s="48"/>
      <c r="X369" s="48"/>
      <c r="Y369" s="48"/>
      <c r="Z369" s="48"/>
      <c r="AA369" s="48"/>
      <c r="AB369" s="48"/>
      <c r="AC369" s="103"/>
      <c r="AD369" s="48"/>
      <c r="AE369" s="48"/>
      <c r="AF369" s="48"/>
      <c r="AG369" s="109"/>
      <c r="AH369" s="109"/>
      <c r="AI369" s="109"/>
      <c r="AJ369" s="109"/>
      <c r="AK369" s="48"/>
      <c r="AL369" s="48"/>
      <c r="AM369" s="10"/>
      <c r="AN369" s="18"/>
      <c r="AO369" s="14" t="s">
        <v>81</v>
      </c>
      <c r="AP369" s="87"/>
      <c r="AQ369" s="87"/>
      <c r="AY369" s="51"/>
    </row>
    <row r="370" spans="1:51" ht="17.25" customHeight="1" x14ac:dyDescent="0.2">
      <c r="A370" s="26"/>
      <c r="B370" s="27"/>
      <c r="C370" s="28"/>
      <c r="D370" s="29">
        <f>C370*E370*G370/100</f>
        <v>0</v>
      </c>
      <c r="E370" s="30"/>
      <c r="F370" s="31">
        <f>E370*G370/10</f>
        <v>0</v>
      </c>
      <c r="G370" s="30"/>
      <c r="H370" s="30"/>
      <c r="I370" s="30"/>
      <c r="J370" s="30"/>
      <c r="K370" s="28"/>
      <c r="L370" s="68"/>
      <c r="M370" s="32">
        <f>IF(L370=0,H370,L370)</f>
        <v>0</v>
      </c>
      <c r="N370" s="297"/>
      <c r="O370" s="107"/>
      <c r="P370" s="85"/>
      <c r="Q370" s="107"/>
      <c r="R370" s="64"/>
      <c r="S370" s="251"/>
      <c r="T370" s="33"/>
      <c r="U370" s="34">
        <f>$D370*I370</f>
        <v>0</v>
      </c>
      <c r="V370" s="34">
        <f>$D370*J370</f>
        <v>0</v>
      </c>
      <c r="W370" s="34">
        <f>$D370*K370</f>
        <v>0</v>
      </c>
      <c r="X370" s="35">
        <f>$D370*M370</f>
        <v>0</v>
      </c>
      <c r="Y370" s="35">
        <f t="shared" ref="Y370" si="179">D370*(1-K370)</f>
        <v>0</v>
      </c>
      <c r="Z370" s="34">
        <f>$D370*N370</f>
        <v>0</v>
      </c>
      <c r="AA370" s="34">
        <f>$D370*O370</f>
        <v>0</v>
      </c>
      <c r="AB370" s="34">
        <f>$D370*P370</f>
        <v>0</v>
      </c>
      <c r="AC370" s="106">
        <f>D370-AF370-AE370-AD370</f>
        <v>0</v>
      </c>
      <c r="AD370" s="34">
        <f>$D370*Q370</f>
        <v>0</v>
      </c>
      <c r="AE370" s="34">
        <f>$D370*R370</f>
        <v>0</v>
      </c>
      <c r="AF370" s="34">
        <f>$D370*S370</f>
        <v>0</v>
      </c>
      <c r="AG370" s="106">
        <f>$P370*AC370</f>
        <v>0</v>
      </c>
      <c r="AH370" s="106">
        <f>$P370*AD370</f>
        <v>0</v>
      </c>
      <c r="AI370" s="106">
        <f>$P370*AE370</f>
        <v>0</v>
      </c>
      <c r="AJ370" s="106">
        <f>$P370*AF370</f>
        <v>0</v>
      </c>
      <c r="AK370" s="34">
        <f>$D370*T370</f>
        <v>0</v>
      </c>
      <c r="AL370" s="35"/>
      <c r="AM370" s="10"/>
      <c r="AN370" s="29">
        <f>DSUM($A$9:$D$1100,$D$9,AO369:AO370)</f>
        <v>0</v>
      </c>
      <c r="AO370" s="10">
        <f>B370</f>
        <v>0</v>
      </c>
      <c r="AP370" s="88">
        <f>DCOUNT($A$9:$T$1100,$B$9,AO369:AO370)</f>
        <v>0</v>
      </c>
      <c r="AQ370" s="29">
        <f>DSUM($A$9:$T$1100,$P$9,AO369:AO370)</f>
        <v>0</v>
      </c>
      <c r="AR370" s="6">
        <f>IF(AP370=0,0,AQ370/AP370)</f>
        <v>0</v>
      </c>
      <c r="AY370" s="51"/>
    </row>
    <row r="371" spans="1:51" ht="2.25" customHeight="1" x14ac:dyDescent="0.2">
      <c r="A371" s="37"/>
      <c r="B371" s="38"/>
      <c r="C371" s="39"/>
      <c r="D371" s="40"/>
      <c r="E371" s="41"/>
      <c r="F371" s="42"/>
      <c r="G371" s="41"/>
      <c r="H371" s="43" t="s">
        <v>0</v>
      </c>
      <c r="I371" s="43" t="s">
        <v>52</v>
      </c>
      <c r="J371" s="43" t="s">
        <v>1</v>
      </c>
      <c r="K371" s="39"/>
      <c r="L371" s="69"/>
      <c r="M371" s="45"/>
      <c r="N371" s="46"/>
      <c r="O371" s="46"/>
      <c r="P371" s="86"/>
      <c r="Q371" s="252"/>
      <c r="R371" s="63"/>
      <c r="S371" s="253"/>
      <c r="T371" s="47"/>
      <c r="U371" s="48"/>
      <c r="V371" s="48"/>
      <c r="W371" s="48"/>
      <c r="X371" s="48"/>
      <c r="Y371" s="48"/>
      <c r="Z371" s="48"/>
      <c r="AA371" s="48"/>
      <c r="AB371" s="48"/>
      <c r="AC371" s="103"/>
      <c r="AD371" s="48"/>
      <c r="AE371" s="48"/>
      <c r="AF371" s="48"/>
      <c r="AG371" s="109"/>
      <c r="AH371" s="109"/>
      <c r="AI371" s="109"/>
      <c r="AJ371" s="109"/>
      <c r="AK371" s="48"/>
      <c r="AL371" s="48"/>
      <c r="AM371" s="10"/>
      <c r="AN371" s="18"/>
      <c r="AO371" s="14" t="s">
        <v>81</v>
      </c>
      <c r="AP371" s="87"/>
      <c r="AQ371" s="87"/>
      <c r="AY371" s="51"/>
    </row>
    <row r="372" spans="1:51" ht="17.25" customHeight="1" x14ac:dyDescent="0.2">
      <c r="A372" s="26"/>
      <c r="B372" s="27"/>
      <c r="C372" s="28"/>
      <c r="D372" s="29">
        <f>C372*E372*G372/100</f>
        <v>0</v>
      </c>
      <c r="E372" s="30"/>
      <c r="F372" s="31">
        <f>E372*G372/10</f>
        <v>0</v>
      </c>
      <c r="G372" s="30"/>
      <c r="H372" s="30"/>
      <c r="I372" s="30"/>
      <c r="J372" s="30"/>
      <c r="K372" s="28"/>
      <c r="L372" s="68"/>
      <c r="M372" s="32">
        <f>IF(L372=0,H372,L372)</f>
        <v>0</v>
      </c>
      <c r="N372" s="297"/>
      <c r="O372" s="107"/>
      <c r="P372" s="85"/>
      <c r="Q372" s="107"/>
      <c r="R372" s="64"/>
      <c r="S372" s="251"/>
      <c r="T372" s="33"/>
      <c r="U372" s="34">
        <f>$D372*I372</f>
        <v>0</v>
      </c>
      <c r="V372" s="34">
        <f>$D372*J372</f>
        <v>0</v>
      </c>
      <c r="W372" s="34">
        <f>$D372*K372</f>
        <v>0</v>
      </c>
      <c r="X372" s="35">
        <f>$D372*M372</f>
        <v>0</v>
      </c>
      <c r="Y372" s="35">
        <f t="shared" ref="Y372" si="180">D372*(1-K372)</f>
        <v>0</v>
      </c>
      <c r="Z372" s="34">
        <f>$D372*N372</f>
        <v>0</v>
      </c>
      <c r="AA372" s="34">
        <f>$D372*O372</f>
        <v>0</v>
      </c>
      <c r="AB372" s="34">
        <f>$D372*P372</f>
        <v>0</v>
      </c>
      <c r="AC372" s="106">
        <f>D372-AF372-AE372-AD372</f>
        <v>0</v>
      </c>
      <c r="AD372" s="34">
        <f>$D372*Q372</f>
        <v>0</v>
      </c>
      <c r="AE372" s="34">
        <f>$D372*R372</f>
        <v>0</v>
      </c>
      <c r="AF372" s="34">
        <f>$D372*S372</f>
        <v>0</v>
      </c>
      <c r="AG372" s="106">
        <f>$P372*AC372</f>
        <v>0</v>
      </c>
      <c r="AH372" s="106">
        <f>$P372*AD372</f>
        <v>0</v>
      </c>
      <c r="AI372" s="106">
        <f>$P372*AE372</f>
        <v>0</v>
      </c>
      <c r="AJ372" s="106">
        <f>$P372*AF372</f>
        <v>0</v>
      </c>
      <c r="AK372" s="34">
        <f>$D372*T372</f>
        <v>0</v>
      </c>
      <c r="AL372" s="35"/>
      <c r="AM372" s="10"/>
      <c r="AN372" s="29">
        <f>DSUM($A$9:$D$1100,$D$9,AO371:AO372)</f>
        <v>0</v>
      </c>
      <c r="AO372" s="10">
        <f>B372</f>
        <v>0</v>
      </c>
      <c r="AP372" s="88">
        <f>DCOUNT($A$9:$T$1100,$B$9,AO371:AO372)</f>
        <v>0</v>
      </c>
      <c r="AQ372" s="29">
        <f>DSUM($A$9:$T$1100,$P$9,AO371:AO372)</f>
        <v>0</v>
      </c>
      <c r="AR372" s="6">
        <f>IF(AP372=0,0,AQ372/AP372)</f>
        <v>0</v>
      </c>
      <c r="AY372" s="51"/>
    </row>
    <row r="373" spans="1:51" ht="2.25" customHeight="1" x14ac:dyDescent="0.2">
      <c r="A373" s="37"/>
      <c r="B373" s="38"/>
      <c r="C373" s="39"/>
      <c r="D373" s="40"/>
      <c r="E373" s="41"/>
      <c r="F373" s="42"/>
      <c r="G373" s="41"/>
      <c r="H373" s="43" t="s">
        <v>0</v>
      </c>
      <c r="I373" s="43" t="s">
        <v>52</v>
      </c>
      <c r="J373" s="43" t="s">
        <v>1</v>
      </c>
      <c r="K373" s="39"/>
      <c r="L373" s="69"/>
      <c r="M373" s="45"/>
      <c r="N373" s="46"/>
      <c r="O373" s="46"/>
      <c r="P373" s="86"/>
      <c r="Q373" s="252"/>
      <c r="R373" s="63"/>
      <c r="S373" s="253"/>
      <c r="T373" s="47"/>
      <c r="U373" s="48"/>
      <c r="V373" s="48"/>
      <c r="W373" s="48"/>
      <c r="X373" s="48"/>
      <c r="Y373" s="48"/>
      <c r="Z373" s="48"/>
      <c r="AA373" s="48"/>
      <c r="AB373" s="48"/>
      <c r="AC373" s="103"/>
      <c r="AD373" s="48"/>
      <c r="AE373" s="48"/>
      <c r="AF373" s="48"/>
      <c r="AG373" s="109"/>
      <c r="AH373" s="109"/>
      <c r="AI373" s="109"/>
      <c r="AJ373" s="109"/>
      <c r="AK373" s="48"/>
      <c r="AL373" s="48"/>
      <c r="AM373" s="10"/>
      <c r="AN373" s="18"/>
      <c r="AO373" s="14" t="s">
        <v>81</v>
      </c>
      <c r="AP373" s="87"/>
      <c r="AQ373" s="87"/>
      <c r="AY373" s="51"/>
    </row>
    <row r="374" spans="1:51" ht="17.25" customHeight="1" x14ac:dyDescent="0.2">
      <c r="A374" s="26"/>
      <c r="B374" s="27"/>
      <c r="C374" s="28"/>
      <c r="D374" s="29">
        <f>C374*E374*G374/100</f>
        <v>0</v>
      </c>
      <c r="E374" s="30"/>
      <c r="F374" s="31">
        <f>E374*G374/10</f>
        <v>0</v>
      </c>
      <c r="G374" s="30"/>
      <c r="H374" s="30"/>
      <c r="I374" s="30"/>
      <c r="J374" s="30"/>
      <c r="K374" s="28"/>
      <c r="L374" s="68"/>
      <c r="M374" s="32">
        <f>IF(L374=0,H374,L374)</f>
        <v>0</v>
      </c>
      <c r="N374" s="297"/>
      <c r="O374" s="107"/>
      <c r="P374" s="85"/>
      <c r="Q374" s="107"/>
      <c r="R374" s="64"/>
      <c r="S374" s="251"/>
      <c r="T374" s="33"/>
      <c r="U374" s="34">
        <f>$D374*I374</f>
        <v>0</v>
      </c>
      <c r="V374" s="34">
        <f>$D374*J374</f>
        <v>0</v>
      </c>
      <c r="W374" s="34">
        <f>$D374*K374</f>
        <v>0</v>
      </c>
      <c r="X374" s="35">
        <f>$D374*M374</f>
        <v>0</v>
      </c>
      <c r="Y374" s="35">
        <f t="shared" ref="Y374" si="181">D374*(1-K374)</f>
        <v>0</v>
      </c>
      <c r="Z374" s="34">
        <f>$D374*N374</f>
        <v>0</v>
      </c>
      <c r="AA374" s="34">
        <f>$D374*O374</f>
        <v>0</v>
      </c>
      <c r="AB374" s="34">
        <f>$D374*P374</f>
        <v>0</v>
      </c>
      <c r="AC374" s="106">
        <f>D374-AF374-AE374-AD374</f>
        <v>0</v>
      </c>
      <c r="AD374" s="34">
        <f>$D374*Q374</f>
        <v>0</v>
      </c>
      <c r="AE374" s="34">
        <f>$D374*R374</f>
        <v>0</v>
      </c>
      <c r="AF374" s="34">
        <f>$D374*S374</f>
        <v>0</v>
      </c>
      <c r="AG374" s="106">
        <f>$P374*AC374</f>
        <v>0</v>
      </c>
      <c r="AH374" s="106">
        <f>$P374*AD374</f>
        <v>0</v>
      </c>
      <c r="AI374" s="106">
        <f>$P374*AE374</f>
        <v>0</v>
      </c>
      <c r="AJ374" s="106">
        <f>$P374*AF374</f>
        <v>0</v>
      </c>
      <c r="AK374" s="34">
        <f>$D374*T374</f>
        <v>0</v>
      </c>
      <c r="AL374" s="35"/>
      <c r="AM374" s="10"/>
      <c r="AN374" s="29">
        <f>DSUM($A$9:$D$1100,$D$9,AO373:AO374)</f>
        <v>0</v>
      </c>
      <c r="AO374" s="10">
        <f>B374</f>
        <v>0</v>
      </c>
      <c r="AP374" s="88">
        <f>DCOUNT($A$9:$T$1100,$B$9,AO373:AO374)</f>
        <v>0</v>
      </c>
      <c r="AQ374" s="29">
        <f>DSUM($A$9:$T$1100,$P$9,AO373:AO374)</f>
        <v>0</v>
      </c>
      <c r="AR374" s="6">
        <f>IF(AP374=0,0,AQ374/AP374)</f>
        <v>0</v>
      </c>
      <c r="AY374" s="51"/>
    </row>
    <row r="375" spans="1:51" ht="2.25" customHeight="1" x14ac:dyDescent="0.2">
      <c r="A375" s="37"/>
      <c r="B375" s="38"/>
      <c r="C375" s="39"/>
      <c r="D375" s="40"/>
      <c r="E375" s="41"/>
      <c r="F375" s="42"/>
      <c r="G375" s="41"/>
      <c r="H375" s="43" t="s">
        <v>0</v>
      </c>
      <c r="I375" s="43" t="s">
        <v>52</v>
      </c>
      <c r="J375" s="43" t="s">
        <v>1</v>
      </c>
      <c r="K375" s="39"/>
      <c r="L375" s="69"/>
      <c r="M375" s="45"/>
      <c r="N375" s="46"/>
      <c r="O375" s="46"/>
      <c r="P375" s="86"/>
      <c r="Q375" s="252"/>
      <c r="R375" s="63"/>
      <c r="S375" s="253"/>
      <c r="T375" s="47"/>
      <c r="U375" s="48"/>
      <c r="V375" s="48"/>
      <c r="W375" s="48"/>
      <c r="X375" s="48"/>
      <c r="Y375" s="48"/>
      <c r="Z375" s="48"/>
      <c r="AA375" s="48"/>
      <c r="AB375" s="48"/>
      <c r="AC375" s="103"/>
      <c r="AD375" s="48"/>
      <c r="AE375" s="48"/>
      <c r="AF375" s="48"/>
      <c r="AG375" s="109"/>
      <c r="AH375" s="109"/>
      <c r="AI375" s="109"/>
      <c r="AJ375" s="109"/>
      <c r="AK375" s="48"/>
      <c r="AL375" s="48"/>
      <c r="AM375" s="10"/>
      <c r="AN375" s="18"/>
      <c r="AO375" s="14" t="s">
        <v>81</v>
      </c>
      <c r="AP375" s="87"/>
      <c r="AQ375" s="87"/>
      <c r="AY375" s="51"/>
    </row>
    <row r="376" spans="1:51" ht="17.25" customHeight="1" x14ac:dyDescent="0.2">
      <c r="A376" s="26"/>
      <c r="B376" s="27"/>
      <c r="C376" s="28"/>
      <c r="D376" s="29">
        <f>C376*E376*G376/100</f>
        <v>0</v>
      </c>
      <c r="E376" s="30"/>
      <c r="F376" s="31">
        <f>E376*G376/10</f>
        <v>0</v>
      </c>
      <c r="G376" s="30"/>
      <c r="H376" s="30"/>
      <c r="I376" s="30"/>
      <c r="J376" s="30"/>
      <c r="K376" s="28"/>
      <c r="L376" s="68"/>
      <c r="M376" s="32">
        <f>IF(L376=0,H376,L376)</f>
        <v>0</v>
      </c>
      <c r="N376" s="297"/>
      <c r="O376" s="107"/>
      <c r="P376" s="85"/>
      <c r="Q376" s="107"/>
      <c r="R376" s="64"/>
      <c r="S376" s="251"/>
      <c r="T376" s="33"/>
      <c r="U376" s="34">
        <f>$D376*I376</f>
        <v>0</v>
      </c>
      <c r="V376" s="34">
        <f>$D376*J376</f>
        <v>0</v>
      </c>
      <c r="W376" s="34">
        <f>$D376*K376</f>
        <v>0</v>
      </c>
      <c r="X376" s="35">
        <f>$D376*M376</f>
        <v>0</v>
      </c>
      <c r="Y376" s="35">
        <f t="shared" ref="Y376" si="182">D376*(1-K376)</f>
        <v>0</v>
      </c>
      <c r="Z376" s="34">
        <f>$D376*N376</f>
        <v>0</v>
      </c>
      <c r="AA376" s="34">
        <f>$D376*O376</f>
        <v>0</v>
      </c>
      <c r="AB376" s="34">
        <f>$D376*P376</f>
        <v>0</v>
      </c>
      <c r="AC376" s="106">
        <f>D376-AF376-AE376-AD376</f>
        <v>0</v>
      </c>
      <c r="AD376" s="34">
        <f>$D376*Q376</f>
        <v>0</v>
      </c>
      <c r="AE376" s="34">
        <f>$D376*R376</f>
        <v>0</v>
      </c>
      <c r="AF376" s="34">
        <f>$D376*S376</f>
        <v>0</v>
      </c>
      <c r="AG376" s="106">
        <f>$P376*AC376</f>
        <v>0</v>
      </c>
      <c r="AH376" s="106">
        <f>$P376*AD376</f>
        <v>0</v>
      </c>
      <c r="AI376" s="106">
        <f>$P376*AE376</f>
        <v>0</v>
      </c>
      <c r="AJ376" s="106">
        <f>$P376*AF376</f>
        <v>0</v>
      </c>
      <c r="AK376" s="34">
        <f>$D376*T376</f>
        <v>0</v>
      </c>
      <c r="AL376" s="35"/>
      <c r="AM376" s="10"/>
      <c r="AN376" s="29">
        <f>DSUM($A$9:$D$1100,$D$9,AO375:AO376)</f>
        <v>0</v>
      </c>
      <c r="AO376" s="10">
        <f>B376</f>
        <v>0</v>
      </c>
      <c r="AP376" s="88">
        <f>DCOUNT($A$9:$T$1100,$B$9,AO375:AO376)</f>
        <v>0</v>
      </c>
      <c r="AQ376" s="29">
        <f>DSUM($A$9:$T$1100,$P$9,AO375:AO376)</f>
        <v>0</v>
      </c>
      <c r="AR376" s="6">
        <f>IF(AP376=0,0,AQ376/AP376)</f>
        <v>0</v>
      </c>
      <c r="AY376" s="51"/>
    </row>
    <row r="377" spans="1:51" ht="2.25" customHeight="1" x14ac:dyDescent="0.2">
      <c r="A377" s="37"/>
      <c r="B377" s="38"/>
      <c r="C377" s="39"/>
      <c r="D377" s="40"/>
      <c r="E377" s="41"/>
      <c r="F377" s="42"/>
      <c r="G377" s="41"/>
      <c r="H377" s="43" t="s">
        <v>0</v>
      </c>
      <c r="I377" s="43" t="s">
        <v>52</v>
      </c>
      <c r="J377" s="43" t="s">
        <v>1</v>
      </c>
      <c r="K377" s="39"/>
      <c r="L377" s="69"/>
      <c r="M377" s="45"/>
      <c r="N377" s="46"/>
      <c r="O377" s="46"/>
      <c r="P377" s="86"/>
      <c r="Q377" s="252"/>
      <c r="R377" s="63"/>
      <c r="S377" s="253"/>
      <c r="T377" s="47"/>
      <c r="U377" s="48"/>
      <c r="V377" s="48"/>
      <c r="W377" s="48"/>
      <c r="X377" s="48"/>
      <c r="Y377" s="48"/>
      <c r="Z377" s="48"/>
      <c r="AA377" s="48"/>
      <c r="AB377" s="48"/>
      <c r="AC377" s="103"/>
      <c r="AD377" s="48"/>
      <c r="AE377" s="48"/>
      <c r="AF377" s="48"/>
      <c r="AG377" s="109"/>
      <c r="AH377" s="109"/>
      <c r="AI377" s="109"/>
      <c r="AJ377" s="109"/>
      <c r="AK377" s="48"/>
      <c r="AL377" s="48"/>
      <c r="AM377" s="10"/>
      <c r="AN377" s="18"/>
      <c r="AO377" s="14" t="s">
        <v>81</v>
      </c>
      <c r="AP377" s="87"/>
      <c r="AQ377" s="87"/>
      <c r="AY377" s="51"/>
    </row>
    <row r="378" spans="1:51" ht="17.25" customHeight="1" x14ac:dyDescent="0.2">
      <c r="A378" s="26"/>
      <c r="B378" s="27"/>
      <c r="C378" s="28"/>
      <c r="D378" s="29">
        <f>C378*E378*G378/100</f>
        <v>0</v>
      </c>
      <c r="E378" s="30"/>
      <c r="F378" s="31">
        <f>E378*G378/10</f>
        <v>0</v>
      </c>
      <c r="G378" s="30"/>
      <c r="H378" s="30"/>
      <c r="I378" s="30"/>
      <c r="J378" s="30"/>
      <c r="K378" s="28"/>
      <c r="L378" s="68"/>
      <c r="M378" s="32">
        <f>IF(L378=0,H378,L378)</f>
        <v>0</v>
      </c>
      <c r="N378" s="297"/>
      <c r="O378" s="107"/>
      <c r="P378" s="85"/>
      <c r="Q378" s="107"/>
      <c r="R378" s="64"/>
      <c r="S378" s="251"/>
      <c r="T378" s="33"/>
      <c r="U378" s="34">
        <f>$D378*I378</f>
        <v>0</v>
      </c>
      <c r="V378" s="34">
        <f>$D378*J378</f>
        <v>0</v>
      </c>
      <c r="W378" s="34">
        <f>$D378*K378</f>
        <v>0</v>
      </c>
      <c r="X378" s="35">
        <f>$D378*M378</f>
        <v>0</v>
      </c>
      <c r="Y378" s="35">
        <f t="shared" ref="Y378" si="183">D378*(1-K378)</f>
        <v>0</v>
      </c>
      <c r="Z378" s="34">
        <f>$D378*N378</f>
        <v>0</v>
      </c>
      <c r="AA378" s="34">
        <f>$D378*O378</f>
        <v>0</v>
      </c>
      <c r="AB378" s="34">
        <f>$D378*P378</f>
        <v>0</v>
      </c>
      <c r="AC378" s="106">
        <f>D378-AF378-AE378-AD378</f>
        <v>0</v>
      </c>
      <c r="AD378" s="34">
        <f>$D378*Q378</f>
        <v>0</v>
      </c>
      <c r="AE378" s="34">
        <f>$D378*R378</f>
        <v>0</v>
      </c>
      <c r="AF378" s="34">
        <f>$D378*S378</f>
        <v>0</v>
      </c>
      <c r="AG378" s="106">
        <f>$P378*AC378</f>
        <v>0</v>
      </c>
      <c r="AH378" s="106">
        <f>$P378*AD378</f>
        <v>0</v>
      </c>
      <c r="AI378" s="106">
        <f>$P378*AE378</f>
        <v>0</v>
      </c>
      <c r="AJ378" s="106">
        <f>$P378*AF378</f>
        <v>0</v>
      </c>
      <c r="AK378" s="34">
        <f>$D378*T378</f>
        <v>0</v>
      </c>
      <c r="AL378" s="35"/>
      <c r="AM378" s="10"/>
      <c r="AN378" s="29">
        <f>DSUM($A$9:$D$1100,$D$9,AO377:AO378)</f>
        <v>0</v>
      </c>
      <c r="AO378" s="10">
        <f>B378</f>
        <v>0</v>
      </c>
      <c r="AP378" s="88">
        <f>DCOUNT($A$9:$T$1100,$B$9,AO377:AO378)</f>
        <v>0</v>
      </c>
      <c r="AQ378" s="29">
        <f>DSUM($A$9:$T$1100,$P$9,AO377:AO378)</f>
        <v>0</v>
      </c>
      <c r="AR378" s="6">
        <f>IF(AP378=0,0,AQ378/AP378)</f>
        <v>0</v>
      </c>
      <c r="AY378" s="51"/>
    </row>
    <row r="379" spans="1:51" ht="2.25" customHeight="1" x14ac:dyDescent="0.2">
      <c r="A379" s="37"/>
      <c r="B379" s="38"/>
      <c r="C379" s="39"/>
      <c r="D379" s="40"/>
      <c r="E379" s="41"/>
      <c r="F379" s="42"/>
      <c r="G379" s="41"/>
      <c r="H379" s="43" t="s">
        <v>0</v>
      </c>
      <c r="I379" s="43" t="s">
        <v>52</v>
      </c>
      <c r="J379" s="43" t="s">
        <v>1</v>
      </c>
      <c r="K379" s="39"/>
      <c r="L379" s="69"/>
      <c r="M379" s="45"/>
      <c r="N379" s="46"/>
      <c r="O379" s="46"/>
      <c r="P379" s="86"/>
      <c r="Q379" s="252"/>
      <c r="R379" s="63"/>
      <c r="S379" s="253"/>
      <c r="T379" s="47"/>
      <c r="U379" s="48"/>
      <c r="V379" s="48"/>
      <c r="W379" s="48"/>
      <c r="X379" s="48"/>
      <c r="Y379" s="48"/>
      <c r="Z379" s="48"/>
      <c r="AA379" s="48"/>
      <c r="AB379" s="48"/>
      <c r="AC379" s="103"/>
      <c r="AD379" s="48"/>
      <c r="AE379" s="48"/>
      <c r="AF379" s="48"/>
      <c r="AG379" s="109"/>
      <c r="AH379" s="109"/>
      <c r="AI379" s="109"/>
      <c r="AJ379" s="109"/>
      <c r="AK379" s="48"/>
      <c r="AL379" s="48"/>
      <c r="AM379" s="10"/>
      <c r="AN379" s="18"/>
      <c r="AO379" s="14" t="s">
        <v>81</v>
      </c>
      <c r="AP379" s="87"/>
      <c r="AQ379" s="87"/>
      <c r="AY379" s="51"/>
    </row>
    <row r="380" spans="1:51" ht="17.25" customHeight="1" x14ac:dyDescent="0.2">
      <c r="A380" s="26"/>
      <c r="B380" s="27"/>
      <c r="C380" s="28"/>
      <c r="D380" s="29">
        <f>C380*E380*G380/100</f>
        <v>0</v>
      </c>
      <c r="E380" s="30"/>
      <c r="F380" s="31">
        <f>E380*G380/10</f>
        <v>0</v>
      </c>
      <c r="G380" s="30"/>
      <c r="H380" s="30"/>
      <c r="I380" s="30"/>
      <c r="J380" s="30"/>
      <c r="K380" s="28"/>
      <c r="L380" s="68"/>
      <c r="M380" s="32">
        <f>IF(L380=0,H380,L380)</f>
        <v>0</v>
      </c>
      <c r="N380" s="297"/>
      <c r="O380" s="107"/>
      <c r="P380" s="85"/>
      <c r="Q380" s="107"/>
      <c r="R380" s="64"/>
      <c r="S380" s="251"/>
      <c r="T380" s="33"/>
      <c r="U380" s="34">
        <f>$D380*I380</f>
        <v>0</v>
      </c>
      <c r="V380" s="34">
        <f>$D380*J380</f>
        <v>0</v>
      </c>
      <c r="W380" s="34">
        <f>$D380*K380</f>
        <v>0</v>
      </c>
      <c r="X380" s="35">
        <f>$D380*M380</f>
        <v>0</v>
      </c>
      <c r="Y380" s="35">
        <f t="shared" ref="Y380" si="184">D380*(1-K380)</f>
        <v>0</v>
      </c>
      <c r="Z380" s="34">
        <f>$D380*N380</f>
        <v>0</v>
      </c>
      <c r="AA380" s="34">
        <f>$D380*O380</f>
        <v>0</v>
      </c>
      <c r="AB380" s="34">
        <f>$D380*P380</f>
        <v>0</v>
      </c>
      <c r="AC380" s="106">
        <f>D380-AF380-AE380-AD380</f>
        <v>0</v>
      </c>
      <c r="AD380" s="34">
        <f>$D380*Q380</f>
        <v>0</v>
      </c>
      <c r="AE380" s="34">
        <f>$D380*R380</f>
        <v>0</v>
      </c>
      <c r="AF380" s="34">
        <f>$D380*S380</f>
        <v>0</v>
      </c>
      <c r="AG380" s="106">
        <f>$P380*AC380</f>
        <v>0</v>
      </c>
      <c r="AH380" s="106">
        <f>$P380*AD380</f>
        <v>0</v>
      </c>
      <c r="AI380" s="106">
        <f>$P380*AE380</f>
        <v>0</v>
      </c>
      <c r="AJ380" s="106">
        <f>$P380*AF380</f>
        <v>0</v>
      </c>
      <c r="AK380" s="34">
        <f>$D380*T380</f>
        <v>0</v>
      </c>
      <c r="AL380" s="35"/>
      <c r="AM380" s="10"/>
      <c r="AN380" s="29">
        <f>DSUM($A$9:$D$1100,$D$9,AO379:AO380)</f>
        <v>0</v>
      </c>
      <c r="AO380" s="10">
        <f>B380</f>
        <v>0</v>
      </c>
      <c r="AP380" s="88">
        <f>DCOUNT($A$9:$T$1100,$B$9,AO379:AO380)</f>
        <v>0</v>
      </c>
      <c r="AQ380" s="29">
        <f>DSUM($A$9:$T$1100,$P$9,AO379:AO380)</f>
        <v>0</v>
      </c>
      <c r="AR380" s="6">
        <f>IF(AP380=0,0,AQ380/AP380)</f>
        <v>0</v>
      </c>
      <c r="AY380" s="51"/>
    </row>
    <row r="381" spans="1:51" ht="2.25" customHeight="1" x14ac:dyDescent="0.2">
      <c r="A381" s="37"/>
      <c r="B381" s="38"/>
      <c r="C381" s="39"/>
      <c r="D381" s="40"/>
      <c r="E381" s="41"/>
      <c r="F381" s="42"/>
      <c r="G381" s="41"/>
      <c r="H381" s="43" t="s">
        <v>0</v>
      </c>
      <c r="I381" s="43" t="s">
        <v>52</v>
      </c>
      <c r="J381" s="43" t="s">
        <v>1</v>
      </c>
      <c r="K381" s="39"/>
      <c r="L381" s="69"/>
      <c r="M381" s="45"/>
      <c r="N381" s="46"/>
      <c r="O381" s="46"/>
      <c r="P381" s="86"/>
      <c r="Q381" s="252"/>
      <c r="R381" s="63"/>
      <c r="S381" s="253"/>
      <c r="T381" s="47"/>
      <c r="U381" s="48"/>
      <c r="V381" s="48"/>
      <c r="W381" s="48"/>
      <c r="X381" s="48"/>
      <c r="Y381" s="48"/>
      <c r="Z381" s="48"/>
      <c r="AA381" s="48"/>
      <c r="AB381" s="48"/>
      <c r="AC381" s="103"/>
      <c r="AD381" s="48"/>
      <c r="AE381" s="48"/>
      <c r="AF381" s="48"/>
      <c r="AG381" s="109"/>
      <c r="AH381" s="109"/>
      <c r="AI381" s="109"/>
      <c r="AJ381" s="109"/>
      <c r="AK381" s="48"/>
      <c r="AL381" s="48"/>
      <c r="AM381" s="10"/>
      <c r="AN381" s="18"/>
      <c r="AO381" s="14" t="s">
        <v>81</v>
      </c>
      <c r="AP381" s="87"/>
      <c r="AQ381" s="87"/>
      <c r="AY381" s="51"/>
    </row>
    <row r="382" spans="1:51" ht="17.25" customHeight="1" x14ac:dyDescent="0.2">
      <c r="A382" s="26"/>
      <c r="B382" s="27"/>
      <c r="C382" s="28"/>
      <c r="D382" s="29">
        <f>C382*E382*G382/100</f>
        <v>0</v>
      </c>
      <c r="E382" s="30"/>
      <c r="F382" s="31">
        <f>E382*G382/10</f>
        <v>0</v>
      </c>
      <c r="G382" s="30"/>
      <c r="H382" s="30"/>
      <c r="I382" s="30"/>
      <c r="J382" s="30"/>
      <c r="K382" s="28"/>
      <c r="L382" s="68"/>
      <c r="M382" s="32">
        <f>IF(L382=0,H382,L382)</f>
        <v>0</v>
      </c>
      <c r="N382" s="297"/>
      <c r="O382" s="107"/>
      <c r="P382" s="85"/>
      <c r="Q382" s="107"/>
      <c r="R382" s="64"/>
      <c r="S382" s="251"/>
      <c r="T382" s="33"/>
      <c r="U382" s="34">
        <f>$D382*I382</f>
        <v>0</v>
      </c>
      <c r="V382" s="34">
        <f>$D382*J382</f>
        <v>0</v>
      </c>
      <c r="W382" s="34">
        <f>$D382*K382</f>
        <v>0</v>
      </c>
      <c r="X382" s="35">
        <f>$D382*M382</f>
        <v>0</v>
      </c>
      <c r="Y382" s="35">
        <f t="shared" ref="Y382" si="185">D382*(1-K382)</f>
        <v>0</v>
      </c>
      <c r="Z382" s="34">
        <f>$D382*N382</f>
        <v>0</v>
      </c>
      <c r="AA382" s="34">
        <f>$D382*O382</f>
        <v>0</v>
      </c>
      <c r="AB382" s="34">
        <f>$D382*P382</f>
        <v>0</v>
      </c>
      <c r="AC382" s="106">
        <f>D382-AF382-AE382-AD382</f>
        <v>0</v>
      </c>
      <c r="AD382" s="34">
        <f>$D382*Q382</f>
        <v>0</v>
      </c>
      <c r="AE382" s="34">
        <f>$D382*R382</f>
        <v>0</v>
      </c>
      <c r="AF382" s="34">
        <f>$D382*S382</f>
        <v>0</v>
      </c>
      <c r="AG382" s="106">
        <f>$P382*AC382</f>
        <v>0</v>
      </c>
      <c r="AH382" s="106">
        <f>$P382*AD382</f>
        <v>0</v>
      </c>
      <c r="AI382" s="106">
        <f>$P382*AE382</f>
        <v>0</v>
      </c>
      <c r="AJ382" s="106">
        <f>$P382*AF382</f>
        <v>0</v>
      </c>
      <c r="AK382" s="34">
        <f>$D382*T382</f>
        <v>0</v>
      </c>
      <c r="AL382" s="35"/>
      <c r="AM382" s="10"/>
      <c r="AN382" s="29">
        <f>DSUM($A$9:$D$1100,$D$9,AO381:AO382)</f>
        <v>0</v>
      </c>
      <c r="AO382" s="10">
        <f>B382</f>
        <v>0</v>
      </c>
      <c r="AP382" s="88">
        <f>DCOUNT($A$9:$T$1100,$B$9,AO381:AO382)</f>
        <v>0</v>
      </c>
      <c r="AQ382" s="29">
        <f>DSUM($A$9:$T$1100,$P$9,AO381:AO382)</f>
        <v>0</v>
      </c>
      <c r="AR382" s="6">
        <f>IF(AP382=0,0,AQ382/AP382)</f>
        <v>0</v>
      </c>
      <c r="AY382" s="51"/>
    </row>
    <row r="383" spans="1:51" ht="2.25" customHeight="1" x14ac:dyDescent="0.2">
      <c r="A383" s="37"/>
      <c r="B383" s="38"/>
      <c r="C383" s="39"/>
      <c r="D383" s="40"/>
      <c r="E383" s="41"/>
      <c r="F383" s="42"/>
      <c r="G383" s="41"/>
      <c r="H383" s="43" t="s">
        <v>0</v>
      </c>
      <c r="I383" s="43" t="s">
        <v>52</v>
      </c>
      <c r="J383" s="43" t="s">
        <v>1</v>
      </c>
      <c r="K383" s="39"/>
      <c r="L383" s="69"/>
      <c r="M383" s="45"/>
      <c r="N383" s="46"/>
      <c r="O383" s="46"/>
      <c r="P383" s="86"/>
      <c r="Q383" s="252"/>
      <c r="R383" s="63"/>
      <c r="S383" s="253"/>
      <c r="T383" s="47"/>
      <c r="U383" s="48"/>
      <c r="V383" s="48"/>
      <c r="W383" s="48"/>
      <c r="X383" s="48"/>
      <c r="Y383" s="48"/>
      <c r="Z383" s="48"/>
      <c r="AA383" s="48"/>
      <c r="AB383" s="48"/>
      <c r="AC383" s="103"/>
      <c r="AD383" s="48"/>
      <c r="AE383" s="48"/>
      <c r="AF383" s="48"/>
      <c r="AG383" s="109"/>
      <c r="AH383" s="109"/>
      <c r="AI383" s="109"/>
      <c r="AJ383" s="109"/>
      <c r="AK383" s="48"/>
      <c r="AL383" s="48"/>
      <c r="AM383" s="10"/>
      <c r="AN383" s="18"/>
      <c r="AO383" s="14" t="s">
        <v>81</v>
      </c>
      <c r="AP383" s="87"/>
      <c r="AQ383" s="87"/>
      <c r="AY383" s="51"/>
    </row>
    <row r="384" spans="1:51" ht="17.25" customHeight="1" x14ac:dyDescent="0.2">
      <c r="A384" s="26"/>
      <c r="B384" s="27"/>
      <c r="C384" s="28"/>
      <c r="D384" s="29">
        <f>C384*E384*G384/100</f>
        <v>0</v>
      </c>
      <c r="E384" s="30"/>
      <c r="F384" s="31">
        <f>E384*G384/10</f>
        <v>0</v>
      </c>
      <c r="G384" s="30"/>
      <c r="H384" s="30"/>
      <c r="I384" s="30"/>
      <c r="J384" s="30"/>
      <c r="K384" s="28"/>
      <c r="L384" s="68"/>
      <c r="M384" s="32">
        <f>IF(L384=0,H384,L384)</f>
        <v>0</v>
      </c>
      <c r="N384" s="297"/>
      <c r="O384" s="107"/>
      <c r="P384" s="85"/>
      <c r="Q384" s="107"/>
      <c r="R384" s="64"/>
      <c r="S384" s="251"/>
      <c r="T384" s="33"/>
      <c r="U384" s="34">
        <f>$D384*I384</f>
        <v>0</v>
      </c>
      <c r="V384" s="34">
        <f>$D384*J384</f>
        <v>0</v>
      </c>
      <c r="W384" s="34">
        <f>$D384*K384</f>
        <v>0</v>
      </c>
      <c r="X384" s="35">
        <f>$D384*M384</f>
        <v>0</v>
      </c>
      <c r="Y384" s="35">
        <f t="shared" ref="Y384" si="186">D384*(1-K384)</f>
        <v>0</v>
      </c>
      <c r="Z384" s="34">
        <f>$D384*N384</f>
        <v>0</v>
      </c>
      <c r="AA384" s="34">
        <f>$D384*O384</f>
        <v>0</v>
      </c>
      <c r="AB384" s="34">
        <f>$D384*P384</f>
        <v>0</v>
      </c>
      <c r="AC384" s="106">
        <f>D384-AF384-AE384-AD384</f>
        <v>0</v>
      </c>
      <c r="AD384" s="34">
        <f>$D384*Q384</f>
        <v>0</v>
      </c>
      <c r="AE384" s="34">
        <f>$D384*R384</f>
        <v>0</v>
      </c>
      <c r="AF384" s="34">
        <f>$D384*S384</f>
        <v>0</v>
      </c>
      <c r="AG384" s="106">
        <f>$P384*AC384</f>
        <v>0</v>
      </c>
      <c r="AH384" s="106">
        <f>$P384*AD384</f>
        <v>0</v>
      </c>
      <c r="AI384" s="106">
        <f>$P384*AE384</f>
        <v>0</v>
      </c>
      <c r="AJ384" s="106">
        <f>$P384*AF384</f>
        <v>0</v>
      </c>
      <c r="AK384" s="34">
        <f>$D384*T384</f>
        <v>0</v>
      </c>
      <c r="AL384" s="35"/>
      <c r="AM384" s="10"/>
      <c r="AN384" s="29">
        <f>DSUM($A$9:$D$1100,$D$9,AO383:AO384)</f>
        <v>0</v>
      </c>
      <c r="AO384" s="10">
        <f>B384</f>
        <v>0</v>
      </c>
      <c r="AP384" s="88">
        <f>DCOUNT($A$9:$T$1100,$B$9,AO383:AO384)</f>
        <v>0</v>
      </c>
      <c r="AQ384" s="29">
        <f>DSUM($A$9:$T$1100,$P$9,AO383:AO384)</f>
        <v>0</v>
      </c>
      <c r="AR384" s="6">
        <f>IF(AP384=0,0,AQ384/AP384)</f>
        <v>0</v>
      </c>
      <c r="AY384" s="51"/>
    </row>
    <row r="385" spans="1:51" ht="2.25" customHeight="1" x14ac:dyDescent="0.2">
      <c r="A385" s="37"/>
      <c r="B385" s="38"/>
      <c r="C385" s="39"/>
      <c r="D385" s="40"/>
      <c r="E385" s="41"/>
      <c r="F385" s="42"/>
      <c r="G385" s="41"/>
      <c r="H385" s="43" t="s">
        <v>0</v>
      </c>
      <c r="I385" s="43" t="s">
        <v>52</v>
      </c>
      <c r="J385" s="43" t="s">
        <v>1</v>
      </c>
      <c r="K385" s="39"/>
      <c r="L385" s="69"/>
      <c r="M385" s="45"/>
      <c r="N385" s="46"/>
      <c r="O385" s="46"/>
      <c r="P385" s="86"/>
      <c r="Q385" s="252"/>
      <c r="R385" s="63"/>
      <c r="S385" s="253"/>
      <c r="T385" s="47"/>
      <c r="U385" s="48"/>
      <c r="V385" s="48"/>
      <c r="W385" s="48"/>
      <c r="X385" s="48"/>
      <c r="Y385" s="48"/>
      <c r="Z385" s="48"/>
      <c r="AA385" s="48"/>
      <c r="AB385" s="48"/>
      <c r="AC385" s="103"/>
      <c r="AD385" s="48"/>
      <c r="AE385" s="48"/>
      <c r="AF385" s="48"/>
      <c r="AG385" s="109"/>
      <c r="AH385" s="109"/>
      <c r="AI385" s="109"/>
      <c r="AJ385" s="109"/>
      <c r="AK385" s="48"/>
      <c r="AL385" s="48"/>
      <c r="AM385" s="10"/>
      <c r="AN385" s="18"/>
      <c r="AO385" s="14" t="s">
        <v>81</v>
      </c>
      <c r="AP385" s="87"/>
      <c r="AQ385" s="87"/>
      <c r="AY385" s="51"/>
    </row>
    <row r="386" spans="1:51" ht="17.25" customHeight="1" x14ac:dyDescent="0.2">
      <c r="A386" s="26"/>
      <c r="B386" s="27"/>
      <c r="C386" s="28"/>
      <c r="D386" s="29">
        <f>C386*E386*G386/100</f>
        <v>0</v>
      </c>
      <c r="E386" s="30"/>
      <c r="F386" s="31">
        <f>E386*G386/10</f>
        <v>0</v>
      </c>
      <c r="G386" s="30"/>
      <c r="H386" s="30"/>
      <c r="I386" s="30"/>
      <c r="J386" s="30"/>
      <c r="K386" s="28"/>
      <c r="L386" s="68"/>
      <c r="M386" s="32">
        <f>IF(L386=0,H386,L386)</f>
        <v>0</v>
      </c>
      <c r="N386" s="297"/>
      <c r="O386" s="107"/>
      <c r="P386" s="85"/>
      <c r="Q386" s="107"/>
      <c r="R386" s="64"/>
      <c r="S386" s="251"/>
      <c r="T386" s="33"/>
      <c r="U386" s="34">
        <f>$D386*I386</f>
        <v>0</v>
      </c>
      <c r="V386" s="34">
        <f>$D386*J386</f>
        <v>0</v>
      </c>
      <c r="W386" s="34">
        <f>$D386*K386</f>
        <v>0</v>
      </c>
      <c r="X386" s="35">
        <f>$D386*M386</f>
        <v>0</v>
      </c>
      <c r="Y386" s="35">
        <f t="shared" ref="Y386" si="187">D386*(1-K386)</f>
        <v>0</v>
      </c>
      <c r="Z386" s="34">
        <f>$D386*N386</f>
        <v>0</v>
      </c>
      <c r="AA386" s="34">
        <f>$D386*O386</f>
        <v>0</v>
      </c>
      <c r="AB386" s="34">
        <f>$D386*P386</f>
        <v>0</v>
      </c>
      <c r="AC386" s="106">
        <f>D386-AF386-AE386-AD386</f>
        <v>0</v>
      </c>
      <c r="AD386" s="34">
        <f>$D386*Q386</f>
        <v>0</v>
      </c>
      <c r="AE386" s="34">
        <f>$D386*R386</f>
        <v>0</v>
      </c>
      <c r="AF386" s="34">
        <f>$D386*S386</f>
        <v>0</v>
      </c>
      <c r="AG386" s="106">
        <f>$P386*AC386</f>
        <v>0</v>
      </c>
      <c r="AH386" s="106">
        <f>$P386*AD386</f>
        <v>0</v>
      </c>
      <c r="AI386" s="106">
        <f>$P386*AE386</f>
        <v>0</v>
      </c>
      <c r="AJ386" s="106">
        <f>$P386*AF386</f>
        <v>0</v>
      </c>
      <c r="AK386" s="34">
        <f>$D386*T386</f>
        <v>0</v>
      </c>
      <c r="AL386" s="35"/>
      <c r="AM386" s="10"/>
      <c r="AN386" s="29">
        <f>DSUM($A$9:$D$1100,$D$9,AO385:AO386)</f>
        <v>0</v>
      </c>
      <c r="AO386" s="10">
        <f>B386</f>
        <v>0</v>
      </c>
      <c r="AP386" s="88">
        <f>DCOUNT($A$9:$T$1100,$B$9,AO385:AO386)</f>
        <v>0</v>
      </c>
      <c r="AQ386" s="29">
        <f>DSUM($A$9:$T$1100,$P$9,AO385:AO386)</f>
        <v>0</v>
      </c>
      <c r="AR386" s="6">
        <f>IF(AP386=0,0,AQ386/AP386)</f>
        <v>0</v>
      </c>
      <c r="AY386" s="51"/>
    </row>
    <row r="387" spans="1:51" ht="2.25" customHeight="1" x14ac:dyDescent="0.2">
      <c r="A387" s="37"/>
      <c r="B387" s="38"/>
      <c r="C387" s="39"/>
      <c r="D387" s="40"/>
      <c r="E387" s="41"/>
      <c r="F387" s="42"/>
      <c r="G387" s="41"/>
      <c r="H387" s="43" t="s">
        <v>0</v>
      </c>
      <c r="I387" s="43" t="s">
        <v>52</v>
      </c>
      <c r="J387" s="43" t="s">
        <v>1</v>
      </c>
      <c r="K387" s="39"/>
      <c r="L387" s="69"/>
      <c r="M387" s="45"/>
      <c r="N387" s="46"/>
      <c r="O387" s="46"/>
      <c r="P387" s="86"/>
      <c r="Q387" s="252"/>
      <c r="R387" s="63"/>
      <c r="S387" s="253"/>
      <c r="T387" s="47"/>
      <c r="U387" s="48"/>
      <c r="V387" s="48"/>
      <c r="W387" s="48"/>
      <c r="X387" s="48"/>
      <c r="Y387" s="48"/>
      <c r="Z387" s="48"/>
      <c r="AA387" s="48"/>
      <c r="AB387" s="48"/>
      <c r="AC387" s="103"/>
      <c r="AD387" s="48"/>
      <c r="AE387" s="48"/>
      <c r="AF387" s="48"/>
      <c r="AG387" s="109"/>
      <c r="AH387" s="109"/>
      <c r="AI387" s="109"/>
      <c r="AJ387" s="109"/>
      <c r="AK387" s="48"/>
      <c r="AL387" s="48"/>
      <c r="AM387" s="10"/>
      <c r="AN387" s="18"/>
      <c r="AO387" s="14" t="s">
        <v>81</v>
      </c>
      <c r="AP387" s="87"/>
      <c r="AQ387" s="87"/>
      <c r="AY387" s="51"/>
    </row>
    <row r="388" spans="1:51" ht="17.25" customHeight="1" x14ac:dyDescent="0.2">
      <c r="A388" s="26"/>
      <c r="B388" s="27"/>
      <c r="C388" s="28"/>
      <c r="D388" s="29">
        <f>C388*E388*G388/100</f>
        <v>0</v>
      </c>
      <c r="E388" s="30"/>
      <c r="F388" s="31">
        <f>E388*G388/10</f>
        <v>0</v>
      </c>
      <c r="G388" s="30"/>
      <c r="H388" s="30"/>
      <c r="I388" s="30"/>
      <c r="J388" s="30"/>
      <c r="K388" s="28"/>
      <c r="L388" s="68"/>
      <c r="M388" s="32">
        <f>IF(L388=0,H388,L388)</f>
        <v>0</v>
      </c>
      <c r="N388" s="297"/>
      <c r="O388" s="107"/>
      <c r="P388" s="85"/>
      <c r="Q388" s="107"/>
      <c r="R388" s="64"/>
      <c r="S388" s="251"/>
      <c r="T388" s="33"/>
      <c r="U388" s="34">
        <f>$D388*I388</f>
        <v>0</v>
      </c>
      <c r="V388" s="34">
        <f>$D388*J388</f>
        <v>0</v>
      </c>
      <c r="W388" s="34">
        <f>$D388*K388</f>
        <v>0</v>
      </c>
      <c r="X388" s="35">
        <f>$D388*M388</f>
        <v>0</v>
      </c>
      <c r="Y388" s="35">
        <f t="shared" ref="Y388" si="188">D388*(1-K388)</f>
        <v>0</v>
      </c>
      <c r="Z388" s="34">
        <f>$D388*N388</f>
        <v>0</v>
      </c>
      <c r="AA388" s="34">
        <f>$D388*O388</f>
        <v>0</v>
      </c>
      <c r="AB388" s="34">
        <f>$D388*P388</f>
        <v>0</v>
      </c>
      <c r="AC388" s="106">
        <f>D388-AF388-AE388-AD388</f>
        <v>0</v>
      </c>
      <c r="AD388" s="34">
        <f>$D388*Q388</f>
        <v>0</v>
      </c>
      <c r="AE388" s="34">
        <f>$D388*R388</f>
        <v>0</v>
      </c>
      <c r="AF388" s="34">
        <f>$D388*S388</f>
        <v>0</v>
      </c>
      <c r="AG388" s="106">
        <f>$P388*AC388</f>
        <v>0</v>
      </c>
      <c r="AH388" s="106">
        <f>$P388*AD388</f>
        <v>0</v>
      </c>
      <c r="AI388" s="106">
        <f>$P388*AE388</f>
        <v>0</v>
      </c>
      <c r="AJ388" s="106">
        <f>$P388*AF388</f>
        <v>0</v>
      </c>
      <c r="AK388" s="34">
        <f>$D388*T388</f>
        <v>0</v>
      </c>
      <c r="AL388" s="35"/>
      <c r="AM388" s="10"/>
      <c r="AN388" s="29">
        <f>DSUM($A$9:$D$1100,$D$9,AO387:AO388)</f>
        <v>0</v>
      </c>
      <c r="AO388" s="10">
        <f>B388</f>
        <v>0</v>
      </c>
      <c r="AP388" s="88">
        <f>DCOUNT($A$9:$T$1100,$B$9,AO387:AO388)</f>
        <v>0</v>
      </c>
      <c r="AQ388" s="29">
        <f>DSUM($A$9:$T$1100,$P$9,AO387:AO388)</f>
        <v>0</v>
      </c>
      <c r="AR388" s="6">
        <f>IF(AP388=0,0,AQ388/AP388)</f>
        <v>0</v>
      </c>
      <c r="AY388" s="51"/>
    </row>
    <row r="389" spans="1:51" ht="2.25" customHeight="1" x14ac:dyDescent="0.2">
      <c r="A389" s="37"/>
      <c r="B389" s="38"/>
      <c r="C389" s="39"/>
      <c r="D389" s="40"/>
      <c r="E389" s="41"/>
      <c r="F389" s="42"/>
      <c r="G389" s="41"/>
      <c r="H389" s="43" t="s">
        <v>0</v>
      </c>
      <c r="I389" s="43" t="s">
        <v>52</v>
      </c>
      <c r="J389" s="43" t="s">
        <v>1</v>
      </c>
      <c r="K389" s="39"/>
      <c r="L389" s="69"/>
      <c r="M389" s="45"/>
      <c r="N389" s="46"/>
      <c r="O389" s="46"/>
      <c r="P389" s="86"/>
      <c r="Q389" s="252"/>
      <c r="R389" s="63"/>
      <c r="S389" s="253"/>
      <c r="T389" s="47"/>
      <c r="U389" s="48"/>
      <c r="V389" s="48"/>
      <c r="W389" s="48"/>
      <c r="X389" s="48"/>
      <c r="Y389" s="48"/>
      <c r="Z389" s="48"/>
      <c r="AA389" s="48"/>
      <c r="AB389" s="48"/>
      <c r="AC389" s="103"/>
      <c r="AD389" s="48"/>
      <c r="AE389" s="48"/>
      <c r="AF389" s="48"/>
      <c r="AG389" s="109"/>
      <c r="AH389" s="109"/>
      <c r="AI389" s="109"/>
      <c r="AJ389" s="109"/>
      <c r="AK389" s="48"/>
      <c r="AL389" s="48"/>
      <c r="AM389" s="10"/>
      <c r="AN389" s="18"/>
      <c r="AO389" s="14" t="s">
        <v>81</v>
      </c>
      <c r="AP389" s="87"/>
      <c r="AQ389" s="87"/>
      <c r="AY389" s="51"/>
    </row>
    <row r="390" spans="1:51" ht="17.25" customHeight="1" x14ac:dyDescent="0.2">
      <c r="A390" s="26"/>
      <c r="B390" s="27"/>
      <c r="C390" s="28"/>
      <c r="D390" s="29">
        <f>C390*E390*G390/100</f>
        <v>0</v>
      </c>
      <c r="E390" s="30"/>
      <c r="F390" s="31">
        <f>E390*G390/10</f>
        <v>0</v>
      </c>
      <c r="G390" s="30"/>
      <c r="H390" s="30"/>
      <c r="I390" s="30"/>
      <c r="J390" s="30"/>
      <c r="K390" s="28"/>
      <c r="L390" s="68"/>
      <c r="M390" s="32">
        <f>IF(L390=0,H390,L390)</f>
        <v>0</v>
      </c>
      <c r="N390" s="297"/>
      <c r="O390" s="107"/>
      <c r="P390" s="85"/>
      <c r="Q390" s="107"/>
      <c r="R390" s="64"/>
      <c r="S390" s="251"/>
      <c r="T390" s="33"/>
      <c r="U390" s="34">
        <f>$D390*I390</f>
        <v>0</v>
      </c>
      <c r="V390" s="34">
        <f>$D390*J390</f>
        <v>0</v>
      </c>
      <c r="W390" s="34">
        <f>$D390*K390</f>
        <v>0</v>
      </c>
      <c r="X390" s="35">
        <f>$D390*M390</f>
        <v>0</v>
      </c>
      <c r="Y390" s="35">
        <f t="shared" ref="Y390" si="189">D390*(1-K390)</f>
        <v>0</v>
      </c>
      <c r="Z390" s="34">
        <f>$D390*N390</f>
        <v>0</v>
      </c>
      <c r="AA390" s="34">
        <f>$D390*O390</f>
        <v>0</v>
      </c>
      <c r="AB390" s="34">
        <f>$D390*P390</f>
        <v>0</v>
      </c>
      <c r="AC390" s="106">
        <f>D390-AF390-AE390-AD390</f>
        <v>0</v>
      </c>
      <c r="AD390" s="34">
        <f>$D390*Q390</f>
        <v>0</v>
      </c>
      <c r="AE390" s="34">
        <f>$D390*R390</f>
        <v>0</v>
      </c>
      <c r="AF390" s="34">
        <f>$D390*S390</f>
        <v>0</v>
      </c>
      <c r="AG390" s="106">
        <f>$P390*AC390</f>
        <v>0</v>
      </c>
      <c r="AH390" s="106">
        <f>$P390*AD390</f>
        <v>0</v>
      </c>
      <c r="AI390" s="106">
        <f>$P390*AE390</f>
        <v>0</v>
      </c>
      <c r="AJ390" s="106">
        <f>$P390*AF390</f>
        <v>0</v>
      </c>
      <c r="AK390" s="34">
        <f>$D390*T390</f>
        <v>0</v>
      </c>
      <c r="AL390" s="35"/>
      <c r="AM390" s="10"/>
      <c r="AN390" s="29">
        <f>DSUM($A$9:$D$1100,$D$9,AO389:AO390)</f>
        <v>0</v>
      </c>
      <c r="AO390" s="10">
        <f>B390</f>
        <v>0</v>
      </c>
      <c r="AP390" s="88">
        <f>DCOUNT($A$9:$T$1100,$B$9,AO389:AO390)</f>
        <v>0</v>
      </c>
      <c r="AQ390" s="29">
        <f>DSUM($A$9:$T$1100,$P$9,AO389:AO390)</f>
        <v>0</v>
      </c>
      <c r="AR390" s="6">
        <f>IF(AP390=0,0,AQ390/AP390)</f>
        <v>0</v>
      </c>
      <c r="AY390" s="51"/>
    </row>
    <row r="391" spans="1:51" ht="2.25" customHeight="1" x14ac:dyDescent="0.2">
      <c r="A391" s="37"/>
      <c r="B391" s="38"/>
      <c r="C391" s="39"/>
      <c r="D391" s="40"/>
      <c r="E391" s="41"/>
      <c r="F391" s="42"/>
      <c r="G391" s="41"/>
      <c r="H391" s="43" t="s">
        <v>0</v>
      </c>
      <c r="I391" s="43" t="s">
        <v>52</v>
      </c>
      <c r="J391" s="43" t="s">
        <v>1</v>
      </c>
      <c r="K391" s="39"/>
      <c r="L391" s="69"/>
      <c r="M391" s="45"/>
      <c r="N391" s="46"/>
      <c r="O391" s="46"/>
      <c r="P391" s="86"/>
      <c r="Q391" s="252"/>
      <c r="R391" s="63"/>
      <c r="S391" s="253"/>
      <c r="T391" s="47"/>
      <c r="U391" s="48"/>
      <c r="V391" s="48"/>
      <c r="W391" s="48"/>
      <c r="X391" s="48"/>
      <c r="Y391" s="48"/>
      <c r="Z391" s="48"/>
      <c r="AA391" s="48"/>
      <c r="AB391" s="48"/>
      <c r="AC391" s="103"/>
      <c r="AD391" s="48"/>
      <c r="AE391" s="48"/>
      <c r="AF391" s="48"/>
      <c r="AG391" s="109"/>
      <c r="AH391" s="109"/>
      <c r="AI391" s="109"/>
      <c r="AJ391" s="109"/>
      <c r="AK391" s="48"/>
      <c r="AL391" s="48"/>
      <c r="AM391" s="10"/>
      <c r="AN391" s="18"/>
      <c r="AO391" s="14" t="s">
        <v>81</v>
      </c>
      <c r="AP391" s="87"/>
      <c r="AQ391" s="87"/>
      <c r="AY391" s="51"/>
    </row>
    <row r="392" spans="1:51" ht="17.25" customHeight="1" x14ac:dyDescent="0.2">
      <c r="A392" s="26"/>
      <c r="B392" s="27"/>
      <c r="C392" s="28"/>
      <c r="D392" s="29">
        <f>C392*E392*G392/100</f>
        <v>0</v>
      </c>
      <c r="E392" s="30"/>
      <c r="F392" s="31">
        <f>E392*G392/10</f>
        <v>0</v>
      </c>
      <c r="G392" s="30"/>
      <c r="H392" s="30"/>
      <c r="I392" s="30"/>
      <c r="J392" s="30"/>
      <c r="K392" s="28"/>
      <c r="L392" s="68"/>
      <c r="M392" s="32">
        <f>IF(L392=0,H392,L392)</f>
        <v>0</v>
      </c>
      <c r="N392" s="297"/>
      <c r="O392" s="107"/>
      <c r="P392" s="85"/>
      <c r="Q392" s="107"/>
      <c r="R392" s="64"/>
      <c r="S392" s="251"/>
      <c r="T392" s="33"/>
      <c r="U392" s="34">
        <f>$D392*I392</f>
        <v>0</v>
      </c>
      <c r="V392" s="34">
        <f>$D392*J392</f>
        <v>0</v>
      </c>
      <c r="W392" s="34">
        <f>$D392*K392</f>
        <v>0</v>
      </c>
      <c r="X392" s="35">
        <f>$D392*M392</f>
        <v>0</v>
      </c>
      <c r="Y392" s="35">
        <f t="shared" ref="Y392" si="190">D392*(1-K392)</f>
        <v>0</v>
      </c>
      <c r="Z392" s="34">
        <f>$D392*N392</f>
        <v>0</v>
      </c>
      <c r="AA392" s="34">
        <f>$D392*O392</f>
        <v>0</v>
      </c>
      <c r="AB392" s="34">
        <f>$D392*P392</f>
        <v>0</v>
      </c>
      <c r="AC392" s="106">
        <f>D392-AF392-AE392-AD392</f>
        <v>0</v>
      </c>
      <c r="AD392" s="34">
        <f>$D392*Q392</f>
        <v>0</v>
      </c>
      <c r="AE392" s="34">
        <f>$D392*R392</f>
        <v>0</v>
      </c>
      <c r="AF392" s="34">
        <f>$D392*S392</f>
        <v>0</v>
      </c>
      <c r="AG392" s="106">
        <f>$P392*AC392</f>
        <v>0</v>
      </c>
      <c r="AH392" s="106">
        <f>$P392*AD392</f>
        <v>0</v>
      </c>
      <c r="AI392" s="106">
        <f>$P392*AE392</f>
        <v>0</v>
      </c>
      <c r="AJ392" s="106">
        <f>$P392*AF392</f>
        <v>0</v>
      </c>
      <c r="AK392" s="34">
        <f>$D392*T392</f>
        <v>0</v>
      </c>
      <c r="AL392" s="35"/>
      <c r="AM392" s="10"/>
      <c r="AN392" s="29">
        <f>DSUM($A$9:$D$1100,$D$9,AO391:AO392)</f>
        <v>0</v>
      </c>
      <c r="AO392" s="10">
        <f>B392</f>
        <v>0</v>
      </c>
      <c r="AP392" s="88">
        <f>DCOUNT($A$9:$T$1100,$B$9,AO391:AO392)</f>
        <v>0</v>
      </c>
      <c r="AQ392" s="29">
        <f>DSUM($A$9:$T$1100,$P$9,AO391:AO392)</f>
        <v>0</v>
      </c>
      <c r="AR392" s="6">
        <f>IF(AP392=0,0,AQ392/AP392)</f>
        <v>0</v>
      </c>
      <c r="AY392" s="51"/>
    </row>
    <row r="393" spans="1:51" ht="2.25" customHeight="1" x14ac:dyDescent="0.2">
      <c r="A393" s="37"/>
      <c r="B393" s="38"/>
      <c r="C393" s="39"/>
      <c r="D393" s="40"/>
      <c r="E393" s="41"/>
      <c r="F393" s="42"/>
      <c r="G393" s="41"/>
      <c r="H393" s="43" t="s">
        <v>0</v>
      </c>
      <c r="I393" s="43" t="s">
        <v>52</v>
      </c>
      <c r="J393" s="43" t="s">
        <v>1</v>
      </c>
      <c r="K393" s="39"/>
      <c r="L393" s="69"/>
      <c r="M393" s="45"/>
      <c r="N393" s="46"/>
      <c r="O393" s="46"/>
      <c r="P393" s="86"/>
      <c r="Q393" s="252"/>
      <c r="R393" s="63"/>
      <c r="S393" s="253"/>
      <c r="T393" s="47"/>
      <c r="U393" s="48"/>
      <c r="V393" s="48"/>
      <c r="W393" s="48"/>
      <c r="X393" s="48"/>
      <c r="Y393" s="48"/>
      <c r="Z393" s="48"/>
      <c r="AA393" s="48"/>
      <c r="AB393" s="48"/>
      <c r="AC393" s="103"/>
      <c r="AD393" s="48"/>
      <c r="AE393" s="48"/>
      <c r="AF393" s="48"/>
      <c r="AG393" s="109"/>
      <c r="AH393" s="109"/>
      <c r="AI393" s="109"/>
      <c r="AJ393" s="109"/>
      <c r="AK393" s="48"/>
      <c r="AL393" s="48"/>
      <c r="AM393" s="10"/>
      <c r="AN393" s="18"/>
      <c r="AO393" s="14" t="s">
        <v>81</v>
      </c>
      <c r="AP393" s="87"/>
      <c r="AQ393" s="87"/>
      <c r="AY393" s="51"/>
    </row>
    <row r="394" spans="1:51" ht="17.25" customHeight="1" x14ac:dyDescent="0.2">
      <c r="A394" s="26"/>
      <c r="B394" s="27"/>
      <c r="C394" s="28"/>
      <c r="D394" s="29">
        <f>C394*E394*G394/100</f>
        <v>0</v>
      </c>
      <c r="E394" s="30"/>
      <c r="F394" s="31">
        <f>E394*G394/10</f>
        <v>0</v>
      </c>
      <c r="G394" s="30"/>
      <c r="H394" s="30"/>
      <c r="I394" s="30"/>
      <c r="J394" s="30"/>
      <c r="K394" s="28"/>
      <c r="L394" s="68"/>
      <c r="M394" s="32">
        <f>IF(L394=0,H394,L394)</f>
        <v>0</v>
      </c>
      <c r="N394" s="297"/>
      <c r="O394" s="107"/>
      <c r="P394" s="85"/>
      <c r="Q394" s="107"/>
      <c r="R394" s="64"/>
      <c r="S394" s="251"/>
      <c r="T394" s="33"/>
      <c r="U394" s="34">
        <f>$D394*I394</f>
        <v>0</v>
      </c>
      <c r="V394" s="34">
        <f>$D394*J394</f>
        <v>0</v>
      </c>
      <c r="W394" s="34">
        <f>$D394*K394</f>
        <v>0</v>
      </c>
      <c r="X394" s="35">
        <f>$D394*M394</f>
        <v>0</v>
      </c>
      <c r="Y394" s="35">
        <f t="shared" ref="Y394" si="191">D394*(1-K394)</f>
        <v>0</v>
      </c>
      <c r="Z394" s="34">
        <f>$D394*N394</f>
        <v>0</v>
      </c>
      <c r="AA394" s="34">
        <f>$D394*O394</f>
        <v>0</v>
      </c>
      <c r="AB394" s="34">
        <f>$D394*P394</f>
        <v>0</v>
      </c>
      <c r="AC394" s="106">
        <f>D394-AF394-AE394-AD394</f>
        <v>0</v>
      </c>
      <c r="AD394" s="34">
        <f>$D394*Q394</f>
        <v>0</v>
      </c>
      <c r="AE394" s="34">
        <f>$D394*R394</f>
        <v>0</v>
      </c>
      <c r="AF394" s="34">
        <f>$D394*S394</f>
        <v>0</v>
      </c>
      <c r="AG394" s="106">
        <f>$P394*AC394</f>
        <v>0</v>
      </c>
      <c r="AH394" s="106">
        <f>$P394*AD394</f>
        <v>0</v>
      </c>
      <c r="AI394" s="106">
        <f>$P394*AE394</f>
        <v>0</v>
      </c>
      <c r="AJ394" s="106">
        <f>$P394*AF394</f>
        <v>0</v>
      </c>
      <c r="AK394" s="34">
        <f>$D394*T394</f>
        <v>0</v>
      </c>
      <c r="AL394" s="35"/>
      <c r="AM394" s="10"/>
      <c r="AN394" s="29">
        <f>DSUM($A$9:$D$1100,$D$9,AO393:AO394)</f>
        <v>0</v>
      </c>
      <c r="AO394" s="10">
        <f>B394</f>
        <v>0</v>
      </c>
      <c r="AP394" s="88">
        <f>DCOUNT($A$9:$T$1100,$B$9,AO393:AO394)</f>
        <v>0</v>
      </c>
      <c r="AQ394" s="29">
        <f>DSUM($A$9:$T$1100,$P$9,AO393:AO394)</f>
        <v>0</v>
      </c>
      <c r="AR394" s="6">
        <f>IF(AP394=0,0,AQ394/AP394)</f>
        <v>0</v>
      </c>
      <c r="AY394" s="51"/>
    </row>
    <row r="395" spans="1:51" ht="2.25" customHeight="1" x14ac:dyDescent="0.2">
      <c r="A395" s="37"/>
      <c r="B395" s="38"/>
      <c r="C395" s="39"/>
      <c r="D395" s="40"/>
      <c r="E395" s="41"/>
      <c r="F395" s="42"/>
      <c r="G395" s="41"/>
      <c r="H395" s="43" t="s">
        <v>0</v>
      </c>
      <c r="I395" s="43" t="s">
        <v>52</v>
      </c>
      <c r="J395" s="43" t="s">
        <v>1</v>
      </c>
      <c r="K395" s="39"/>
      <c r="L395" s="69"/>
      <c r="M395" s="45"/>
      <c r="N395" s="46"/>
      <c r="O395" s="46"/>
      <c r="P395" s="86"/>
      <c r="Q395" s="252"/>
      <c r="R395" s="63"/>
      <c r="S395" s="253"/>
      <c r="T395" s="47"/>
      <c r="U395" s="48"/>
      <c r="V395" s="48"/>
      <c r="W395" s="48"/>
      <c r="X395" s="48"/>
      <c r="Y395" s="48"/>
      <c r="Z395" s="48"/>
      <c r="AA395" s="48"/>
      <c r="AB395" s="48"/>
      <c r="AC395" s="103"/>
      <c r="AD395" s="48"/>
      <c r="AE395" s="48"/>
      <c r="AF395" s="48"/>
      <c r="AG395" s="109"/>
      <c r="AH395" s="109"/>
      <c r="AI395" s="109"/>
      <c r="AJ395" s="109"/>
      <c r="AK395" s="48"/>
      <c r="AL395" s="48"/>
      <c r="AM395" s="10"/>
      <c r="AN395" s="18"/>
      <c r="AO395" s="14" t="s">
        <v>81</v>
      </c>
      <c r="AP395" s="87"/>
      <c r="AQ395" s="87"/>
      <c r="AY395" s="51"/>
    </row>
    <row r="396" spans="1:51" ht="17.25" customHeight="1" x14ac:dyDescent="0.2">
      <c r="A396" s="26"/>
      <c r="B396" s="27"/>
      <c r="C396" s="28"/>
      <c r="D396" s="29">
        <f>C396*E396*G396/100</f>
        <v>0</v>
      </c>
      <c r="E396" s="30"/>
      <c r="F396" s="31">
        <f>E396*G396/10</f>
        <v>0</v>
      </c>
      <c r="G396" s="30"/>
      <c r="H396" s="30"/>
      <c r="I396" s="30"/>
      <c r="J396" s="30"/>
      <c r="K396" s="28"/>
      <c r="L396" s="68"/>
      <c r="M396" s="32">
        <f>IF(L396=0,H396,L396)</f>
        <v>0</v>
      </c>
      <c r="N396" s="297"/>
      <c r="O396" s="107"/>
      <c r="P396" s="85"/>
      <c r="Q396" s="107"/>
      <c r="R396" s="64"/>
      <c r="S396" s="251"/>
      <c r="T396" s="33"/>
      <c r="U396" s="34">
        <f>$D396*I396</f>
        <v>0</v>
      </c>
      <c r="V396" s="34">
        <f>$D396*J396</f>
        <v>0</v>
      </c>
      <c r="W396" s="34">
        <f>$D396*K396</f>
        <v>0</v>
      </c>
      <c r="X396" s="35">
        <f>$D396*M396</f>
        <v>0</v>
      </c>
      <c r="Y396" s="35">
        <f t="shared" ref="Y396" si="192">D396*(1-K396)</f>
        <v>0</v>
      </c>
      <c r="Z396" s="34">
        <f>$D396*N396</f>
        <v>0</v>
      </c>
      <c r="AA396" s="34">
        <f>$D396*O396</f>
        <v>0</v>
      </c>
      <c r="AB396" s="34">
        <f>$D396*P396</f>
        <v>0</v>
      </c>
      <c r="AC396" s="106">
        <f>D396-AF396-AE396-AD396</f>
        <v>0</v>
      </c>
      <c r="AD396" s="34">
        <f>$D396*Q396</f>
        <v>0</v>
      </c>
      <c r="AE396" s="34">
        <f>$D396*R396</f>
        <v>0</v>
      </c>
      <c r="AF396" s="34">
        <f>$D396*S396</f>
        <v>0</v>
      </c>
      <c r="AG396" s="106">
        <f>$P396*AC396</f>
        <v>0</v>
      </c>
      <c r="AH396" s="106">
        <f>$P396*AD396</f>
        <v>0</v>
      </c>
      <c r="AI396" s="106">
        <f>$P396*AE396</f>
        <v>0</v>
      </c>
      <c r="AJ396" s="106">
        <f>$P396*AF396</f>
        <v>0</v>
      </c>
      <c r="AK396" s="34">
        <f>$D396*T396</f>
        <v>0</v>
      </c>
      <c r="AL396" s="35"/>
      <c r="AM396" s="10"/>
      <c r="AN396" s="29">
        <f>DSUM($A$9:$D$1100,$D$9,AO395:AO396)</f>
        <v>0</v>
      </c>
      <c r="AO396" s="10">
        <f>B396</f>
        <v>0</v>
      </c>
      <c r="AP396" s="88">
        <f>DCOUNT($A$9:$T$1100,$B$9,AO395:AO396)</f>
        <v>0</v>
      </c>
      <c r="AQ396" s="29">
        <f>DSUM($A$9:$T$1100,$P$9,AO395:AO396)</f>
        <v>0</v>
      </c>
      <c r="AR396" s="6">
        <f>IF(AP396=0,0,AQ396/AP396)</f>
        <v>0</v>
      </c>
      <c r="AY396" s="51"/>
    </row>
    <row r="397" spans="1:51" ht="2.25" customHeight="1" x14ac:dyDescent="0.2">
      <c r="A397" s="37"/>
      <c r="B397" s="38"/>
      <c r="C397" s="39"/>
      <c r="D397" s="40"/>
      <c r="E397" s="41"/>
      <c r="F397" s="42"/>
      <c r="G397" s="41"/>
      <c r="H397" s="43" t="s">
        <v>0</v>
      </c>
      <c r="I397" s="43" t="s">
        <v>52</v>
      </c>
      <c r="J397" s="43" t="s">
        <v>1</v>
      </c>
      <c r="K397" s="39"/>
      <c r="L397" s="69"/>
      <c r="M397" s="45"/>
      <c r="N397" s="46"/>
      <c r="O397" s="46"/>
      <c r="P397" s="86"/>
      <c r="Q397" s="252"/>
      <c r="R397" s="63"/>
      <c r="S397" s="253"/>
      <c r="T397" s="47"/>
      <c r="U397" s="48"/>
      <c r="V397" s="48"/>
      <c r="W397" s="48"/>
      <c r="X397" s="48"/>
      <c r="Y397" s="48"/>
      <c r="Z397" s="48"/>
      <c r="AA397" s="48"/>
      <c r="AB397" s="48"/>
      <c r="AC397" s="103"/>
      <c r="AD397" s="48"/>
      <c r="AE397" s="48"/>
      <c r="AF397" s="48"/>
      <c r="AG397" s="109"/>
      <c r="AH397" s="109"/>
      <c r="AI397" s="109"/>
      <c r="AJ397" s="109"/>
      <c r="AK397" s="48"/>
      <c r="AL397" s="48"/>
      <c r="AM397" s="10"/>
      <c r="AN397" s="18"/>
      <c r="AO397" s="14" t="s">
        <v>81</v>
      </c>
      <c r="AP397" s="87"/>
      <c r="AQ397" s="87"/>
      <c r="AY397" s="51"/>
    </row>
    <row r="398" spans="1:51" ht="17.25" customHeight="1" x14ac:dyDescent="0.2">
      <c r="A398" s="26"/>
      <c r="B398" s="27"/>
      <c r="C398" s="28"/>
      <c r="D398" s="29">
        <f>C398*E398*G398/100</f>
        <v>0</v>
      </c>
      <c r="E398" s="30"/>
      <c r="F398" s="31">
        <f>E398*G398/10</f>
        <v>0</v>
      </c>
      <c r="G398" s="30"/>
      <c r="H398" s="30"/>
      <c r="I398" s="30"/>
      <c r="J398" s="30"/>
      <c r="K398" s="28"/>
      <c r="L398" s="68"/>
      <c r="M398" s="32">
        <f>IF(L398=0,H398,L398)</f>
        <v>0</v>
      </c>
      <c r="N398" s="297"/>
      <c r="O398" s="107"/>
      <c r="P398" s="85"/>
      <c r="Q398" s="107"/>
      <c r="R398" s="64"/>
      <c r="S398" s="251"/>
      <c r="T398" s="33"/>
      <c r="U398" s="34">
        <f>$D398*I398</f>
        <v>0</v>
      </c>
      <c r="V398" s="34">
        <f>$D398*J398</f>
        <v>0</v>
      </c>
      <c r="W398" s="34">
        <f>$D398*K398</f>
        <v>0</v>
      </c>
      <c r="X398" s="35">
        <f>$D398*M398</f>
        <v>0</v>
      </c>
      <c r="Y398" s="35">
        <f t="shared" ref="Y398" si="193">D398*(1-K398)</f>
        <v>0</v>
      </c>
      <c r="Z398" s="34">
        <f>$D398*N398</f>
        <v>0</v>
      </c>
      <c r="AA398" s="34">
        <f>$D398*O398</f>
        <v>0</v>
      </c>
      <c r="AB398" s="34">
        <f>$D398*P398</f>
        <v>0</v>
      </c>
      <c r="AC398" s="106">
        <f>D398-AF398-AE398-AD398</f>
        <v>0</v>
      </c>
      <c r="AD398" s="34">
        <f>$D398*Q398</f>
        <v>0</v>
      </c>
      <c r="AE398" s="34">
        <f>$D398*R398</f>
        <v>0</v>
      </c>
      <c r="AF398" s="34">
        <f>$D398*S398</f>
        <v>0</v>
      </c>
      <c r="AG398" s="106">
        <f>$P398*AC398</f>
        <v>0</v>
      </c>
      <c r="AH398" s="106">
        <f>$P398*AD398</f>
        <v>0</v>
      </c>
      <c r="AI398" s="106">
        <f>$P398*AE398</f>
        <v>0</v>
      </c>
      <c r="AJ398" s="106">
        <f>$P398*AF398</f>
        <v>0</v>
      </c>
      <c r="AK398" s="34">
        <f>$D398*T398</f>
        <v>0</v>
      </c>
      <c r="AL398" s="35"/>
      <c r="AM398" s="10"/>
      <c r="AN398" s="29">
        <f>DSUM($A$9:$D$1100,$D$9,AO397:AO398)</f>
        <v>0</v>
      </c>
      <c r="AO398" s="10">
        <f>B398</f>
        <v>0</v>
      </c>
      <c r="AP398" s="88">
        <f>DCOUNT($A$9:$T$1100,$B$9,AO397:AO398)</f>
        <v>0</v>
      </c>
      <c r="AQ398" s="29">
        <f>DSUM($A$9:$T$1100,$P$9,AO397:AO398)</f>
        <v>0</v>
      </c>
      <c r="AR398" s="6">
        <f>IF(AP398=0,0,AQ398/AP398)</f>
        <v>0</v>
      </c>
      <c r="AY398" s="51"/>
    </row>
    <row r="399" spans="1:51" ht="2.25" customHeight="1" x14ac:dyDescent="0.2">
      <c r="A399" s="37"/>
      <c r="B399" s="38"/>
      <c r="C399" s="39"/>
      <c r="D399" s="40"/>
      <c r="E399" s="41"/>
      <c r="F399" s="42"/>
      <c r="G399" s="41"/>
      <c r="H399" s="43" t="s">
        <v>0</v>
      </c>
      <c r="I399" s="43" t="s">
        <v>52</v>
      </c>
      <c r="J399" s="43" t="s">
        <v>1</v>
      </c>
      <c r="K399" s="39"/>
      <c r="L399" s="69"/>
      <c r="M399" s="45"/>
      <c r="N399" s="46"/>
      <c r="O399" s="46"/>
      <c r="P399" s="86"/>
      <c r="Q399" s="252"/>
      <c r="R399" s="63"/>
      <c r="S399" s="253"/>
      <c r="T399" s="47"/>
      <c r="U399" s="48"/>
      <c r="V399" s="48"/>
      <c r="W399" s="48"/>
      <c r="X399" s="48"/>
      <c r="Y399" s="48"/>
      <c r="Z399" s="48"/>
      <c r="AA399" s="48"/>
      <c r="AB399" s="48"/>
      <c r="AC399" s="103"/>
      <c r="AD399" s="48"/>
      <c r="AE399" s="48"/>
      <c r="AF399" s="48"/>
      <c r="AG399" s="109"/>
      <c r="AH399" s="109"/>
      <c r="AI399" s="109"/>
      <c r="AJ399" s="109"/>
      <c r="AK399" s="48"/>
      <c r="AL399" s="48"/>
      <c r="AM399" s="10"/>
      <c r="AN399" s="18"/>
      <c r="AO399" s="14" t="s">
        <v>81</v>
      </c>
      <c r="AP399" s="87"/>
      <c r="AQ399" s="87"/>
      <c r="AY399" s="51"/>
    </row>
    <row r="400" spans="1:51" ht="17.25" customHeight="1" x14ac:dyDescent="0.2">
      <c r="A400" s="26"/>
      <c r="B400" s="27"/>
      <c r="C400" s="28"/>
      <c r="D400" s="29">
        <f>C400*E400*G400/100</f>
        <v>0</v>
      </c>
      <c r="E400" s="30"/>
      <c r="F400" s="31">
        <f>E400*G400/10</f>
        <v>0</v>
      </c>
      <c r="G400" s="30"/>
      <c r="H400" s="30"/>
      <c r="I400" s="30"/>
      <c r="J400" s="30"/>
      <c r="K400" s="28"/>
      <c r="L400" s="68"/>
      <c r="M400" s="32">
        <f>IF(L400=0,H400,L400)</f>
        <v>0</v>
      </c>
      <c r="N400" s="297"/>
      <c r="O400" s="107"/>
      <c r="P400" s="85"/>
      <c r="Q400" s="107"/>
      <c r="R400" s="64"/>
      <c r="S400" s="251"/>
      <c r="T400" s="33"/>
      <c r="U400" s="34">
        <f>$D400*I400</f>
        <v>0</v>
      </c>
      <c r="V400" s="34">
        <f>$D400*J400</f>
        <v>0</v>
      </c>
      <c r="W400" s="34">
        <f>$D400*K400</f>
        <v>0</v>
      </c>
      <c r="X400" s="35">
        <f>$D400*M400</f>
        <v>0</v>
      </c>
      <c r="Y400" s="35">
        <f t="shared" ref="Y400" si="194">D400*(1-K400)</f>
        <v>0</v>
      </c>
      <c r="Z400" s="34">
        <f>$D400*N400</f>
        <v>0</v>
      </c>
      <c r="AA400" s="34">
        <f>$D400*O400</f>
        <v>0</v>
      </c>
      <c r="AB400" s="34">
        <f>$D400*P400</f>
        <v>0</v>
      </c>
      <c r="AC400" s="106">
        <f>D400-AF400-AE400-AD400</f>
        <v>0</v>
      </c>
      <c r="AD400" s="34">
        <f>$D400*Q400</f>
        <v>0</v>
      </c>
      <c r="AE400" s="34">
        <f>$D400*R400</f>
        <v>0</v>
      </c>
      <c r="AF400" s="34">
        <f>$D400*S400</f>
        <v>0</v>
      </c>
      <c r="AG400" s="106">
        <f>$P400*AC400</f>
        <v>0</v>
      </c>
      <c r="AH400" s="106">
        <f>$P400*AD400</f>
        <v>0</v>
      </c>
      <c r="AI400" s="106">
        <f>$P400*AE400</f>
        <v>0</v>
      </c>
      <c r="AJ400" s="106">
        <f>$P400*AF400</f>
        <v>0</v>
      </c>
      <c r="AK400" s="34">
        <f>$D400*T400</f>
        <v>0</v>
      </c>
      <c r="AL400" s="35"/>
      <c r="AM400" s="10"/>
      <c r="AN400" s="29">
        <f>DSUM($A$9:$D$1100,$D$9,AO399:AO400)</f>
        <v>0</v>
      </c>
      <c r="AO400" s="10">
        <f>B400</f>
        <v>0</v>
      </c>
      <c r="AP400" s="88">
        <f>DCOUNT($A$9:$T$1100,$B$9,AO399:AO400)</f>
        <v>0</v>
      </c>
      <c r="AQ400" s="29">
        <f>DSUM($A$9:$T$1100,$P$9,AO399:AO400)</f>
        <v>0</v>
      </c>
      <c r="AR400" s="6">
        <f>IF(AP400=0,0,AQ400/AP400)</f>
        <v>0</v>
      </c>
      <c r="AY400" s="51"/>
    </row>
    <row r="401" spans="1:51" ht="2.25" customHeight="1" x14ac:dyDescent="0.2">
      <c r="A401" s="37"/>
      <c r="B401" s="38"/>
      <c r="C401" s="39"/>
      <c r="D401" s="40"/>
      <c r="E401" s="41"/>
      <c r="F401" s="42"/>
      <c r="G401" s="41"/>
      <c r="H401" s="43" t="s">
        <v>0</v>
      </c>
      <c r="I401" s="43" t="s">
        <v>52</v>
      </c>
      <c r="J401" s="43" t="s">
        <v>1</v>
      </c>
      <c r="K401" s="39"/>
      <c r="L401" s="69"/>
      <c r="M401" s="45"/>
      <c r="N401" s="46"/>
      <c r="O401" s="46"/>
      <c r="P401" s="86"/>
      <c r="Q401" s="252"/>
      <c r="R401" s="63"/>
      <c r="S401" s="253"/>
      <c r="T401" s="47"/>
      <c r="U401" s="48"/>
      <c r="V401" s="48"/>
      <c r="W401" s="48"/>
      <c r="X401" s="48"/>
      <c r="Y401" s="48"/>
      <c r="Z401" s="48"/>
      <c r="AA401" s="48"/>
      <c r="AB401" s="48"/>
      <c r="AC401" s="103"/>
      <c r="AD401" s="48"/>
      <c r="AE401" s="48"/>
      <c r="AF401" s="48"/>
      <c r="AG401" s="109"/>
      <c r="AH401" s="109"/>
      <c r="AI401" s="109"/>
      <c r="AJ401" s="109"/>
      <c r="AK401" s="48"/>
      <c r="AL401" s="48"/>
      <c r="AM401" s="10"/>
      <c r="AN401" s="18"/>
      <c r="AO401" s="14" t="s">
        <v>81</v>
      </c>
      <c r="AP401" s="87"/>
      <c r="AQ401" s="87"/>
      <c r="AY401" s="51"/>
    </row>
    <row r="402" spans="1:51" ht="17.25" customHeight="1" x14ac:dyDescent="0.2">
      <c r="A402" s="26"/>
      <c r="B402" s="27"/>
      <c r="C402" s="28"/>
      <c r="D402" s="29">
        <f>C402*E402*G402/100</f>
        <v>0</v>
      </c>
      <c r="E402" s="30"/>
      <c r="F402" s="31">
        <f>E402*G402/10</f>
        <v>0</v>
      </c>
      <c r="G402" s="30"/>
      <c r="H402" s="30"/>
      <c r="I402" s="30"/>
      <c r="J402" s="30"/>
      <c r="K402" s="28"/>
      <c r="L402" s="68"/>
      <c r="M402" s="32">
        <f>IF(L402=0,H402,L402)</f>
        <v>0</v>
      </c>
      <c r="N402" s="297"/>
      <c r="O402" s="107"/>
      <c r="P402" s="85"/>
      <c r="Q402" s="107"/>
      <c r="R402" s="64"/>
      <c r="S402" s="251"/>
      <c r="T402" s="33"/>
      <c r="U402" s="34">
        <f>$D402*I402</f>
        <v>0</v>
      </c>
      <c r="V402" s="34">
        <f>$D402*J402</f>
        <v>0</v>
      </c>
      <c r="W402" s="34">
        <f>$D402*K402</f>
        <v>0</v>
      </c>
      <c r="X402" s="35">
        <f>$D402*M402</f>
        <v>0</v>
      </c>
      <c r="Y402" s="35">
        <f t="shared" ref="Y402" si="195">D402*(1-K402)</f>
        <v>0</v>
      </c>
      <c r="Z402" s="34">
        <f>$D402*N402</f>
        <v>0</v>
      </c>
      <c r="AA402" s="34">
        <f>$D402*O402</f>
        <v>0</v>
      </c>
      <c r="AB402" s="34">
        <f>$D402*P402</f>
        <v>0</v>
      </c>
      <c r="AC402" s="106">
        <f>D402-AF402-AE402-AD402</f>
        <v>0</v>
      </c>
      <c r="AD402" s="34">
        <f>$D402*Q402</f>
        <v>0</v>
      </c>
      <c r="AE402" s="34">
        <f>$D402*R402</f>
        <v>0</v>
      </c>
      <c r="AF402" s="34">
        <f>$D402*S402</f>
        <v>0</v>
      </c>
      <c r="AG402" s="106">
        <f>$P402*AC402</f>
        <v>0</v>
      </c>
      <c r="AH402" s="106">
        <f>$P402*AD402</f>
        <v>0</v>
      </c>
      <c r="AI402" s="106">
        <f>$P402*AE402</f>
        <v>0</v>
      </c>
      <c r="AJ402" s="106">
        <f>$P402*AF402</f>
        <v>0</v>
      </c>
      <c r="AK402" s="34">
        <f>$D402*T402</f>
        <v>0</v>
      </c>
      <c r="AL402" s="35"/>
      <c r="AM402" s="10"/>
      <c r="AN402" s="29">
        <f>DSUM($A$9:$D$1100,$D$9,AO401:AO402)</f>
        <v>0</v>
      </c>
      <c r="AO402" s="10">
        <f>B402</f>
        <v>0</v>
      </c>
      <c r="AP402" s="88">
        <f>DCOUNT($A$9:$T$1100,$B$9,AO401:AO402)</f>
        <v>0</v>
      </c>
      <c r="AQ402" s="29">
        <f>DSUM($A$9:$T$1100,$P$9,AO401:AO402)</f>
        <v>0</v>
      </c>
      <c r="AR402" s="6">
        <f>IF(AP402=0,0,AQ402/AP402)</f>
        <v>0</v>
      </c>
      <c r="AY402" s="51"/>
    </row>
    <row r="403" spans="1:51" ht="2.25" customHeight="1" x14ac:dyDescent="0.2">
      <c r="A403" s="37"/>
      <c r="B403" s="38"/>
      <c r="C403" s="39"/>
      <c r="D403" s="40"/>
      <c r="E403" s="41"/>
      <c r="F403" s="42"/>
      <c r="G403" s="41"/>
      <c r="H403" s="43" t="s">
        <v>0</v>
      </c>
      <c r="I403" s="43" t="s">
        <v>52</v>
      </c>
      <c r="J403" s="43" t="s">
        <v>1</v>
      </c>
      <c r="K403" s="39"/>
      <c r="L403" s="69"/>
      <c r="M403" s="45"/>
      <c r="N403" s="46"/>
      <c r="O403" s="46"/>
      <c r="P403" s="86"/>
      <c r="Q403" s="252"/>
      <c r="R403" s="63"/>
      <c r="S403" s="253"/>
      <c r="T403" s="47"/>
      <c r="U403" s="48"/>
      <c r="V403" s="48"/>
      <c r="W403" s="48"/>
      <c r="X403" s="48"/>
      <c r="Y403" s="48"/>
      <c r="Z403" s="48"/>
      <c r="AA403" s="48"/>
      <c r="AB403" s="48"/>
      <c r="AC403" s="103"/>
      <c r="AD403" s="48"/>
      <c r="AE403" s="48"/>
      <c r="AF403" s="48"/>
      <c r="AG403" s="109"/>
      <c r="AH403" s="109"/>
      <c r="AI403" s="109"/>
      <c r="AJ403" s="109"/>
      <c r="AK403" s="48"/>
      <c r="AL403" s="48"/>
      <c r="AM403" s="10"/>
      <c r="AN403" s="18"/>
      <c r="AO403" s="14" t="s">
        <v>81</v>
      </c>
      <c r="AP403" s="87"/>
      <c r="AQ403" s="87"/>
      <c r="AY403" s="51"/>
    </row>
    <row r="404" spans="1:51" ht="17.25" customHeight="1" x14ac:dyDescent="0.2">
      <c r="A404" s="26"/>
      <c r="B404" s="27"/>
      <c r="C404" s="28"/>
      <c r="D404" s="29">
        <f>C404*E404*G404/100</f>
        <v>0</v>
      </c>
      <c r="E404" s="30"/>
      <c r="F404" s="31">
        <f>E404*G404/10</f>
        <v>0</v>
      </c>
      <c r="G404" s="30"/>
      <c r="H404" s="30"/>
      <c r="I404" s="30"/>
      <c r="J404" s="30"/>
      <c r="K404" s="28"/>
      <c r="L404" s="68"/>
      <c r="M404" s="32">
        <f>IF(L404=0,H404,L404)</f>
        <v>0</v>
      </c>
      <c r="N404" s="297"/>
      <c r="O404" s="107"/>
      <c r="P404" s="85"/>
      <c r="Q404" s="107"/>
      <c r="R404" s="64"/>
      <c r="S404" s="251"/>
      <c r="T404" s="33"/>
      <c r="U404" s="34">
        <f>$D404*I404</f>
        <v>0</v>
      </c>
      <c r="V404" s="34">
        <f>$D404*J404</f>
        <v>0</v>
      </c>
      <c r="W404" s="34">
        <f>$D404*K404</f>
        <v>0</v>
      </c>
      <c r="X404" s="35">
        <f>$D404*M404</f>
        <v>0</v>
      </c>
      <c r="Y404" s="35">
        <f t="shared" ref="Y404" si="196">D404*(1-K404)</f>
        <v>0</v>
      </c>
      <c r="Z404" s="34">
        <f>$D404*N404</f>
        <v>0</v>
      </c>
      <c r="AA404" s="34">
        <f>$D404*O404</f>
        <v>0</v>
      </c>
      <c r="AB404" s="34">
        <f>$D404*P404</f>
        <v>0</v>
      </c>
      <c r="AC404" s="106">
        <f>D404-AF404-AE404-AD404</f>
        <v>0</v>
      </c>
      <c r="AD404" s="34">
        <f>$D404*Q404</f>
        <v>0</v>
      </c>
      <c r="AE404" s="34">
        <f>$D404*R404</f>
        <v>0</v>
      </c>
      <c r="AF404" s="34">
        <f>$D404*S404</f>
        <v>0</v>
      </c>
      <c r="AG404" s="106">
        <f>$P404*AC404</f>
        <v>0</v>
      </c>
      <c r="AH404" s="106">
        <f>$P404*AD404</f>
        <v>0</v>
      </c>
      <c r="AI404" s="106">
        <f>$P404*AE404</f>
        <v>0</v>
      </c>
      <c r="AJ404" s="106">
        <f>$P404*AF404</f>
        <v>0</v>
      </c>
      <c r="AK404" s="34">
        <f>$D404*T404</f>
        <v>0</v>
      </c>
      <c r="AL404" s="35"/>
      <c r="AM404" s="10"/>
      <c r="AN404" s="29">
        <f>DSUM($A$9:$D$1100,$D$9,AO403:AO404)</f>
        <v>0</v>
      </c>
      <c r="AO404" s="10">
        <f>B404</f>
        <v>0</v>
      </c>
      <c r="AP404" s="88">
        <f>DCOUNT($A$9:$T$1100,$B$9,AO403:AO404)</f>
        <v>0</v>
      </c>
      <c r="AQ404" s="29">
        <f>DSUM($A$9:$T$1100,$P$9,AO403:AO404)</f>
        <v>0</v>
      </c>
      <c r="AR404" s="6">
        <f>IF(AP404=0,0,AQ404/AP404)</f>
        <v>0</v>
      </c>
      <c r="AY404" s="51"/>
    </row>
    <row r="405" spans="1:51" ht="2.25" customHeight="1" x14ac:dyDescent="0.2">
      <c r="A405" s="37"/>
      <c r="B405" s="38"/>
      <c r="C405" s="39"/>
      <c r="D405" s="40"/>
      <c r="E405" s="41"/>
      <c r="F405" s="42"/>
      <c r="G405" s="41"/>
      <c r="H405" s="43" t="s">
        <v>0</v>
      </c>
      <c r="I405" s="43" t="s">
        <v>52</v>
      </c>
      <c r="J405" s="43" t="s">
        <v>1</v>
      </c>
      <c r="K405" s="39"/>
      <c r="L405" s="69"/>
      <c r="M405" s="45"/>
      <c r="N405" s="46"/>
      <c r="O405" s="46"/>
      <c r="P405" s="86"/>
      <c r="Q405" s="252"/>
      <c r="R405" s="63"/>
      <c r="S405" s="253"/>
      <c r="T405" s="47"/>
      <c r="U405" s="48"/>
      <c r="V405" s="48"/>
      <c r="W405" s="48"/>
      <c r="X405" s="48"/>
      <c r="Y405" s="48"/>
      <c r="Z405" s="48"/>
      <c r="AA405" s="48"/>
      <c r="AB405" s="48"/>
      <c r="AC405" s="103"/>
      <c r="AD405" s="48"/>
      <c r="AE405" s="48"/>
      <c r="AF405" s="48"/>
      <c r="AG405" s="109"/>
      <c r="AH405" s="109"/>
      <c r="AI405" s="109"/>
      <c r="AJ405" s="109"/>
      <c r="AK405" s="48"/>
      <c r="AL405" s="48"/>
      <c r="AM405" s="10"/>
      <c r="AN405" s="18"/>
      <c r="AO405" s="14" t="s">
        <v>81</v>
      </c>
      <c r="AP405" s="87"/>
      <c r="AQ405" s="87"/>
      <c r="AY405" s="51"/>
    </row>
    <row r="406" spans="1:51" ht="17.25" customHeight="1" x14ac:dyDescent="0.2">
      <c r="A406" s="26"/>
      <c r="B406" s="27"/>
      <c r="C406" s="28"/>
      <c r="D406" s="29">
        <f>C406*E406*G406/100</f>
        <v>0</v>
      </c>
      <c r="E406" s="30"/>
      <c r="F406" s="31">
        <f>E406*G406/10</f>
        <v>0</v>
      </c>
      <c r="G406" s="30"/>
      <c r="H406" s="30"/>
      <c r="I406" s="30"/>
      <c r="J406" s="30"/>
      <c r="K406" s="28"/>
      <c r="L406" s="68"/>
      <c r="M406" s="32">
        <f>IF(L406=0,H406,L406)</f>
        <v>0</v>
      </c>
      <c r="N406" s="297"/>
      <c r="O406" s="107"/>
      <c r="P406" s="85"/>
      <c r="Q406" s="107"/>
      <c r="R406" s="64"/>
      <c r="S406" s="251"/>
      <c r="T406" s="33"/>
      <c r="U406" s="34">
        <f>$D406*I406</f>
        <v>0</v>
      </c>
      <c r="V406" s="34">
        <f>$D406*J406</f>
        <v>0</v>
      </c>
      <c r="W406" s="34">
        <f>$D406*K406</f>
        <v>0</v>
      </c>
      <c r="X406" s="35">
        <f>$D406*M406</f>
        <v>0</v>
      </c>
      <c r="Y406" s="35">
        <f t="shared" ref="Y406" si="197">D406*(1-K406)</f>
        <v>0</v>
      </c>
      <c r="Z406" s="34">
        <f>$D406*N406</f>
        <v>0</v>
      </c>
      <c r="AA406" s="34">
        <f>$D406*O406</f>
        <v>0</v>
      </c>
      <c r="AB406" s="34">
        <f>$D406*P406</f>
        <v>0</v>
      </c>
      <c r="AC406" s="106">
        <f>D406-AF406-AE406-AD406</f>
        <v>0</v>
      </c>
      <c r="AD406" s="34">
        <f>$D406*Q406</f>
        <v>0</v>
      </c>
      <c r="AE406" s="34">
        <f>$D406*R406</f>
        <v>0</v>
      </c>
      <c r="AF406" s="34">
        <f>$D406*S406</f>
        <v>0</v>
      </c>
      <c r="AG406" s="106">
        <f>$P406*AC406</f>
        <v>0</v>
      </c>
      <c r="AH406" s="106">
        <f>$P406*AD406</f>
        <v>0</v>
      </c>
      <c r="AI406" s="106">
        <f>$P406*AE406</f>
        <v>0</v>
      </c>
      <c r="AJ406" s="106">
        <f>$P406*AF406</f>
        <v>0</v>
      </c>
      <c r="AK406" s="34">
        <f>$D406*T406</f>
        <v>0</v>
      </c>
      <c r="AL406" s="35"/>
      <c r="AM406" s="10"/>
      <c r="AN406" s="29">
        <f>DSUM($A$9:$D$1100,$D$9,AO405:AO406)</f>
        <v>0</v>
      </c>
      <c r="AO406" s="10">
        <f>B406</f>
        <v>0</v>
      </c>
      <c r="AP406" s="88">
        <f>DCOUNT($A$9:$T$1100,$B$9,AO405:AO406)</f>
        <v>0</v>
      </c>
      <c r="AQ406" s="29">
        <f>DSUM($A$9:$T$1100,$P$9,AO405:AO406)</f>
        <v>0</v>
      </c>
      <c r="AR406" s="6">
        <f>IF(AP406=0,0,AQ406/AP406)</f>
        <v>0</v>
      </c>
      <c r="AY406" s="51"/>
    </row>
    <row r="407" spans="1:51" ht="2.25" customHeight="1" x14ac:dyDescent="0.2">
      <c r="A407" s="37"/>
      <c r="B407" s="38"/>
      <c r="C407" s="39"/>
      <c r="D407" s="40"/>
      <c r="E407" s="41"/>
      <c r="F407" s="42"/>
      <c r="G407" s="41"/>
      <c r="H407" s="43" t="s">
        <v>0</v>
      </c>
      <c r="I407" s="43" t="s">
        <v>52</v>
      </c>
      <c r="J407" s="43" t="s">
        <v>1</v>
      </c>
      <c r="K407" s="39"/>
      <c r="L407" s="69"/>
      <c r="M407" s="45"/>
      <c r="N407" s="46"/>
      <c r="O407" s="46"/>
      <c r="P407" s="86"/>
      <c r="Q407" s="252"/>
      <c r="R407" s="63"/>
      <c r="S407" s="253"/>
      <c r="T407" s="47"/>
      <c r="U407" s="48"/>
      <c r="V407" s="48"/>
      <c r="W407" s="48"/>
      <c r="X407" s="48"/>
      <c r="Y407" s="48"/>
      <c r="Z407" s="48"/>
      <c r="AA407" s="48"/>
      <c r="AB407" s="48"/>
      <c r="AC407" s="103"/>
      <c r="AD407" s="48"/>
      <c r="AE407" s="48"/>
      <c r="AF407" s="48"/>
      <c r="AG407" s="109"/>
      <c r="AH407" s="109"/>
      <c r="AI407" s="109"/>
      <c r="AJ407" s="109"/>
      <c r="AK407" s="48"/>
      <c r="AL407" s="48"/>
      <c r="AM407" s="10"/>
      <c r="AN407" s="18"/>
      <c r="AO407" s="14" t="s">
        <v>81</v>
      </c>
      <c r="AP407" s="87"/>
      <c r="AQ407" s="87"/>
      <c r="AY407" s="51"/>
    </row>
    <row r="408" spans="1:51" ht="17.25" customHeight="1" x14ac:dyDescent="0.2">
      <c r="A408" s="26"/>
      <c r="B408" s="27"/>
      <c r="C408" s="28"/>
      <c r="D408" s="29">
        <f>C408*E408*G408/100</f>
        <v>0</v>
      </c>
      <c r="E408" s="30"/>
      <c r="F408" s="31">
        <f>E408*G408/10</f>
        <v>0</v>
      </c>
      <c r="G408" s="30"/>
      <c r="H408" s="30"/>
      <c r="I408" s="30"/>
      <c r="J408" s="30"/>
      <c r="K408" s="28"/>
      <c r="L408" s="68"/>
      <c r="M408" s="32">
        <f>IF(L408=0,H408,L408)</f>
        <v>0</v>
      </c>
      <c r="N408" s="297"/>
      <c r="O408" s="107"/>
      <c r="P408" s="85"/>
      <c r="Q408" s="107"/>
      <c r="R408" s="64"/>
      <c r="S408" s="251"/>
      <c r="T408" s="33"/>
      <c r="U408" s="34">
        <f>$D408*I408</f>
        <v>0</v>
      </c>
      <c r="V408" s="34">
        <f>$D408*J408</f>
        <v>0</v>
      </c>
      <c r="W408" s="34">
        <f>$D408*K408</f>
        <v>0</v>
      </c>
      <c r="X408" s="35">
        <f>$D408*M408</f>
        <v>0</v>
      </c>
      <c r="Y408" s="35">
        <f t="shared" ref="Y408" si="198">D408*(1-K408)</f>
        <v>0</v>
      </c>
      <c r="Z408" s="34">
        <f>$D408*N408</f>
        <v>0</v>
      </c>
      <c r="AA408" s="34">
        <f>$D408*O408</f>
        <v>0</v>
      </c>
      <c r="AB408" s="34">
        <f>$D408*P408</f>
        <v>0</v>
      </c>
      <c r="AC408" s="106">
        <f>D408-AF408-AE408-AD408</f>
        <v>0</v>
      </c>
      <c r="AD408" s="34">
        <f>$D408*Q408</f>
        <v>0</v>
      </c>
      <c r="AE408" s="34">
        <f>$D408*R408</f>
        <v>0</v>
      </c>
      <c r="AF408" s="34">
        <f>$D408*S408</f>
        <v>0</v>
      </c>
      <c r="AG408" s="106">
        <f>$P408*AC408</f>
        <v>0</v>
      </c>
      <c r="AH408" s="106">
        <f>$P408*AD408</f>
        <v>0</v>
      </c>
      <c r="AI408" s="106">
        <f>$P408*AE408</f>
        <v>0</v>
      </c>
      <c r="AJ408" s="106">
        <f>$P408*AF408</f>
        <v>0</v>
      </c>
      <c r="AK408" s="34">
        <f>$D408*T408</f>
        <v>0</v>
      </c>
      <c r="AL408" s="35"/>
      <c r="AM408" s="10"/>
      <c r="AN408" s="29">
        <f>DSUM($A$9:$D$1100,$D$9,AO407:AO408)</f>
        <v>0</v>
      </c>
      <c r="AO408" s="10">
        <f>B408</f>
        <v>0</v>
      </c>
      <c r="AP408" s="88">
        <f>DCOUNT($A$9:$T$1100,$B$9,AO407:AO408)</f>
        <v>0</v>
      </c>
      <c r="AQ408" s="29">
        <f>DSUM($A$9:$T$1100,$P$9,AO407:AO408)</f>
        <v>0</v>
      </c>
      <c r="AR408" s="6">
        <f>IF(AP408=0,0,AQ408/AP408)</f>
        <v>0</v>
      </c>
      <c r="AY408" s="51"/>
    </row>
    <row r="409" spans="1:51" ht="2.25" customHeight="1" x14ac:dyDescent="0.2">
      <c r="A409" s="37"/>
      <c r="B409" s="38"/>
      <c r="C409" s="39"/>
      <c r="D409" s="40"/>
      <c r="E409" s="41"/>
      <c r="F409" s="42"/>
      <c r="G409" s="41"/>
      <c r="H409" s="43" t="s">
        <v>0</v>
      </c>
      <c r="I409" s="43" t="s">
        <v>52</v>
      </c>
      <c r="J409" s="43" t="s">
        <v>1</v>
      </c>
      <c r="K409" s="39"/>
      <c r="L409" s="69"/>
      <c r="M409" s="45"/>
      <c r="N409" s="46"/>
      <c r="O409" s="46"/>
      <c r="P409" s="86"/>
      <c r="Q409" s="252"/>
      <c r="R409" s="63"/>
      <c r="S409" s="253"/>
      <c r="T409" s="47"/>
      <c r="U409" s="48"/>
      <c r="V409" s="48"/>
      <c r="W409" s="48"/>
      <c r="X409" s="48"/>
      <c r="Y409" s="48"/>
      <c r="Z409" s="48"/>
      <c r="AA409" s="48"/>
      <c r="AB409" s="48"/>
      <c r="AC409" s="103"/>
      <c r="AD409" s="48"/>
      <c r="AE409" s="48"/>
      <c r="AF409" s="48"/>
      <c r="AG409" s="109"/>
      <c r="AH409" s="109"/>
      <c r="AI409" s="109"/>
      <c r="AJ409" s="109"/>
      <c r="AK409" s="48"/>
      <c r="AL409" s="48"/>
      <c r="AM409" s="10"/>
      <c r="AN409" s="18"/>
      <c r="AO409" s="14" t="s">
        <v>81</v>
      </c>
      <c r="AP409" s="87"/>
      <c r="AQ409" s="87"/>
      <c r="AY409" s="51"/>
    </row>
    <row r="410" spans="1:51" ht="17.25" customHeight="1" x14ac:dyDescent="0.2">
      <c r="A410" s="26"/>
      <c r="B410" s="27"/>
      <c r="C410" s="28"/>
      <c r="D410" s="29">
        <f>C410*E410*G410/100</f>
        <v>0</v>
      </c>
      <c r="E410" s="30"/>
      <c r="F410" s="31">
        <f>E410*G410/10</f>
        <v>0</v>
      </c>
      <c r="G410" s="30"/>
      <c r="H410" s="30"/>
      <c r="I410" s="30"/>
      <c r="J410" s="30"/>
      <c r="K410" s="28"/>
      <c r="L410" s="68"/>
      <c r="M410" s="32">
        <f>IF(L410=0,H410,L410)</f>
        <v>0</v>
      </c>
      <c r="N410" s="297"/>
      <c r="O410" s="107"/>
      <c r="P410" s="85"/>
      <c r="Q410" s="107"/>
      <c r="R410" s="64"/>
      <c r="S410" s="251"/>
      <c r="T410" s="33"/>
      <c r="U410" s="34">
        <f>$D410*I410</f>
        <v>0</v>
      </c>
      <c r="V410" s="34">
        <f>$D410*J410</f>
        <v>0</v>
      </c>
      <c r="W410" s="34">
        <f>$D410*K410</f>
        <v>0</v>
      </c>
      <c r="X410" s="35">
        <f>$D410*M410</f>
        <v>0</v>
      </c>
      <c r="Y410" s="35">
        <f t="shared" ref="Y410" si="199">D410*(1-K410)</f>
        <v>0</v>
      </c>
      <c r="Z410" s="34">
        <f>$D410*N410</f>
        <v>0</v>
      </c>
      <c r="AA410" s="34">
        <f>$D410*O410</f>
        <v>0</v>
      </c>
      <c r="AB410" s="34">
        <f>$D410*P410</f>
        <v>0</v>
      </c>
      <c r="AC410" s="106">
        <f>D410-AF410-AE410-AD410</f>
        <v>0</v>
      </c>
      <c r="AD410" s="34">
        <f>$D410*Q410</f>
        <v>0</v>
      </c>
      <c r="AE410" s="34">
        <f>$D410*R410</f>
        <v>0</v>
      </c>
      <c r="AF410" s="34">
        <f>$D410*S410</f>
        <v>0</v>
      </c>
      <c r="AG410" s="106">
        <f>$P410*AC410</f>
        <v>0</v>
      </c>
      <c r="AH410" s="106">
        <f>$P410*AD410</f>
        <v>0</v>
      </c>
      <c r="AI410" s="106">
        <f>$P410*AE410</f>
        <v>0</v>
      </c>
      <c r="AJ410" s="106">
        <f>$P410*AF410</f>
        <v>0</v>
      </c>
      <c r="AK410" s="34">
        <f>$D410*T410</f>
        <v>0</v>
      </c>
      <c r="AL410" s="35"/>
      <c r="AM410" s="10"/>
      <c r="AN410" s="29">
        <f>DSUM($A$9:$D$1100,$D$9,AO409:AO410)</f>
        <v>0</v>
      </c>
      <c r="AO410" s="10">
        <f>B410</f>
        <v>0</v>
      </c>
      <c r="AP410" s="88">
        <f>DCOUNT($A$9:$T$1100,$B$9,AO409:AO410)</f>
        <v>0</v>
      </c>
      <c r="AQ410" s="29">
        <f>DSUM($A$9:$T$1100,$P$9,AO409:AO410)</f>
        <v>0</v>
      </c>
      <c r="AR410" s="6">
        <f>IF(AP410=0,0,AQ410/AP410)</f>
        <v>0</v>
      </c>
      <c r="AY410" s="51"/>
    </row>
    <row r="411" spans="1:51" ht="2.25" customHeight="1" x14ac:dyDescent="0.2">
      <c r="A411" s="37"/>
      <c r="B411" s="38"/>
      <c r="C411" s="39"/>
      <c r="D411" s="40"/>
      <c r="E411" s="41"/>
      <c r="F411" s="42"/>
      <c r="G411" s="41"/>
      <c r="H411" s="43" t="s">
        <v>0</v>
      </c>
      <c r="I411" s="43" t="s">
        <v>52</v>
      </c>
      <c r="J411" s="43" t="s">
        <v>1</v>
      </c>
      <c r="K411" s="39"/>
      <c r="L411" s="69"/>
      <c r="M411" s="45"/>
      <c r="N411" s="46"/>
      <c r="O411" s="46"/>
      <c r="P411" s="86"/>
      <c r="Q411" s="252"/>
      <c r="R411" s="63"/>
      <c r="S411" s="253"/>
      <c r="T411" s="47"/>
      <c r="U411" s="48"/>
      <c r="V411" s="48"/>
      <c r="W411" s="48"/>
      <c r="X411" s="48"/>
      <c r="Y411" s="48"/>
      <c r="Z411" s="48"/>
      <c r="AA411" s="48"/>
      <c r="AB411" s="48"/>
      <c r="AC411" s="103"/>
      <c r="AD411" s="48"/>
      <c r="AE411" s="48"/>
      <c r="AF411" s="48"/>
      <c r="AG411" s="109"/>
      <c r="AH411" s="109"/>
      <c r="AI411" s="109"/>
      <c r="AJ411" s="109"/>
      <c r="AK411" s="48"/>
      <c r="AL411" s="48"/>
      <c r="AM411" s="10"/>
      <c r="AN411" s="18"/>
      <c r="AO411" s="14" t="s">
        <v>81</v>
      </c>
      <c r="AP411" s="87"/>
      <c r="AQ411" s="87"/>
      <c r="AY411" s="51"/>
    </row>
    <row r="412" spans="1:51" ht="17.25" customHeight="1" x14ac:dyDescent="0.2">
      <c r="A412" s="26"/>
      <c r="B412" s="27"/>
      <c r="C412" s="28"/>
      <c r="D412" s="29">
        <f>C412*E412*G412/100</f>
        <v>0</v>
      </c>
      <c r="E412" s="30"/>
      <c r="F412" s="31">
        <f>E412*G412/10</f>
        <v>0</v>
      </c>
      <c r="G412" s="30"/>
      <c r="H412" s="30"/>
      <c r="I412" s="30"/>
      <c r="J412" s="30"/>
      <c r="K412" s="28"/>
      <c r="L412" s="68"/>
      <c r="M412" s="32">
        <f>IF(L412=0,H412,L412)</f>
        <v>0</v>
      </c>
      <c r="N412" s="297"/>
      <c r="O412" s="107"/>
      <c r="P412" s="85"/>
      <c r="Q412" s="107"/>
      <c r="R412" s="64"/>
      <c r="S412" s="251"/>
      <c r="T412" s="33"/>
      <c r="U412" s="34">
        <f>$D412*I412</f>
        <v>0</v>
      </c>
      <c r="V412" s="34">
        <f>$D412*J412</f>
        <v>0</v>
      </c>
      <c r="W412" s="34">
        <f>$D412*K412</f>
        <v>0</v>
      </c>
      <c r="X412" s="35">
        <f>$D412*M412</f>
        <v>0</v>
      </c>
      <c r="Y412" s="35">
        <f t="shared" ref="Y412" si="200">D412*(1-K412)</f>
        <v>0</v>
      </c>
      <c r="Z412" s="34">
        <f>$D412*N412</f>
        <v>0</v>
      </c>
      <c r="AA412" s="34">
        <f>$D412*O412</f>
        <v>0</v>
      </c>
      <c r="AB412" s="34">
        <f>$D412*P412</f>
        <v>0</v>
      </c>
      <c r="AC412" s="106">
        <f>D412-AF412-AE412-AD412</f>
        <v>0</v>
      </c>
      <c r="AD412" s="34">
        <f>$D412*Q412</f>
        <v>0</v>
      </c>
      <c r="AE412" s="34">
        <f>$D412*R412</f>
        <v>0</v>
      </c>
      <c r="AF412" s="34">
        <f>$D412*S412</f>
        <v>0</v>
      </c>
      <c r="AG412" s="106">
        <f>$P412*AC412</f>
        <v>0</v>
      </c>
      <c r="AH412" s="106">
        <f>$P412*AD412</f>
        <v>0</v>
      </c>
      <c r="AI412" s="106">
        <f>$P412*AE412</f>
        <v>0</v>
      </c>
      <c r="AJ412" s="106">
        <f>$P412*AF412</f>
        <v>0</v>
      </c>
      <c r="AK412" s="34">
        <f>$D412*T412</f>
        <v>0</v>
      </c>
      <c r="AL412" s="35"/>
      <c r="AM412" s="10"/>
      <c r="AN412" s="29">
        <f>DSUM($A$9:$D$1100,$D$9,AO411:AO412)</f>
        <v>0</v>
      </c>
      <c r="AO412" s="10">
        <f>B412</f>
        <v>0</v>
      </c>
      <c r="AP412" s="88">
        <f>DCOUNT($A$9:$T$1100,$B$9,AO411:AO412)</f>
        <v>0</v>
      </c>
      <c r="AQ412" s="29">
        <f>DSUM($A$9:$T$1100,$P$9,AO411:AO412)</f>
        <v>0</v>
      </c>
      <c r="AR412" s="6">
        <f>IF(AP412=0,0,AQ412/AP412)</f>
        <v>0</v>
      </c>
      <c r="AY412" s="51"/>
    </row>
    <row r="413" spans="1:51" ht="2.25" customHeight="1" x14ac:dyDescent="0.2">
      <c r="A413" s="37"/>
      <c r="B413" s="38"/>
      <c r="C413" s="39"/>
      <c r="D413" s="40"/>
      <c r="E413" s="41"/>
      <c r="F413" s="42"/>
      <c r="G413" s="41"/>
      <c r="H413" s="43" t="s">
        <v>0</v>
      </c>
      <c r="I413" s="43" t="s">
        <v>52</v>
      </c>
      <c r="J413" s="43" t="s">
        <v>1</v>
      </c>
      <c r="K413" s="39"/>
      <c r="L413" s="69"/>
      <c r="M413" s="45"/>
      <c r="N413" s="46"/>
      <c r="O413" s="46"/>
      <c r="P413" s="86"/>
      <c r="Q413" s="252"/>
      <c r="R413" s="63"/>
      <c r="S413" s="253"/>
      <c r="T413" s="47"/>
      <c r="U413" s="48"/>
      <c r="V413" s="48"/>
      <c r="W413" s="48"/>
      <c r="X413" s="48"/>
      <c r="Y413" s="48"/>
      <c r="Z413" s="48"/>
      <c r="AA413" s="48"/>
      <c r="AB413" s="48"/>
      <c r="AC413" s="103"/>
      <c r="AD413" s="48"/>
      <c r="AE413" s="48"/>
      <c r="AF413" s="48"/>
      <c r="AG413" s="109"/>
      <c r="AH413" s="109"/>
      <c r="AI413" s="109"/>
      <c r="AJ413" s="109"/>
      <c r="AK413" s="48"/>
      <c r="AL413" s="48"/>
      <c r="AM413" s="10"/>
      <c r="AN413" s="18"/>
      <c r="AO413" s="14" t="s">
        <v>81</v>
      </c>
      <c r="AP413" s="87"/>
      <c r="AQ413" s="87"/>
      <c r="AY413" s="51"/>
    </row>
    <row r="414" spans="1:51" ht="17.25" customHeight="1" x14ac:dyDescent="0.2">
      <c r="A414" s="26"/>
      <c r="B414" s="27"/>
      <c r="C414" s="28"/>
      <c r="D414" s="29">
        <f>C414*E414*G414/100</f>
        <v>0</v>
      </c>
      <c r="E414" s="30"/>
      <c r="F414" s="31">
        <f>E414*G414/10</f>
        <v>0</v>
      </c>
      <c r="G414" s="30"/>
      <c r="H414" s="30"/>
      <c r="I414" s="30"/>
      <c r="J414" s="30"/>
      <c r="K414" s="28"/>
      <c r="L414" s="68"/>
      <c r="M414" s="32">
        <f>IF(L414=0,H414,L414)</f>
        <v>0</v>
      </c>
      <c r="N414" s="297"/>
      <c r="O414" s="107"/>
      <c r="P414" s="85"/>
      <c r="Q414" s="107"/>
      <c r="R414" s="64"/>
      <c r="S414" s="251"/>
      <c r="T414" s="33"/>
      <c r="U414" s="34">
        <f>$D414*I414</f>
        <v>0</v>
      </c>
      <c r="V414" s="34">
        <f>$D414*J414</f>
        <v>0</v>
      </c>
      <c r="W414" s="34">
        <f>$D414*K414</f>
        <v>0</v>
      </c>
      <c r="X414" s="35">
        <f>$D414*M414</f>
        <v>0</v>
      </c>
      <c r="Y414" s="35">
        <f t="shared" ref="Y414" si="201">D414*(1-K414)</f>
        <v>0</v>
      </c>
      <c r="Z414" s="34">
        <f>$D414*N414</f>
        <v>0</v>
      </c>
      <c r="AA414" s="34">
        <f>$D414*O414</f>
        <v>0</v>
      </c>
      <c r="AB414" s="34">
        <f>$D414*P414</f>
        <v>0</v>
      </c>
      <c r="AC414" s="106">
        <f>D414-AF414-AE414-AD414</f>
        <v>0</v>
      </c>
      <c r="AD414" s="34">
        <f>$D414*Q414</f>
        <v>0</v>
      </c>
      <c r="AE414" s="34">
        <f>$D414*R414</f>
        <v>0</v>
      </c>
      <c r="AF414" s="34">
        <f>$D414*S414</f>
        <v>0</v>
      </c>
      <c r="AG414" s="106">
        <f>$P414*AC414</f>
        <v>0</v>
      </c>
      <c r="AH414" s="106">
        <f>$P414*AD414</f>
        <v>0</v>
      </c>
      <c r="AI414" s="106">
        <f>$P414*AE414</f>
        <v>0</v>
      </c>
      <c r="AJ414" s="106">
        <f>$P414*AF414</f>
        <v>0</v>
      </c>
      <c r="AK414" s="34">
        <f>$D414*T414</f>
        <v>0</v>
      </c>
      <c r="AL414" s="35"/>
      <c r="AM414" s="10"/>
      <c r="AN414" s="29">
        <f>DSUM($A$9:$D$1100,$D$9,AO413:AO414)</f>
        <v>0</v>
      </c>
      <c r="AO414" s="10">
        <f>B414</f>
        <v>0</v>
      </c>
      <c r="AP414" s="88">
        <f>DCOUNT($A$9:$T$1100,$B$9,AO413:AO414)</f>
        <v>0</v>
      </c>
      <c r="AQ414" s="29">
        <f>DSUM($A$9:$T$1100,$P$9,AO413:AO414)</f>
        <v>0</v>
      </c>
      <c r="AR414" s="6">
        <f>IF(AP414=0,0,AQ414/AP414)</f>
        <v>0</v>
      </c>
      <c r="AY414" s="51"/>
    </row>
    <row r="415" spans="1:51" ht="2.25" customHeight="1" x14ac:dyDescent="0.2">
      <c r="A415" s="37"/>
      <c r="B415" s="38"/>
      <c r="C415" s="39"/>
      <c r="D415" s="40"/>
      <c r="E415" s="41"/>
      <c r="F415" s="42"/>
      <c r="G415" s="41"/>
      <c r="H415" s="43" t="s">
        <v>0</v>
      </c>
      <c r="I415" s="43" t="s">
        <v>52</v>
      </c>
      <c r="J415" s="43" t="s">
        <v>1</v>
      </c>
      <c r="K415" s="39"/>
      <c r="L415" s="69"/>
      <c r="M415" s="45"/>
      <c r="N415" s="46"/>
      <c r="O415" s="46"/>
      <c r="P415" s="86"/>
      <c r="Q415" s="252"/>
      <c r="R415" s="63"/>
      <c r="S415" s="253"/>
      <c r="T415" s="47"/>
      <c r="U415" s="48"/>
      <c r="V415" s="48"/>
      <c r="W415" s="48"/>
      <c r="X415" s="48"/>
      <c r="Y415" s="48"/>
      <c r="Z415" s="48"/>
      <c r="AA415" s="48"/>
      <c r="AB415" s="48"/>
      <c r="AC415" s="103"/>
      <c r="AD415" s="48"/>
      <c r="AE415" s="48"/>
      <c r="AF415" s="48"/>
      <c r="AG415" s="109"/>
      <c r="AH415" s="109"/>
      <c r="AI415" s="109"/>
      <c r="AJ415" s="109"/>
      <c r="AK415" s="48"/>
      <c r="AL415" s="48"/>
      <c r="AM415" s="10"/>
      <c r="AN415" s="18"/>
      <c r="AO415" s="14" t="s">
        <v>81</v>
      </c>
      <c r="AP415" s="87"/>
      <c r="AQ415" s="87"/>
      <c r="AY415" s="51"/>
    </row>
    <row r="416" spans="1:51" ht="17.25" customHeight="1" x14ac:dyDescent="0.2">
      <c r="A416" s="26"/>
      <c r="B416" s="27"/>
      <c r="C416" s="28"/>
      <c r="D416" s="29">
        <f>C416*E416*G416/100</f>
        <v>0</v>
      </c>
      <c r="E416" s="30"/>
      <c r="F416" s="31">
        <f>E416*G416/10</f>
        <v>0</v>
      </c>
      <c r="G416" s="30"/>
      <c r="H416" s="30"/>
      <c r="I416" s="30"/>
      <c r="J416" s="30"/>
      <c r="K416" s="28"/>
      <c r="L416" s="68"/>
      <c r="M416" s="32">
        <f>IF(L416=0,H416,L416)</f>
        <v>0</v>
      </c>
      <c r="N416" s="297"/>
      <c r="O416" s="107"/>
      <c r="P416" s="85"/>
      <c r="Q416" s="107"/>
      <c r="R416" s="64"/>
      <c r="S416" s="251"/>
      <c r="T416" s="33"/>
      <c r="U416" s="34">
        <f>$D416*I416</f>
        <v>0</v>
      </c>
      <c r="V416" s="34">
        <f>$D416*J416</f>
        <v>0</v>
      </c>
      <c r="W416" s="34">
        <f>$D416*K416</f>
        <v>0</v>
      </c>
      <c r="X416" s="35">
        <f>$D416*M416</f>
        <v>0</v>
      </c>
      <c r="Y416" s="35">
        <f t="shared" ref="Y416" si="202">D416*(1-K416)</f>
        <v>0</v>
      </c>
      <c r="Z416" s="34">
        <f>$D416*N416</f>
        <v>0</v>
      </c>
      <c r="AA416" s="34">
        <f>$D416*O416</f>
        <v>0</v>
      </c>
      <c r="AB416" s="34">
        <f>$D416*P416</f>
        <v>0</v>
      </c>
      <c r="AC416" s="106">
        <f>D416-AF416-AE416-AD416</f>
        <v>0</v>
      </c>
      <c r="AD416" s="34">
        <f>$D416*Q416</f>
        <v>0</v>
      </c>
      <c r="AE416" s="34">
        <f>$D416*R416</f>
        <v>0</v>
      </c>
      <c r="AF416" s="34">
        <f>$D416*S416</f>
        <v>0</v>
      </c>
      <c r="AG416" s="106">
        <f>$P416*AC416</f>
        <v>0</v>
      </c>
      <c r="AH416" s="106">
        <f>$P416*AD416</f>
        <v>0</v>
      </c>
      <c r="AI416" s="106">
        <f>$P416*AE416</f>
        <v>0</v>
      </c>
      <c r="AJ416" s="106">
        <f>$P416*AF416</f>
        <v>0</v>
      </c>
      <c r="AK416" s="34">
        <f>$D416*T416</f>
        <v>0</v>
      </c>
      <c r="AL416" s="35"/>
      <c r="AM416" s="10"/>
      <c r="AN416" s="29">
        <f>DSUM($A$9:$D$1100,$D$9,AO415:AO416)</f>
        <v>0</v>
      </c>
      <c r="AO416" s="10">
        <f>B416</f>
        <v>0</v>
      </c>
      <c r="AP416" s="88">
        <f>DCOUNT($A$9:$T$1100,$B$9,AO415:AO416)</f>
        <v>0</v>
      </c>
      <c r="AQ416" s="29">
        <f>DSUM($A$9:$T$1100,$P$9,AO415:AO416)</f>
        <v>0</v>
      </c>
      <c r="AR416" s="6">
        <f>IF(AP416=0,0,AQ416/AP416)</f>
        <v>0</v>
      </c>
      <c r="AY416" s="51"/>
    </row>
    <row r="417" spans="1:51" ht="2.25" customHeight="1" x14ac:dyDescent="0.2">
      <c r="A417" s="37"/>
      <c r="B417" s="38"/>
      <c r="C417" s="39"/>
      <c r="D417" s="40"/>
      <c r="E417" s="41"/>
      <c r="F417" s="42"/>
      <c r="G417" s="41"/>
      <c r="H417" s="43" t="s">
        <v>0</v>
      </c>
      <c r="I417" s="43" t="s">
        <v>52</v>
      </c>
      <c r="J417" s="43" t="s">
        <v>1</v>
      </c>
      <c r="K417" s="39"/>
      <c r="L417" s="69"/>
      <c r="M417" s="45"/>
      <c r="N417" s="46"/>
      <c r="O417" s="46"/>
      <c r="P417" s="86"/>
      <c r="Q417" s="252"/>
      <c r="R417" s="63"/>
      <c r="S417" s="253"/>
      <c r="T417" s="47"/>
      <c r="U417" s="48"/>
      <c r="V417" s="48"/>
      <c r="W417" s="48"/>
      <c r="X417" s="48"/>
      <c r="Y417" s="48"/>
      <c r="Z417" s="48"/>
      <c r="AA417" s="48"/>
      <c r="AB417" s="48"/>
      <c r="AC417" s="103"/>
      <c r="AD417" s="48"/>
      <c r="AE417" s="48"/>
      <c r="AF417" s="48"/>
      <c r="AG417" s="109"/>
      <c r="AH417" s="109"/>
      <c r="AI417" s="109"/>
      <c r="AJ417" s="109"/>
      <c r="AK417" s="48"/>
      <c r="AL417" s="48"/>
      <c r="AM417" s="10"/>
      <c r="AN417" s="18"/>
      <c r="AO417" s="14" t="s">
        <v>81</v>
      </c>
      <c r="AP417" s="87"/>
      <c r="AQ417" s="87"/>
      <c r="AY417" s="51"/>
    </row>
    <row r="418" spans="1:51" ht="17.25" customHeight="1" x14ac:dyDescent="0.2">
      <c r="A418" s="26"/>
      <c r="B418" s="27"/>
      <c r="C418" s="28"/>
      <c r="D418" s="29">
        <f>C418*E418*G418/100</f>
        <v>0</v>
      </c>
      <c r="E418" s="30"/>
      <c r="F418" s="31">
        <f>E418*G418/10</f>
        <v>0</v>
      </c>
      <c r="G418" s="30"/>
      <c r="H418" s="30"/>
      <c r="I418" s="30"/>
      <c r="J418" s="30"/>
      <c r="K418" s="28"/>
      <c r="L418" s="68"/>
      <c r="M418" s="32">
        <f>IF(L418=0,H418,L418)</f>
        <v>0</v>
      </c>
      <c r="N418" s="297"/>
      <c r="O418" s="107"/>
      <c r="P418" s="85"/>
      <c r="Q418" s="107"/>
      <c r="R418" s="64"/>
      <c r="S418" s="251"/>
      <c r="T418" s="33"/>
      <c r="U418" s="34">
        <f>$D418*I418</f>
        <v>0</v>
      </c>
      <c r="V418" s="34">
        <f>$D418*J418</f>
        <v>0</v>
      </c>
      <c r="W418" s="34">
        <f>$D418*K418</f>
        <v>0</v>
      </c>
      <c r="X418" s="35">
        <f>$D418*M418</f>
        <v>0</v>
      </c>
      <c r="Y418" s="35">
        <f t="shared" ref="Y418" si="203">D418*(1-K418)</f>
        <v>0</v>
      </c>
      <c r="Z418" s="34">
        <f>$D418*N418</f>
        <v>0</v>
      </c>
      <c r="AA418" s="34">
        <f>$D418*O418</f>
        <v>0</v>
      </c>
      <c r="AB418" s="34">
        <f>$D418*P418</f>
        <v>0</v>
      </c>
      <c r="AC418" s="106">
        <f>D418-AF418-AE418-AD418</f>
        <v>0</v>
      </c>
      <c r="AD418" s="34">
        <f>$D418*Q418</f>
        <v>0</v>
      </c>
      <c r="AE418" s="34">
        <f>$D418*R418</f>
        <v>0</v>
      </c>
      <c r="AF418" s="34">
        <f>$D418*S418</f>
        <v>0</v>
      </c>
      <c r="AG418" s="106">
        <f>$P418*AC418</f>
        <v>0</v>
      </c>
      <c r="AH418" s="106">
        <f>$P418*AD418</f>
        <v>0</v>
      </c>
      <c r="AI418" s="106">
        <f>$P418*AE418</f>
        <v>0</v>
      </c>
      <c r="AJ418" s="106">
        <f>$P418*AF418</f>
        <v>0</v>
      </c>
      <c r="AK418" s="34">
        <f>$D418*T418</f>
        <v>0</v>
      </c>
      <c r="AL418" s="35"/>
      <c r="AM418" s="10"/>
      <c r="AN418" s="29">
        <f>DSUM($A$9:$D$1100,$D$9,AO417:AO418)</f>
        <v>0</v>
      </c>
      <c r="AO418" s="10">
        <f>B418</f>
        <v>0</v>
      </c>
      <c r="AP418" s="88">
        <f>DCOUNT($A$9:$T$1100,$B$9,AO417:AO418)</f>
        <v>0</v>
      </c>
      <c r="AQ418" s="29">
        <f>DSUM($A$9:$T$1100,$P$9,AO417:AO418)</f>
        <v>0</v>
      </c>
      <c r="AR418" s="6">
        <f>IF(AP418=0,0,AQ418/AP418)</f>
        <v>0</v>
      </c>
      <c r="AY418" s="51"/>
    </row>
    <row r="419" spans="1:51" ht="2.25" customHeight="1" x14ac:dyDescent="0.2">
      <c r="A419" s="37"/>
      <c r="B419" s="38"/>
      <c r="C419" s="39"/>
      <c r="D419" s="40"/>
      <c r="E419" s="41"/>
      <c r="F419" s="42"/>
      <c r="G419" s="41"/>
      <c r="H419" s="43" t="s">
        <v>0</v>
      </c>
      <c r="I419" s="43" t="s">
        <v>52</v>
      </c>
      <c r="J419" s="43" t="s">
        <v>1</v>
      </c>
      <c r="K419" s="39"/>
      <c r="L419" s="69"/>
      <c r="M419" s="45"/>
      <c r="N419" s="46"/>
      <c r="O419" s="46"/>
      <c r="P419" s="86"/>
      <c r="Q419" s="252"/>
      <c r="R419" s="63"/>
      <c r="S419" s="253"/>
      <c r="T419" s="47"/>
      <c r="U419" s="48"/>
      <c r="V419" s="48"/>
      <c r="W419" s="48"/>
      <c r="X419" s="48"/>
      <c r="Y419" s="48"/>
      <c r="Z419" s="48"/>
      <c r="AA419" s="48"/>
      <c r="AB419" s="48"/>
      <c r="AC419" s="103"/>
      <c r="AD419" s="48"/>
      <c r="AE419" s="48"/>
      <c r="AF419" s="48"/>
      <c r="AG419" s="109"/>
      <c r="AH419" s="109"/>
      <c r="AI419" s="109"/>
      <c r="AJ419" s="109"/>
      <c r="AK419" s="48"/>
      <c r="AL419" s="48"/>
      <c r="AM419" s="10"/>
      <c r="AN419" s="18"/>
      <c r="AO419" s="14" t="s">
        <v>81</v>
      </c>
      <c r="AP419" s="87"/>
      <c r="AQ419" s="87"/>
      <c r="AY419" s="51"/>
    </row>
    <row r="420" spans="1:51" ht="17.25" customHeight="1" x14ac:dyDescent="0.2">
      <c r="A420" s="26"/>
      <c r="B420" s="27"/>
      <c r="C420" s="28"/>
      <c r="D420" s="29">
        <f>C420*E420*G420/100</f>
        <v>0</v>
      </c>
      <c r="E420" s="30"/>
      <c r="F420" s="31">
        <f>E420*G420/10</f>
        <v>0</v>
      </c>
      <c r="G420" s="30"/>
      <c r="H420" s="30"/>
      <c r="I420" s="30"/>
      <c r="J420" s="30"/>
      <c r="K420" s="28"/>
      <c r="L420" s="68"/>
      <c r="M420" s="32">
        <f>IF(L420=0,H420,L420)</f>
        <v>0</v>
      </c>
      <c r="N420" s="297"/>
      <c r="O420" s="107"/>
      <c r="P420" s="85"/>
      <c r="Q420" s="107"/>
      <c r="R420" s="64"/>
      <c r="S420" s="251"/>
      <c r="T420" s="33"/>
      <c r="U420" s="34">
        <f>$D420*I420</f>
        <v>0</v>
      </c>
      <c r="V420" s="34">
        <f>$D420*J420</f>
        <v>0</v>
      </c>
      <c r="W420" s="34">
        <f>$D420*K420</f>
        <v>0</v>
      </c>
      <c r="X420" s="35">
        <f>$D420*M420</f>
        <v>0</v>
      </c>
      <c r="Y420" s="35">
        <f t="shared" ref="Y420" si="204">D420*(1-K420)</f>
        <v>0</v>
      </c>
      <c r="Z420" s="34">
        <f>$D420*N420</f>
        <v>0</v>
      </c>
      <c r="AA420" s="34">
        <f>$D420*O420</f>
        <v>0</v>
      </c>
      <c r="AB420" s="34">
        <f>$D420*P420</f>
        <v>0</v>
      </c>
      <c r="AC420" s="106">
        <f>D420-AF420-AE420-AD420</f>
        <v>0</v>
      </c>
      <c r="AD420" s="34">
        <f>$D420*Q420</f>
        <v>0</v>
      </c>
      <c r="AE420" s="34">
        <f>$D420*R420</f>
        <v>0</v>
      </c>
      <c r="AF420" s="34">
        <f>$D420*S420</f>
        <v>0</v>
      </c>
      <c r="AG420" s="106">
        <f>$P420*AC420</f>
        <v>0</v>
      </c>
      <c r="AH420" s="106">
        <f>$P420*AD420</f>
        <v>0</v>
      </c>
      <c r="AI420" s="106">
        <f>$P420*AE420</f>
        <v>0</v>
      </c>
      <c r="AJ420" s="106">
        <f>$P420*AF420</f>
        <v>0</v>
      </c>
      <c r="AK420" s="34">
        <f>$D420*T420</f>
        <v>0</v>
      </c>
      <c r="AL420" s="35"/>
      <c r="AM420" s="10"/>
      <c r="AN420" s="29">
        <f>DSUM($A$9:$D$1100,$D$9,AO419:AO420)</f>
        <v>0</v>
      </c>
      <c r="AO420" s="10">
        <f>B420</f>
        <v>0</v>
      </c>
      <c r="AP420" s="88">
        <f>DCOUNT($A$9:$T$1100,$B$9,AO419:AO420)</f>
        <v>0</v>
      </c>
      <c r="AQ420" s="29">
        <f>DSUM($A$9:$T$1100,$P$9,AO419:AO420)</f>
        <v>0</v>
      </c>
      <c r="AR420" s="6">
        <f>IF(AP420=0,0,AQ420/AP420)</f>
        <v>0</v>
      </c>
      <c r="AY420" s="51"/>
    </row>
    <row r="421" spans="1:51" ht="2.25" customHeight="1" x14ac:dyDescent="0.2">
      <c r="A421" s="37"/>
      <c r="B421" s="38"/>
      <c r="C421" s="39"/>
      <c r="D421" s="40"/>
      <c r="E421" s="41"/>
      <c r="F421" s="42"/>
      <c r="G421" s="41"/>
      <c r="H421" s="43" t="s">
        <v>0</v>
      </c>
      <c r="I421" s="43" t="s">
        <v>52</v>
      </c>
      <c r="J421" s="43" t="s">
        <v>1</v>
      </c>
      <c r="K421" s="39"/>
      <c r="L421" s="69"/>
      <c r="M421" s="45"/>
      <c r="N421" s="46"/>
      <c r="O421" s="46"/>
      <c r="P421" s="86"/>
      <c r="Q421" s="252"/>
      <c r="R421" s="63"/>
      <c r="S421" s="253"/>
      <c r="T421" s="47"/>
      <c r="U421" s="48"/>
      <c r="V421" s="48"/>
      <c r="W421" s="48"/>
      <c r="X421" s="48"/>
      <c r="Y421" s="48"/>
      <c r="Z421" s="48"/>
      <c r="AA421" s="48"/>
      <c r="AB421" s="48"/>
      <c r="AC421" s="103"/>
      <c r="AD421" s="48"/>
      <c r="AE421" s="48"/>
      <c r="AF421" s="48"/>
      <c r="AG421" s="109"/>
      <c r="AH421" s="109"/>
      <c r="AI421" s="109"/>
      <c r="AJ421" s="109"/>
      <c r="AK421" s="48"/>
      <c r="AL421" s="48"/>
      <c r="AM421" s="10"/>
      <c r="AN421" s="18"/>
      <c r="AO421" s="14" t="s">
        <v>81</v>
      </c>
      <c r="AP421" s="87"/>
      <c r="AQ421" s="87"/>
      <c r="AY421" s="51"/>
    </row>
    <row r="422" spans="1:51" ht="17.25" customHeight="1" x14ac:dyDescent="0.2">
      <c r="A422" s="26"/>
      <c r="B422" s="27"/>
      <c r="C422" s="28"/>
      <c r="D422" s="29">
        <f>C422*E422*G422/100</f>
        <v>0</v>
      </c>
      <c r="E422" s="30"/>
      <c r="F422" s="31">
        <f>E422*G422/10</f>
        <v>0</v>
      </c>
      <c r="G422" s="30"/>
      <c r="H422" s="30"/>
      <c r="I422" s="30"/>
      <c r="J422" s="30"/>
      <c r="K422" s="28"/>
      <c r="L422" s="68"/>
      <c r="M422" s="32">
        <f>IF(L422=0,H422,L422)</f>
        <v>0</v>
      </c>
      <c r="N422" s="297"/>
      <c r="O422" s="107"/>
      <c r="P422" s="85"/>
      <c r="Q422" s="107"/>
      <c r="R422" s="64"/>
      <c r="S422" s="251"/>
      <c r="T422" s="33"/>
      <c r="U422" s="34">
        <f>$D422*I422</f>
        <v>0</v>
      </c>
      <c r="V422" s="34">
        <f>$D422*J422</f>
        <v>0</v>
      </c>
      <c r="W422" s="34">
        <f>$D422*K422</f>
        <v>0</v>
      </c>
      <c r="X422" s="35">
        <f>$D422*M422</f>
        <v>0</v>
      </c>
      <c r="Y422" s="35">
        <f t="shared" ref="Y422" si="205">D422*(1-K422)</f>
        <v>0</v>
      </c>
      <c r="Z422" s="34">
        <f>$D422*N422</f>
        <v>0</v>
      </c>
      <c r="AA422" s="34">
        <f>$D422*O422</f>
        <v>0</v>
      </c>
      <c r="AB422" s="34">
        <f>$D422*P422</f>
        <v>0</v>
      </c>
      <c r="AC422" s="106">
        <f>D422-AF422-AE422-AD422</f>
        <v>0</v>
      </c>
      <c r="AD422" s="34">
        <f>$D422*Q422</f>
        <v>0</v>
      </c>
      <c r="AE422" s="34">
        <f>$D422*R422</f>
        <v>0</v>
      </c>
      <c r="AF422" s="34">
        <f>$D422*S422</f>
        <v>0</v>
      </c>
      <c r="AG422" s="106">
        <f>$P422*AC422</f>
        <v>0</v>
      </c>
      <c r="AH422" s="106">
        <f>$P422*AD422</f>
        <v>0</v>
      </c>
      <c r="AI422" s="106">
        <f>$P422*AE422</f>
        <v>0</v>
      </c>
      <c r="AJ422" s="106">
        <f>$P422*AF422</f>
        <v>0</v>
      </c>
      <c r="AK422" s="34">
        <f>$D422*T422</f>
        <v>0</v>
      </c>
      <c r="AL422" s="35"/>
      <c r="AM422" s="10"/>
      <c r="AN422" s="29">
        <f>DSUM($A$9:$D$1100,$D$9,AO421:AO422)</f>
        <v>0</v>
      </c>
      <c r="AO422" s="10">
        <f>B422</f>
        <v>0</v>
      </c>
      <c r="AP422" s="88">
        <f>DCOUNT($A$9:$T$1100,$B$9,AO421:AO422)</f>
        <v>0</v>
      </c>
      <c r="AQ422" s="29">
        <f>DSUM($A$9:$T$1100,$P$9,AO421:AO422)</f>
        <v>0</v>
      </c>
      <c r="AR422" s="6">
        <f>IF(AP422=0,0,AQ422/AP422)</f>
        <v>0</v>
      </c>
      <c r="AY422" s="51"/>
    </row>
    <row r="423" spans="1:51" ht="2.25" customHeight="1" x14ac:dyDescent="0.2">
      <c r="A423" s="37"/>
      <c r="B423" s="38"/>
      <c r="C423" s="39"/>
      <c r="D423" s="40"/>
      <c r="E423" s="41"/>
      <c r="F423" s="42"/>
      <c r="G423" s="41"/>
      <c r="H423" s="43" t="s">
        <v>0</v>
      </c>
      <c r="I423" s="43" t="s">
        <v>52</v>
      </c>
      <c r="J423" s="43" t="s">
        <v>1</v>
      </c>
      <c r="K423" s="39"/>
      <c r="L423" s="69"/>
      <c r="M423" s="45"/>
      <c r="N423" s="46"/>
      <c r="O423" s="46"/>
      <c r="P423" s="86"/>
      <c r="Q423" s="252"/>
      <c r="R423" s="63"/>
      <c r="S423" s="253"/>
      <c r="T423" s="47"/>
      <c r="U423" s="48"/>
      <c r="V423" s="48"/>
      <c r="W423" s="48"/>
      <c r="X423" s="48"/>
      <c r="Y423" s="48"/>
      <c r="Z423" s="48"/>
      <c r="AA423" s="48"/>
      <c r="AB423" s="48"/>
      <c r="AC423" s="103"/>
      <c r="AD423" s="48"/>
      <c r="AE423" s="48"/>
      <c r="AF423" s="48"/>
      <c r="AG423" s="109"/>
      <c r="AH423" s="109"/>
      <c r="AI423" s="109"/>
      <c r="AJ423" s="109"/>
      <c r="AK423" s="48"/>
      <c r="AL423" s="48"/>
      <c r="AM423" s="10"/>
      <c r="AN423" s="18"/>
      <c r="AO423" s="14" t="s">
        <v>81</v>
      </c>
      <c r="AP423" s="87"/>
      <c r="AQ423" s="87"/>
      <c r="AY423" s="51"/>
    </row>
    <row r="424" spans="1:51" ht="17.25" customHeight="1" x14ac:dyDescent="0.2">
      <c r="A424" s="26"/>
      <c r="B424" s="27"/>
      <c r="C424" s="28"/>
      <c r="D424" s="29">
        <f>C424*E424*G424/100</f>
        <v>0</v>
      </c>
      <c r="E424" s="30"/>
      <c r="F424" s="31">
        <f>E424*G424/10</f>
        <v>0</v>
      </c>
      <c r="G424" s="30"/>
      <c r="H424" s="30"/>
      <c r="I424" s="30"/>
      <c r="J424" s="30"/>
      <c r="K424" s="28"/>
      <c r="L424" s="68"/>
      <c r="M424" s="32">
        <f>IF(L424=0,H424,L424)</f>
        <v>0</v>
      </c>
      <c r="N424" s="297"/>
      <c r="O424" s="107"/>
      <c r="P424" s="85"/>
      <c r="Q424" s="107"/>
      <c r="R424" s="64"/>
      <c r="S424" s="251"/>
      <c r="T424" s="33"/>
      <c r="U424" s="34">
        <f>$D424*I424</f>
        <v>0</v>
      </c>
      <c r="V424" s="34">
        <f>$D424*J424</f>
        <v>0</v>
      </c>
      <c r="W424" s="34">
        <f>$D424*K424</f>
        <v>0</v>
      </c>
      <c r="X424" s="35">
        <f>$D424*M424</f>
        <v>0</v>
      </c>
      <c r="Y424" s="35">
        <f t="shared" ref="Y424" si="206">D424*(1-K424)</f>
        <v>0</v>
      </c>
      <c r="Z424" s="34">
        <f>$D424*N424</f>
        <v>0</v>
      </c>
      <c r="AA424" s="34">
        <f>$D424*O424</f>
        <v>0</v>
      </c>
      <c r="AB424" s="34">
        <f>$D424*P424</f>
        <v>0</v>
      </c>
      <c r="AC424" s="106">
        <f>D424-AF424-AE424-AD424</f>
        <v>0</v>
      </c>
      <c r="AD424" s="34">
        <f>$D424*Q424</f>
        <v>0</v>
      </c>
      <c r="AE424" s="34">
        <f>$D424*R424</f>
        <v>0</v>
      </c>
      <c r="AF424" s="34">
        <f>$D424*S424</f>
        <v>0</v>
      </c>
      <c r="AG424" s="106">
        <f>$P424*AC424</f>
        <v>0</v>
      </c>
      <c r="AH424" s="106">
        <f>$P424*AD424</f>
        <v>0</v>
      </c>
      <c r="AI424" s="106">
        <f>$P424*AE424</f>
        <v>0</v>
      </c>
      <c r="AJ424" s="106">
        <f>$P424*AF424</f>
        <v>0</v>
      </c>
      <c r="AK424" s="34">
        <f>$D424*T424</f>
        <v>0</v>
      </c>
      <c r="AL424" s="35"/>
      <c r="AM424" s="10"/>
      <c r="AN424" s="29">
        <f>DSUM($A$9:$D$1100,$D$9,AO423:AO424)</f>
        <v>0</v>
      </c>
      <c r="AO424" s="10">
        <f>B424</f>
        <v>0</v>
      </c>
      <c r="AP424" s="88">
        <f>DCOUNT($A$9:$T$1100,$B$9,AO423:AO424)</f>
        <v>0</v>
      </c>
      <c r="AQ424" s="29">
        <f>DSUM($A$9:$T$1100,$P$9,AO423:AO424)</f>
        <v>0</v>
      </c>
      <c r="AR424" s="6">
        <f>IF(AP424=0,0,AQ424/AP424)</f>
        <v>0</v>
      </c>
      <c r="AY424" s="51"/>
    </row>
    <row r="425" spans="1:51" ht="2.25" customHeight="1" x14ac:dyDescent="0.2">
      <c r="A425" s="37"/>
      <c r="B425" s="38"/>
      <c r="C425" s="39"/>
      <c r="D425" s="40"/>
      <c r="E425" s="41"/>
      <c r="F425" s="42"/>
      <c r="G425" s="41"/>
      <c r="H425" s="43" t="s">
        <v>0</v>
      </c>
      <c r="I425" s="43" t="s">
        <v>52</v>
      </c>
      <c r="J425" s="43" t="s">
        <v>1</v>
      </c>
      <c r="K425" s="39"/>
      <c r="L425" s="69"/>
      <c r="M425" s="45"/>
      <c r="N425" s="46"/>
      <c r="O425" s="46"/>
      <c r="P425" s="86"/>
      <c r="Q425" s="252"/>
      <c r="R425" s="63"/>
      <c r="S425" s="253"/>
      <c r="T425" s="47"/>
      <c r="U425" s="48"/>
      <c r="V425" s="48"/>
      <c r="W425" s="48"/>
      <c r="X425" s="48"/>
      <c r="Y425" s="48"/>
      <c r="Z425" s="48"/>
      <c r="AA425" s="48"/>
      <c r="AB425" s="48"/>
      <c r="AC425" s="103"/>
      <c r="AD425" s="48"/>
      <c r="AE425" s="48"/>
      <c r="AF425" s="48"/>
      <c r="AG425" s="109"/>
      <c r="AH425" s="109"/>
      <c r="AI425" s="109"/>
      <c r="AJ425" s="109"/>
      <c r="AK425" s="48"/>
      <c r="AL425" s="48"/>
      <c r="AM425" s="10"/>
      <c r="AN425" s="18"/>
      <c r="AO425" s="14" t="s">
        <v>81</v>
      </c>
      <c r="AP425" s="87"/>
      <c r="AQ425" s="87"/>
      <c r="AY425" s="51"/>
    </row>
    <row r="426" spans="1:51" ht="17.25" customHeight="1" x14ac:dyDescent="0.2">
      <c r="A426" s="26"/>
      <c r="B426" s="27"/>
      <c r="C426" s="28"/>
      <c r="D426" s="29">
        <f>C426*E426*G426/100</f>
        <v>0</v>
      </c>
      <c r="E426" s="30"/>
      <c r="F426" s="31">
        <f>E426*G426/10</f>
        <v>0</v>
      </c>
      <c r="G426" s="30"/>
      <c r="H426" s="30"/>
      <c r="I426" s="30"/>
      <c r="J426" s="30"/>
      <c r="K426" s="28"/>
      <c r="L426" s="68"/>
      <c r="M426" s="32">
        <f>IF(L426=0,H426,L426)</f>
        <v>0</v>
      </c>
      <c r="N426" s="297"/>
      <c r="O426" s="107"/>
      <c r="P426" s="85"/>
      <c r="Q426" s="107"/>
      <c r="R426" s="64"/>
      <c r="S426" s="251"/>
      <c r="T426" s="33"/>
      <c r="U426" s="34">
        <f>$D426*I426</f>
        <v>0</v>
      </c>
      <c r="V426" s="34">
        <f>$D426*J426</f>
        <v>0</v>
      </c>
      <c r="W426" s="34">
        <f>$D426*K426</f>
        <v>0</v>
      </c>
      <c r="X426" s="35">
        <f>$D426*M426</f>
        <v>0</v>
      </c>
      <c r="Y426" s="35">
        <f t="shared" ref="Y426" si="207">D426*(1-K426)</f>
        <v>0</v>
      </c>
      <c r="Z426" s="34">
        <f>$D426*N426</f>
        <v>0</v>
      </c>
      <c r="AA426" s="34">
        <f>$D426*O426</f>
        <v>0</v>
      </c>
      <c r="AB426" s="34">
        <f>$D426*P426</f>
        <v>0</v>
      </c>
      <c r="AC426" s="106">
        <f>D426-AF426-AE426-AD426</f>
        <v>0</v>
      </c>
      <c r="AD426" s="34">
        <f>$D426*Q426</f>
        <v>0</v>
      </c>
      <c r="AE426" s="34">
        <f>$D426*R426</f>
        <v>0</v>
      </c>
      <c r="AF426" s="34">
        <f>$D426*S426</f>
        <v>0</v>
      </c>
      <c r="AG426" s="106">
        <f>$P426*AC426</f>
        <v>0</v>
      </c>
      <c r="AH426" s="106">
        <f>$P426*AD426</f>
        <v>0</v>
      </c>
      <c r="AI426" s="106">
        <f>$P426*AE426</f>
        <v>0</v>
      </c>
      <c r="AJ426" s="106">
        <f>$P426*AF426</f>
        <v>0</v>
      </c>
      <c r="AK426" s="34">
        <f>$D426*T426</f>
        <v>0</v>
      </c>
      <c r="AL426" s="35"/>
      <c r="AM426" s="10"/>
      <c r="AN426" s="29">
        <f>DSUM($A$9:$D$1100,$D$9,AO425:AO426)</f>
        <v>0</v>
      </c>
      <c r="AO426" s="10">
        <f>B426</f>
        <v>0</v>
      </c>
      <c r="AP426" s="88">
        <f>DCOUNT($A$9:$T$1100,$B$9,AO425:AO426)</f>
        <v>0</v>
      </c>
      <c r="AQ426" s="29">
        <f>DSUM($A$9:$T$1100,$P$9,AO425:AO426)</f>
        <v>0</v>
      </c>
      <c r="AR426" s="6">
        <f>IF(AP426=0,0,AQ426/AP426)</f>
        <v>0</v>
      </c>
      <c r="AY426" s="51"/>
    </row>
    <row r="427" spans="1:51" ht="2.25" customHeight="1" x14ac:dyDescent="0.2">
      <c r="A427" s="37"/>
      <c r="B427" s="38"/>
      <c r="C427" s="39"/>
      <c r="D427" s="40"/>
      <c r="E427" s="41"/>
      <c r="F427" s="42"/>
      <c r="G427" s="41"/>
      <c r="H427" s="43" t="s">
        <v>0</v>
      </c>
      <c r="I427" s="43" t="s">
        <v>52</v>
      </c>
      <c r="J427" s="43" t="s">
        <v>1</v>
      </c>
      <c r="K427" s="39"/>
      <c r="L427" s="69"/>
      <c r="M427" s="45"/>
      <c r="N427" s="46"/>
      <c r="O427" s="46"/>
      <c r="P427" s="86"/>
      <c r="Q427" s="252"/>
      <c r="R427" s="63"/>
      <c r="S427" s="253"/>
      <c r="T427" s="47"/>
      <c r="U427" s="48"/>
      <c r="V427" s="48"/>
      <c r="W427" s="48"/>
      <c r="X427" s="48"/>
      <c r="Y427" s="48"/>
      <c r="Z427" s="48"/>
      <c r="AA427" s="48"/>
      <c r="AB427" s="48"/>
      <c r="AC427" s="103"/>
      <c r="AD427" s="48"/>
      <c r="AE427" s="48"/>
      <c r="AF427" s="48"/>
      <c r="AG427" s="109"/>
      <c r="AH427" s="109"/>
      <c r="AI427" s="109"/>
      <c r="AJ427" s="109"/>
      <c r="AK427" s="48"/>
      <c r="AL427" s="48"/>
      <c r="AM427" s="10"/>
      <c r="AN427" s="18"/>
      <c r="AO427" s="14" t="s">
        <v>81</v>
      </c>
      <c r="AP427" s="87"/>
      <c r="AQ427" s="87"/>
      <c r="AY427" s="51"/>
    </row>
    <row r="428" spans="1:51" ht="17.25" customHeight="1" x14ac:dyDescent="0.2">
      <c r="A428" s="26"/>
      <c r="B428" s="27"/>
      <c r="C428" s="28"/>
      <c r="D428" s="29">
        <f>C428*E428*G428/100</f>
        <v>0</v>
      </c>
      <c r="E428" s="30"/>
      <c r="F428" s="31">
        <f>E428*G428/10</f>
        <v>0</v>
      </c>
      <c r="G428" s="30"/>
      <c r="H428" s="30"/>
      <c r="I428" s="30"/>
      <c r="J428" s="30"/>
      <c r="K428" s="28"/>
      <c r="L428" s="68"/>
      <c r="M428" s="32">
        <f>IF(L428=0,H428,L428)</f>
        <v>0</v>
      </c>
      <c r="N428" s="297"/>
      <c r="O428" s="107"/>
      <c r="P428" s="85"/>
      <c r="Q428" s="107"/>
      <c r="R428" s="64"/>
      <c r="S428" s="251"/>
      <c r="T428" s="33"/>
      <c r="U428" s="34">
        <f>$D428*I428</f>
        <v>0</v>
      </c>
      <c r="V428" s="34">
        <f>$D428*J428</f>
        <v>0</v>
      </c>
      <c r="W428" s="34">
        <f>$D428*K428</f>
        <v>0</v>
      </c>
      <c r="X428" s="35">
        <f>$D428*M428</f>
        <v>0</v>
      </c>
      <c r="Y428" s="35">
        <f t="shared" ref="Y428" si="208">D428*(1-K428)</f>
        <v>0</v>
      </c>
      <c r="Z428" s="34">
        <f>$D428*N428</f>
        <v>0</v>
      </c>
      <c r="AA428" s="34">
        <f>$D428*O428</f>
        <v>0</v>
      </c>
      <c r="AB428" s="34">
        <f>$D428*P428</f>
        <v>0</v>
      </c>
      <c r="AC428" s="106">
        <f>D428-AF428-AE428-AD428</f>
        <v>0</v>
      </c>
      <c r="AD428" s="34">
        <f>$D428*Q428</f>
        <v>0</v>
      </c>
      <c r="AE428" s="34">
        <f>$D428*R428</f>
        <v>0</v>
      </c>
      <c r="AF428" s="34">
        <f>$D428*S428</f>
        <v>0</v>
      </c>
      <c r="AG428" s="106">
        <f>$P428*AC428</f>
        <v>0</v>
      </c>
      <c r="AH428" s="106">
        <f>$P428*AD428</f>
        <v>0</v>
      </c>
      <c r="AI428" s="106">
        <f>$P428*AE428</f>
        <v>0</v>
      </c>
      <c r="AJ428" s="106">
        <f>$P428*AF428</f>
        <v>0</v>
      </c>
      <c r="AK428" s="34">
        <f>$D428*T428</f>
        <v>0</v>
      </c>
      <c r="AL428" s="35"/>
      <c r="AM428" s="10"/>
      <c r="AN428" s="29">
        <f>DSUM($A$9:$D$1100,$D$9,AO427:AO428)</f>
        <v>0</v>
      </c>
      <c r="AO428" s="10">
        <f>B428</f>
        <v>0</v>
      </c>
      <c r="AP428" s="88">
        <f>DCOUNT($A$9:$T$1100,$B$9,AO427:AO428)</f>
        <v>0</v>
      </c>
      <c r="AQ428" s="29">
        <f>DSUM($A$9:$T$1100,$P$9,AO427:AO428)</f>
        <v>0</v>
      </c>
      <c r="AR428" s="6">
        <f>IF(AP428=0,0,AQ428/AP428)</f>
        <v>0</v>
      </c>
      <c r="AY428" s="51"/>
    </row>
    <row r="429" spans="1:51" ht="2.25" customHeight="1" x14ac:dyDescent="0.2">
      <c r="A429" s="37"/>
      <c r="B429" s="38"/>
      <c r="C429" s="39"/>
      <c r="D429" s="40"/>
      <c r="E429" s="41"/>
      <c r="F429" s="42"/>
      <c r="G429" s="41"/>
      <c r="H429" s="43" t="s">
        <v>0</v>
      </c>
      <c r="I429" s="43" t="s">
        <v>52</v>
      </c>
      <c r="J429" s="43" t="s">
        <v>1</v>
      </c>
      <c r="K429" s="39"/>
      <c r="L429" s="69"/>
      <c r="M429" s="45"/>
      <c r="N429" s="46"/>
      <c r="O429" s="46"/>
      <c r="P429" s="86"/>
      <c r="Q429" s="252"/>
      <c r="R429" s="63"/>
      <c r="S429" s="253"/>
      <c r="T429" s="47"/>
      <c r="U429" s="48"/>
      <c r="V429" s="48"/>
      <c r="W429" s="48"/>
      <c r="X429" s="48"/>
      <c r="Y429" s="48"/>
      <c r="Z429" s="48"/>
      <c r="AA429" s="48"/>
      <c r="AB429" s="48"/>
      <c r="AC429" s="103"/>
      <c r="AD429" s="48"/>
      <c r="AE429" s="48"/>
      <c r="AF429" s="48"/>
      <c r="AG429" s="109"/>
      <c r="AH429" s="109"/>
      <c r="AI429" s="109"/>
      <c r="AJ429" s="109"/>
      <c r="AK429" s="48"/>
      <c r="AL429" s="48"/>
      <c r="AM429" s="10"/>
      <c r="AN429" s="18"/>
      <c r="AO429" s="14" t="s">
        <v>81</v>
      </c>
      <c r="AP429" s="87"/>
      <c r="AQ429" s="87"/>
      <c r="AY429" s="51"/>
    </row>
    <row r="430" spans="1:51" ht="17.25" customHeight="1" x14ac:dyDescent="0.2">
      <c r="A430" s="26"/>
      <c r="B430" s="27"/>
      <c r="C430" s="28"/>
      <c r="D430" s="29">
        <f>C430*E430*G430/100</f>
        <v>0</v>
      </c>
      <c r="E430" s="30"/>
      <c r="F430" s="31">
        <f>E430*G430/10</f>
        <v>0</v>
      </c>
      <c r="G430" s="30"/>
      <c r="H430" s="30"/>
      <c r="I430" s="30"/>
      <c r="J430" s="30"/>
      <c r="K430" s="28"/>
      <c r="L430" s="68"/>
      <c r="M430" s="32">
        <f>IF(L430=0,H430,L430)</f>
        <v>0</v>
      </c>
      <c r="N430" s="297"/>
      <c r="O430" s="107"/>
      <c r="P430" s="85"/>
      <c r="Q430" s="107"/>
      <c r="R430" s="64"/>
      <c r="S430" s="251"/>
      <c r="T430" s="33"/>
      <c r="U430" s="34">
        <f>$D430*I430</f>
        <v>0</v>
      </c>
      <c r="V430" s="34">
        <f>$D430*J430</f>
        <v>0</v>
      </c>
      <c r="W430" s="34">
        <f>$D430*K430</f>
        <v>0</v>
      </c>
      <c r="X430" s="35">
        <f>$D430*M430</f>
        <v>0</v>
      </c>
      <c r="Y430" s="35">
        <f t="shared" ref="Y430" si="209">D430*(1-K430)</f>
        <v>0</v>
      </c>
      <c r="Z430" s="34">
        <f>$D430*N430</f>
        <v>0</v>
      </c>
      <c r="AA430" s="34">
        <f>$D430*O430</f>
        <v>0</v>
      </c>
      <c r="AB430" s="34">
        <f>$D430*P430</f>
        <v>0</v>
      </c>
      <c r="AC430" s="106">
        <f>D430-AF430-AE430-AD430</f>
        <v>0</v>
      </c>
      <c r="AD430" s="34">
        <f>$D430*Q430</f>
        <v>0</v>
      </c>
      <c r="AE430" s="34">
        <f>$D430*R430</f>
        <v>0</v>
      </c>
      <c r="AF430" s="34">
        <f>$D430*S430</f>
        <v>0</v>
      </c>
      <c r="AG430" s="106">
        <f>$P430*AC430</f>
        <v>0</v>
      </c>
      <c r="AH430" s="106">
        <f>$P430*AD430</f>
        <v>0</v>
      </c>
      <c r="AI430" s="106">
        <f>$P430*AE430</f>
        <v>0</v>
      </c>
      <c r="AJ430" s="106">
        <f>$P430*AF430</f>
        <v>0</v>
      </c>
      <c r="AK430" s="34">
        <f>$D430*T430</f>
        <v>0</v>
      </c>
      <c r="AL430" s="35"/>
      <c r="AM430" s="10"/>
      <c r="AN430" s="29">
        <f>DSUM($A$9:$D$1100,$D$9,AO429:AO430)</f>
        <v>0</v>
      </c>
      <c r="AO430" s="10">
        <f>B430</f>
        <v>0</v>
      </c>
      <c r="AP430" s="88">
        <f>DCOUNT($A$9:$T$1100,$B$9,AO429:AO430)</f>
        <v>0</v>
      </c>
      <c r="AQ430" s="29">
        <f>DSUM($A$9:$T$1100,$P$9,AO429:AO430)</f>
        <v>0</v>
      </c>
      <c r="AR430" s="6">
        <f>IF(AP430=0,0,AQ430/AP430)</f>
        <v>0</v>
      </c>
      <c r="AY430" s="51"/>
    </row>
    <row r="431" spans="1:51" ht="2.25" customHeight="1" x14ac:dyDescent="0.2">
      <c r="A431" s="37"/>
      <c r="B431" s="38"/>
      <c r="C431" s="39"/>
      <c r="D431" s="40"/>
      <c r="E431" s="41"/>
      <c r="F431" s="42"/>
      <c r="G431" s="41"/>
      <c r="H431" s="43" t="s">
        <v>0</v>
      </c>
      <c r="I431" s="43" t="s">
        <v>52</v>
      </c>
      <c r="J431" s="43" t="s">
        <v>1</v>
      </c>
      <c r="K431" s="39"/>
      <c r="L431" s="69"/>
      <c r="M431" s="45"/>
      <c r="N431" s="46"/>
      <c r="O431" s="46"/>
      <c r="P431" s="86"/>
      <c r="Q431" s="252"/>
      <c r="R431" s="63"/>
      <c r="S431" s="253"/>
      <c r="T431" s="47"/>
      <c r="U431" s="48"/>
      <c r="V431" s="48"/>
      <c r="W431" s="48"/>
      <c r="X431" s="48"/>
      <c r="Y431" s="48"/>
      <c r="Z431" s="48"/>
      <c r="AA431" s="48"/>
      <c r="AB431" s="48"/>
      <c r="AC431" s="103"/>
      <c r="AD431" s="48"/>
      <c r="AE431" s="48"/>
      <c r="AF431" s="48"/>
      <c r="AG431" s="109"/>
      <c r="AH431" s="109"/>
      <c r="AI431" s="109"/>
      <c r="AJ431" s="109"/>
      <c r="AK431" s="48"/>
      <c r="AL431" s="48"/>
      <c r="AM431" s="10"/>
      <c r="AN431" s="18"/>
      <c r="AO431" s="14" t="s">
        <v>81</v>
      </c>
      <c r="AP431" s="87"/>
      <c r="AQ431" s="87"/>
      <c r="AY431" s="51"/>
    </row>
    <row r="432" spans="1:51" ht="17.25" customHeight="1" x14ac:dyDescent="0.2">
      <c r="A432" s="26"/>
      <c r="B432" s="27"/>
      <c r="C432" s="28"/>
      <c r="D432" s="29">
        <f>C432*E432*G432/100</f>
        <v>0</v>
      </c>
      <c r="E432" s="30"/>
      <c r="F432" s="31">
        <f>E432*G432/10</f>
        <v>0</v>
      </c>
      <c r="G432" s="30"/>
      <c r="H432" s="30"/>
      <c r="I432" s="30"/>
      <c r="J432" s="30"/>
      <c r="K432" s="28"/>
      <c r="L432" s="68"/>
      <c r="M432" s="32">
        <f>IF(L432=0,H432,L432)</f>
        <v>0</v>
      </c>
      <c r="N432" s="297"/>
      <c r="O432" s="107"/>
      <c r="P432" s="85"/>
      <c r="Q432" s="107"/>
      <c r="R432" s="64"/>
      <c r="S432" s="251"/>
      <c r="T432" s="33"/>
      <c r="U432" s="34">
        <f>$D432*I432</f>
        <v>0</v>
      </c>
      <c r="V432" s="34">
        <f>$D432*J432</f>
        <v>0</v>
      </c>
      <c r="W432" s="34">
        <f>$D432*K432</f>
        <v>0</v>
      </c>
      <c r="X432" s="35">
        <f>$D432*M432</f>
        <v>0</v>
      </c>
      <c r="Y432" s="35">
        <f t="shared" ref="Y432" si="210">D432*(1-K432)</f>
        <v>0</v>
      </c>
      <c r="Z432" s="34">
        <f>$D432*N432</f>
        <v>0</v>
      </c>
      <c r="AA432" s="34">
        <f>$D432*O432</f>
        <v>0</v>
      </c>
      <c r="AB432" s="34">
        <f>$D432*P432</f>
        <v>0</v>
      </c>
      <c r="AC432" s="106">
        <f>D432-AF432-AE432-AD432</f>
        <v>0</v>
      </c>
      <c r="AD432" s="34">
        <f>$D432*Q432</f>
        <v>0</v>
      </c>
      <c r="AE432" s="34">
        <f>$D432*R432</f>
        <v>0</v>
      </c>
      <c r="AF432" s="34">
        <f>$D432*S432</f>
        <v>0</v>
      </c>
      <c r="AG432" s="106">
        <f>$P432*AC432</f>
        <v>0</v>
      </c>
      <c r="AH432" s="106">
        <f>$P432*AD432</f>
        <v>0</v>
      </c>
      <c r="AI432" s="106">
        <f>$P432*AE432</f>
        <v>0</v>
      </c>
      <c r="AJ432" s="106">
        <f>$P432*AF432</f>
        <v>0</v>
      </c>
      <c r="AK432" s="34">
        <f>$D432*T432</f>
        <v>0</v>
      </c>
      <c r="AL432" s="35"/>
      <c r="AM432" s="10"/>
      <c r="AN432" s="29">
        <f>DSUM($A$9:$D$1100,$D$9,AO431:AO432)</f>
        <v>0</v>
      </c>
      <c r="AO432" s="10">
        <f>B432</f>
        <v>0</v>
      </c>
      <c r="AP432" s="88">
        <f>DCOUNT($A$9:$T$1100,$B$9,AO431:AO432)</f>
        <v>0</v>
      </c>
      <c r="AQ432" s="29">
        <f>DSUM($A$9:$T$1100,$P$9,AO431:AO432)</f>
        <v>0</v>
      </c>
      <c r="AR432" s="6">
        <f>IF(AP432=0,0,AQ432/AP432)</f>
        <v>0</v>
      </c>
      <c r="AY432" s="51"/>
    </row>
    <row r="433" spans="1:51" ht="2.25" customHeight="1" x14ac:dyDescent="0.2">
      <c r="A433" s="37"/>
      <c r="B433" s="38"/>
      <c r="C433" s="39"/>
      <c r="D433" s="40"/>
      <c r="E433" s="41"/>
      <c r="F433" s="42"/>
      <c r="G433" s="41"/>
      <c r="H433" s="43" t="s">
        <v>0</v>
      </c>
      <c r="I433" s="43" t="s">
        <v>52</v>
      </c>
      <c r="J433" s="43" t="s">
        <v>1</v>
      </c>
      <c r="K433" s="39"/>
      <c r="L433" s="69"/>
      <c r="M433" s="45"/>
      <c r="N433" s="46"/>
      <c r="O433" s="46"/>
      <c r="P433" s="86"/>
      <c r="Q433" s="252"/>
      <c r="R433" s="63"/>
      <c r="S433" s="253"/>
      <c r="T433" s="47"/>
      <c r="U433" s="48"/>
      <c r="V433" s="48"/>
      <c r="W433" s="48"/>
      <c r="X433" s="48"/>
      <c r="Y433" s="48"/>
      <c r="Z433" s="48"/>
      <c r="AA433" s="48"/>
      <c r="AB433" s="48"/>
      <c r="AC433" s="103"/>
      <c r="AD433" s="48"/>
      <c r="AE433" s="48"/>
      <c r="AF433" s="48"/>
      <c r="AG433" s="109"/>
      <c r="AH433" s="109"/>
      <c r="AI433" s="109"/>
      <c r="AJ433" s="109"/>
      <c r="AK433" s="48"/>
      <c r="AL433" s="48"/>
      <c r="AM433" s="10"/>
      <c r="AN433" s="18"/>
      <c r="AO433" s="14" t="s">
        <v>81</v>
      </c>
      <c r="AP433" s="87"/>
      <c r="AQ433" s="87"/>
      <c r="AY433" s="51"/>
    </row>
    <row r="434" spans="1:51" ht="17.25" customHeight="1" x14ac:dyDescent="0.2">
      <c r="A434" s="26"/>
      <c r="B434" s="27"/>
      <c r="C434" s="28"/>
      <c r="D434" s="29">
        <f>C434*E434*G434/100</f>
        <v>0</v>
      </c>
      <c r="E434" s="30"/>
      <c r="F434" s="31">
        <f>E434*G434/10</f>
        <v>0</v>
      </c>
      <c r="G434" s="30"/>
      <c r="H434" s="30"/>
      <c r="I434" s="30"/>
      <c r="J434" s="30"/>
      <c r="K434" s="28"/>
      <c r="L434" s="68"/>
      <c r="M434" s="32">
        <f>IF(L434=0,H434,L434)</f>
        <v>0</v>
      </c>
      <c r="N434" s="297"/>
      <c r="O434" s="107"/>
      <c r="P434" s="85"/>
      <c r="Q434" s="107"/>
      <c r="R434" s="64"/>
      <c r="S434" s="251"/>
      <c r="T434" s="33"/>
      <c r="U434" s="34">
        <f>$D434*I434</f>
        <v>0</v>
      </c>
      <c r="V434" s="34">
        <f>$D434*J434</f>
        <v>0</v>
      </c>
      <c r="W434" s="34">
        <f>$D434*K434</f>
        <v>0</v>
      </c>
      <c r="X434" s="35">
        <f>$D434*M434</f>
        <v>0</v>
      </c>
      <c r="Y434" s="35">
        <f t="shared" ref="Y434" si="211">D434*(1-K434)</f>
        <v>0</v>
      </c>
      <c r="Z434" s="34">
        <f>$D434*N434</f>
        <v>0</v>
      </c>
      <c r="AA434" s="34">
        <f>$D434*O434</f>
        <v>0</v>
      </c>
      <c r="AB434" s="34">
        <f>$D434*P434</f>
        <v>0</v>
      </c>
      <c r="AC434" s="106">
        <f>D434-AF434-AE434-AD434</f>
        <v>0</v>
      </c>
      <c r="AD434" s="34">
        <f>$D434*Q434</f>
        <v>0</v>
      </c>
      <c r="AE434" s="34">
        <f>$D434*R434</f>
        <v>0</v>
      </c>
      <c r="AF434" s="34">
        <f>$D434*S434</f>
        <v>0</v>
      </c>
      <c r="AG434" s="106">
        <f>$P434*AC434</f>
        <v>0</v>
      </c>
      <c r="AH434" s="106">
        <f>$P434*AD434</f>
        <v>0</v>
      </c>
      <c r="AI434" s="106">
        <f>$P434*AE434</f>
        <v>0</v>
      </c>
      <c r="AJ434" s="106">
        <f>$P434*AF434</f>
        <v>0</v>
      </c>
      <c r="AK434" s="34">
        <f>$D434*T434</f>
        <v>0</v>
      </c>
      <c r="AL434" s="35"/>
      <c r="AM434" s="10"/>
      <c r="AN434" s="29">
        <f>DSUM($A$9:$D$1100,$D$9,AO433:AO434)</f>
        <v>0</v>
      </c>
      <c r="AO434" s="10">
        <f>B434</f>
        <v>0</v>
      </c>
      <c r="AP434" s="88">
        <f>DCOUNT($A$9:$T$1100,$B$9,AO433:AO434)</f>
        <v>0</v>
      </c>
      <c r="AQ434" s="29">
        <f>DSUM($A$9:$T$1100,$P$9,AO433:AO434)</f>
        <v>0</v>
      </c>
      <c r="AR434" s="6">
        <f>IF(AP434=0,0,AQ434/AP434)</f>
        <v>0</v>
      </c>
      <c r="AY434" s="51"/>
    </row>
    <row r="435" spans="1:51" ht="2.25" customHeight="1" x14ac:dyDescent="0.2">
      <c r="A435" s="37"/>
      <c r="B435" s="38"/>
      <c r="C435" s="39"/>
      <c r="D435" s="40"/>
      <c r="E435" s="41"/>
      <c r="F435" s="42"/>
      <c r="G435" s="41"/>
      <c r="H435" s="43" t="s">
        <v>0</v>
      </c>
      <c r="I435" s="43" t="s">
        <v>52</v>
      </c>
      <c r="J435" s="43" t="s">
        <v>1</v>
      </c>
      <c r="K435" s="39"/>
      <c r="L435" s="69"/>
      <c r="M435" s="45"/>
      <c r="N435" s="46"/>
      <c r="O435" s="46"/>
      <c r="P435" s="86"/>
      <c r="Q435" s="252"/>
      <c r="R435" s="63"/>
      <c r="S435" s="253"/>
      <c r="T435" s="47"/>
      <c r="U435" s="48"/>
      <c r="V435" s="48"/>
      <c r="W435" s="48"/>
      <c r="X435" s="48"/>
      <c r="Y435" s="48"/>
      <c r="Z435" s="48"/>
      <c r="AA435" s="48"/>
      <c r="AB435" s="48"/>
      <c r="AC435" s="103"/>
      <c r="AD435" s="48"/>
      <c r="AE435" s="48"/>
      <c r="AF435" s="48"/>
      <c r="AG435" s="109"/>
      <c r="AH435" s="109"/>
      <c r="AI435" s="109"/>
      <c r="AJ435" s="109"/>
      <c r="AK435" s="48"/>
      <c r="AL435" s="48"/>
      <c r="AM435" s="10"/>
      <c r="AN435" s="18"/>
      <c r="AO435" s="14" t="s">
        <v>81</v>
      </c>
      <c r="AP435" s="87"/>
      <c r="AQ435" s="87"/>
      <c r="AY435" s="51"/>
    </row>
    <row r="436" spans="1:51" ht="17.25" customHeight="1" x14ac:dyDescent="0.2">
      <c r="A436" s="26"/>
      <c r="B436" s="27"/>
      <c r="C436" s="28"/>
      <c r="D436" s="29">
        <f>C436*E436*G436/100</f>
        <v>0</v>
      </c>
      <c r="E436" s="30"/>
      <c r="F436" s="31">
        <f>E436*G436/10</f>
        <v>0</v>
      </c>
      <c r="G436" s="30"/>
      <c r="H436" s="30"/>
      <c r="I436" s="30"/>
      <c r="J436" s="30"/>
      <c r="K436" s="28"/>
      <c r="L436" s="68"/>
      <c r="M436" s="32">
        <f>IF(L436=0,H436,L436)</f>
        <v>0</v>
      </c>
      <c r="N436" s="297"/>
      <c r="O436" s="107"/>
      <c r="P436" s="85"/>
      <c r="Q436" s="107"/>
      <c r="R436" s="64"/>
      <c r="S436" s="251"/>
      <c r="T436" s="33"/>
      <c r="U436" s="34">
        <f>$D436*I436</f>
        <v>0</v>
      </c>
      <c r="V436" s="34">
        <f>$D436*J436</f>
        <v>0</v>
      </c>
      <c r="W436" s="34">
        <f>$D436*K436</f>
        <v>0</v>
      </c>
      <c r="X436" s="35">
        <f>$D436*M436</f>
        <v>0</v>
      </c>
      <c r="Y436" s="35">
        <f t="shared" ref="Y436" si="212">D436*(1-K436)</f>
        <v>0</v>
      </c>
      <c r="Z436" s="34">
        <f>$D436*N436</f>
        <v>0</v>
      </c>
      <c r="AA436" s="34">
        <f>$D436*O436</f>
        <v>0</v>
      </c>
      <c r="AB436" s="34">
        <f>$D436*P436</f>
        <v>0</v>
      </c>
      <c r="AC436" s="106">
        <f>D436-AF436-AE436-AD436</f>
        <v>0</v>
      </c>
      <c r="AD436" s="34">
        <f>$D436*Q436</f>
        <v>0</v>
      </c>
      <c r="AE436" s="34">
        <f>$D436*R436</f>
        <v>0</v>
      </c>
      <c r="AF436" s="34">
        <f>$D436*S436</f>
        <v>0</v>
      </c>
      <c r="AG436" s="106">
        <f>$P436*AC436</f>
        <v>0</v>
      </c>
      <c r="AH436" s="106">
        <f>$P436*AD436</f>
        <v>0</v>
      </c>
      <c r="AI436" s="106">
        <f>$P436*AE436</f>
        <v>0</v>
      </c>
      <c r="AJ436" s="106">
        <f>$P436*AF436</f>
        <v>0</v>
      </c>
      <c r="AK436" s="34">
        <f>$D436*T436</f>
        <v>0</v>
      </c>
      <c r="AL436" s="35"/>
      <c r="AM436" s="10"/>
      <c r="AN436" s="29">
        <f>DSUM($A$9:$D$1100,$D$9,AO435:AO436)</f>
        <v>0</v>
      </c>
      <c r="AO436" s="10">
        <f>B436</f>
        <v>0</v>
      </c>
      <c r="AP436" s="88">
        <f>DCOUNT($A$9:$T$1100,$B$9,AO435:AO436)</f>
        <v>0</v>
      </c>
      <c r="AQ436" s="29">
        <f>DSUM($A$9:$T$1100,$P$9,AO435:AO436)</f>
        <v>0</v>
      </c>
      <c r="AR436" s="6">
        <f>IF(AP436=0,0,AQ436/AP436)</f>
        <v>0</v>
      </c>
      <c r="AY436" s="51"/>
    </row>
    <row r="437" spans="1:51" ht="2.25" customHeight="1" x14ac:dyDescent="0.2">
      <c r="A437" s="37"/>
      <c r="B437" s="38"/>
      <c r="C437" s="39"/>
      <c r="D437" s="40"/>
      <c r="E437" s="41"/>
      <c r="F437" s="42"/>
      <c r="G437" s="41"/>
      <c r="H437" s="43" t="s">
        <v>0</v>
      </c>
      <c r="I437" s="43" t="s">
        <v>52</v>
      </c>
      <c r="J437" s="43" t="s">
        <v>1</v>
      </c>
      <c r="K437" s="39"/>
      <c r="L437" s="69"/>
      <c r="M437" s="45"/>
      <c r="N437" s="46"/>
      <c r="O437" s="46"/>
      <c r="P437" s="86"/>
      <c r="Q437" s="252"/>
      <c r="R437" s="63"/>
      <c r="S437" s="253"/>
      <c r="T437" s="47"/>
      <c r="U437" s="48"/>
      <c r="V437" s="48"/>
      <c r="W437" s="48"/>
      <c r="X437" s="48"/>
      <c r="Y437" s="48"/>
      <c r="Z437" s="48"/>
      <c r="AA437" s="48"/>
      <c r="AB437" s="48"/>
      <c r="AC437" s="103"/>
      <c r="AD437" s="48"/>
      <c r="AE437" s="48"/>
      <c r="AF437" s="48"/>
      <c r="AG437" s="109"/>
      <c r="AH437" s="109"/>
      <c r="AI437" s="109"/>
      <c r="AJ437" s="109"/>
      <c r="AK437" s="48"/>
      <c r="AL437" s="48"/>
      <c r="AM437" s="10"/>
      <c r="AN437" s="18"/>
      <c r="AO437" s="14" t="s">
        <v>81</v>
      </c>
      <c r="AP437" s="87"/>
      <c r="AQ437" s="87"/>
      <c r="AY437" s="51"/>
    </row>
    <row r="438" spans="1:51" ht="17.25" customHeight="1" x14ac:dyDescent="0.2">
      <c r="A438" s="26"/>
      <c r="B438" s="27"/>
      <c r="C438" s="28"/>
      <c r="D438" s="29">
        <f>C438*E438*G438/100</f>
        <v>0</v>
      </c>
      <c r="E438" s="30"/>
      <c r="F438" s="31">
        <f>E438*G438/10</f>
        <v>0</v>
      </c>
      <c r="G438" s="30"/>
      <c r="H438" s="30"/>
      <c r="I438" s="30"/>
      <c r="J438" s="30"/>
      <c r="K438" s="28"/>
      <c r="L438" s="68"/>
      <c r="M438" s="32">
        <f>IF(L438=0,H438,L438)</f>
        <v>0</v>
      </c>
      <c r="N438" s="297"/>
      <c r="O438" s="107"/>
      <c r="P438" s="85"/>
      <c r="Q438" s="107"/>
      <c r="R438" s="64"/>
      <c r="S438" s="251"/>
      <c r="T438" s="33"/>
      <c r="U438" s="34">
        <f>$D438*I438</f>
        <v>0</v>
      </c>
      <c r="V438" s="34">
        <f>$D438*J438</f>
        <v>0</v>
      </c>
      <c r="W438" s="34">
        <f>$D438*K438</f>
        <v>0</v>
      </c>
      <c r="X438" s="35">
        <f>$D438*M438</f>
        <v>0</v>
      </c>
      <c r="Y438" s="35">
        <f t="shared" ref="Y438" si="213">D438*(1-K438)</f>
        <v>0</v>
      </c>
      <c r="Z438" s="34">
        <f>$D438*N438</f>
        <v>0</v>
      </c>
      <c r="AA438" s="34">
        <f>$D438*O438</f>
        <v>0</v>
      </c>
      <c r="AB438" s="34">
        <f>$D438*P438</f>
        <v>0</v>
      </c>
      <c r="AC438" s="106">
        <f>D438-AF438-AE438-AD438</f>
        <v>0</v>
      </c>
      <c r="AD438" s="34">
        <f>$D438*Q438</f>
        <v>0</v>
      </c>
      <c r="AE438" s="34">
        <f>$D438*R438</f>
        <v>0</v>
      </c>
      <c r="AF438" s="34">
        <f>$D438*S438</f>
        <v>0</v>
      </c>
      <c r="AG438" s="106">
        <f>$P438*AC438</f>
        <v>0</v>
      </c>
      <c r="AH438" s="106">
        <f>$P438*AD438</f>
        <v>0</v>
      </c>
      <c r="AI438" s="106">
        <f>$P438*AE438</f>
        <v>0</v>
      </c>
      <c r="AJ438" s="106">
        <f>$P438*AF438</f>
        <v>0</v>
      </c>
      <c r="AK438" s="34">
        <f>$D438*T438</f>
        <v>0</v>
      </c>
      <c r="AL438" s="35"/>
      <c r="AM438" s="10"/>
      <c r="AN438" s="29">
        <f>DSUM($A$9:$D$1100,$D$9,AO437:AO438)</f>
        <v>0</v>
      </c>
      <c r="AO438" s="10">
        <f>B438</f>
        <v>0</v>
      </c>
      <c r="AP438" s="88">
        <f>DCOUNT($A$9:$T$1100,$B$9,AO437:AO438)</f>
        <v>0</v>
      </c>
      <c r="AQ438" s="29">
        <f>DSUM($A$9:$T$1100,$P$9,AO437:AO438)</f>
        <v>0</v>
      </c>
      <c r="AR438" s="6">
        <f>IF(AP438=0,0,AQ438/AP438)</f>
        <v>0</v>
      </c>
      <c r="AY438" s="51"/>
    </row>
    <row r="439" spans="1:51" ht="2.25" customHeight="1" x14ac:dyDescent="0.2">
      <c r="A439" s="37"/>
      <c r="B439" s="38"/>
      <c r="C439" s="39"/>
      <c r="D439" s="40"/>
      <c r="E439" s="41"/>
      <c r="F439" s="42"/>
      <c r="G439" s="41"/>
      <c r="H439" s="43" t="s">
        <v>0</v>
      </c>
      <c r="I439" s="43" t="s">
        <v>52</v>
      </c>
      <c r="J439" s="43" t="s">
        <v>1</v>
      </c>
      <c r="K439" s="39"/>
      <c r="L439" s="69"/>
      <c r="M439" s="45"/>
      <c r="N439" s="46"/>
      <c r="O439" s="46"/>
      <c r="P439" s="86"/>
      <c r="Q439" s="252"/>
      <c r="R439" s="63"/>
      <c r="S439" s="253"/>
      <c r="T439" s="47"/>
      <c r="U439" s="48"/>
      <c r="V439" s="48"/>
      <c r="W439" s="48"/>
      <c r="X439" s="48"/>
      <c r="Y439" s="48"/>
      <c r="Z439" s="48"/>
      <c r="AA439" s="48"/>
      <c r="AB439" s="48"/>
      <c r="AC439" s="103"/>
      <c r="AD439" s="48"/>
      <c r="AE439" s="48"/>
      <c r="AF439" s="48"/>
      <c r="AG439" s="109"/>
      <c r="AH439" s="109"/>
      <c r="AI439" s="109"/>
      <c r="AJ439" s="109"/>
      <c r="AK439" s="48"/>
      <c r="AL439" s="48"/>
      <c r="AM439" s="10"/>
      <c r="AN439" s="18"/>
      <c r="AO439" s="14" t="s">
        <v>81</v>
      </c>
      <c r="AP439" s="87"/>
      <c r="AQ439" s="87"/>
      <c r="AY439" s="51"/>
    </row>
    <row r="440" spans="1:51" ht="17.25" customHeight="1" x14ac:dyDescent="0.2">
      <c r="A440" s="26"/>
      <c r="B440" s="27"/>
      <c r="C440" s="28"/>
      <c r="D440" s="29">
        <f>C440*E440*G440/100</f>
        <v>0</v>
      </c>
      <c r="E440" s="30"/>
      <c r="F440" s="31">
        <f>E440*G440/10</f>
        <v>0</v>
      </c>
      <c r="G440" s="30"/>
      <c r="H440" s="30"/>
      <c r="I440" s="30"/>
      <c r="J440" s="30"/>
      <c r="K440" s="28"/>
      <c r="L440" s="68"/>
      <c r="M440" s="32">
        <f>IF(L440=0,H440,L440)</f>
        <v>0</v>
      </c>
      <c r="N440" s="297"/>
      <c r="O440" s="107"/>
      <c r="P440" s="85"/>
      <c r="Q440" s="107"/>
      <c r="R440" s="64"/>
      <c r="S440" s="251"/>
      <c r="T440" s="33"/>
      <c r="U440" s="34">
        <f>$D440*I440</f>
        <v>0</v>
      </c>
      <c r="V440" s="34">
        <f>$D440*J440</f>
        <v>0</v>
      </c>
      <c r="W440" s="34">
        <f>$D440*K440</f>
        <v>0</v>
      </c>
      <c r="X440" s="35">
        <f>$D440*M440</f>
        <v>0</v>
      </c>
      <c r="Y440" s="35">
        <f t="shared" ref="Y440" si="214">D440*(1-K440)</f>
        <v>0</v>
      </c>
      <c r="Z440" s="34">
        <f>$D440*N440</f>
        <v>0</v>
      </c>
      <c r="AA440" s="34">
        <f>$D440*O440</f>
        <v>0</v>
      </c>
      <c r="AB440" s="34">
        <f>$D440*P440</f>
        <v>0</v>
      </c>
      <c r="AC440" s="106">
        <f>D440-AF440-AE440-AD440</f>
        <v>0</v>
      </c>
      <c r="AD440" s="34">
        <f>$D440*Q440</f>
        <v>0</v>
      </c>
      <c r="AE440" s="34">
        <f>$D440*R440</f>
        <v>0</v>
      </c>
      <c r="AF440" s="34">
        <f>$D440*S440</f>
        <v>0</v>
      </c>
      <c r="AG440" s="106">
        <f>$P440*AC440</f>
        <v>0</v>
      </c>
      <c r="AH440" s="106">
        <f>$P440*AD440</f>
        <v>0</v>
      </c>
      <c r="AI440" s="106">
        <f>$P440*AE440</f>
        <v>0</v>
      </c>
      <c r="AJ440" s="106">
        <f>$P440*AF440</f>
        <v>0</v>
      </c>
      <c r="AK440" s="34">
        <f>$D440*T440</f>
        <v>0</v>
      </c>
      <c r="AL440" s="35"/>
      <c r="AM440" s="10"/>
      <c r="AN440" s="29">
        <f>DSUM($A$9:$D$1100,$D$9,AO439:AO440)</f>
        <v>0</v>
      </c>
      <c r="AO440" s="10">
        <f>B440</f>
        <v>0</v>
      </c>
      <c r="AP440" s="88">
        <f>DCOUNT($A$9:$T$1100,$B$9,AO439:AO440)</f>
        <v>0</v>
      </c>
      <c r="AQ440" s="29">
        <f>DSUM($A$9:$T$1100,$P$9,AO439:AO440)</f>
        <v>0</v>
      </c>
      <c r="AR440" s="6">
        <f>IF(AP440=0,0,AQ440/AP440)</f>
        <v>0</v>
      </c>
      <c r="AY440" s="51"/>
    </row>
    <row r="441" spans="1:51" ht="2.25" customHeight="1" x14ac:dyDescent="0.2">
      <c r="A441" s="37"/>
      <c r="B441" s="38"/>
      <c r="C441" s="39"/>
      <c r="D441" s="40"/>
      <c r="E441" s="41"/>
      <c r="F441" s="42"/>
      <c r="G441" s="41"/>
      <c r="H441" s="43" t="s">
        <v>0</v>
      </c>
      <c r="I441" s="43" t="s">
        <v>52</v>
      </c>
      <c r="J441" s="43" t="s">
        <v>1</v>
      </c>
      <c r="K441" s="39"/>
      <c r="L441" s="69"/>
      <c r="M441" s="45"/>
      <c r="N441" s="46"/>
      <c r="O441" s="46"/>
      <c r="P441" s="86"/>
      <c r="Q441" s="252"/>
      <c r="R441" s="63"/>
      <c r="S441" s="253"/>
      <c r="T441" s="47"/>
      <c r="U441" s="48"/>
      <c r="V441" s="48"/>
      <c r="W441" s="48"/>
      <c r="X441" s="48"/>
      <c r="Y441" s="48"/>
      <c r="Z441" s="48"/>
      <c r="AA441" s="48"/>
      <c r="AB441" s="48"/>
      <c r="AC441" s="103"/>
      <c r="AD441" s="48"/>
      <c r="AE441" s="48"/>
      <c r="AF441" s="48"/>
      <c r="AG441" s="109"/>
      <c r="AH441" s="109"/>
      <c r="AI441" s="109"/>
      <c r="AJ441" s="109"/>
      <c r="AK441" s="48"/>
      <c r="AL441" s="48"/>
      <c r="AM441" s="10"/>
      <c r="AN441" s="18"/>
      <c r="AO441" s="14" t="s">
        <v>81</v>
      </c>
      <c r="AP441" s="87"/>
      <c r="AQ441" s="87"/>
      <c r="AY441" s="51"/>
    </row>
    <row r="442" spans="1:51" ht="17.25" customHeight="1" x14ac:dyDescent="0.2">
      <c r="A442" s="26"/>
      <c r="B442" s="27"/>
      <c r="C442" s="28"/>
      <c r="D442" s="29">
        <f>C442*E442*G442/100</f>
        <v>0</v>
      </c>
      <c r="E442" s="30"/>
      <c r="F442" s="31">
        <f>E442*G442/10</f>
        <v>0</v>
      </c>
      <c r="G442" s="30"/>
      <c r="H442" s="30"/>
      <c r="I442" s="30"/>
      <c r="J442" s="30"/>
      <c r="K442" s="28"/>
      <c r="L442" s="68"/>
      <c r="M442" s="32">
        <f>IF(L442=0,H442,L442)</f>
        <v>0</v>
      </c>
      <c r="N442" s="297"/>
      <c r="O442" s="107"/>
      <c r="P442" s="85"/>
      <c r="Q442" s="107"/>
      <c r="R442" s="64"/>
      <c r="S442" s="251"/>
      <c r="T442" s="33"/>
      <c r="U442" s="34">
        <f>$D442*I442</f>
        <v>0</v>
      </c>
      <c r="V442" s="34">
        <f>$D442*J442</f>
        <v>0</v>
      </c>
      <c r="W442" s="34">
        <f>$D442*K442</f>
        <v>0</v>
      </c>
      <c r="X442" s="35">
        <f>$D442*M442</f>
        <v>0</v>
      </c>
      <c r="Y442" s="35">
        <f t="shared" ref="Y442" si="215">D442*(1-K442)</f>
        <v>0</v>
      </c>
      <c r="Z442" s="34">
        <f>$D442*N442</f>
        <v>0</v>
      </c>
      <c r="AA442" s="34">
        <f>$D442*O442</f>
        <v>0</v>
      </c>
      <c r="AB442" s="34">
        <f>$D442*P442</f>
        <v>0</v>
      </c>
      <c r="AC442" s="106">
        <f>D442-AF442-AE442-AD442</f>
        <v>0</v>
      </c>
      <c r="AD442" s="34">
        <f>$D442*Q442</f>
        <v>0</v>
      </c>
      <c r="AE442" s="34">
        <f>$D442*R442</f>
        <v>0</v>
      </c>
      <c r="AF442" s="34">
        <f>$D442*S442</f>
        <v>0</v>
      </c>
      <c r="AG442" s="106">
        <f>$P442*AC442</f>
        <v>0</v>
      </c>
      <c r="AH442" s="106">
        <f>$P442*AD442</f>
        <v>0</v>
      </c>
      <c r="AI442" s="106">
        <f>$P442*AE442</f>
        <v>0</v>
      </c>
      <c r="AJ442" s="106">
        <f>$P442*AF442</f>
        <v>0</v>
      </c>
      <c r="AK442" s="34">
        <f>$D442*T442</f>
        <v>0</v>
      </c>
      <c r="AL442" s="35"/>
      <c r="AM442" s="10"/>
      <c r="AN442" s="29">
        <f>DSUM($A$9:$D$1100,$D$9,AO441:AO442)</f>
        <v>0</v>
      </c>
      <c r="AO442" s="10">
        <f>B442</f>
        <v>0</v>
      </c>
      <c r="AP442" s="88">
        <f>DCOUNT($A$9:$T$1100,$B$9,AO441:AO442)</f>
        <v>0</v>
      </c>
      <c r="AQ442" s="29">
        <f>DSUM($A$9:$T$1100,$P$9,AO441:AO442)</f>
        <v>0</v>
      </c>
      <c r="AR442" s="6">
        <f>IF(AP442=0,0,AQ442/AP442)</f>
        <v>0</v>
      </c>
      <c r="AY442" s="51"/>
    </row>
    <row r="443" spans="1:51" ht="2.25" customHeight="1" x14ac:dyDescent="0.2">
      <c r="A443" s="37"/>
      <c r="B443" s="38"/>
      <c r="C443" s="39"/>
      <c r="D443" s="40"/>
      <c r="E443" s="41"/>
      <c r="F443" s="42"/>
      <c r="G443" s="41"/>
      <c r="H443" s="43" t="s">
        <v>0</v>
      </c>
      <c r="I443" s="43" t="s">
        <v>52</v>
      </c>
      <c r="J443" s="43" t="s">
        <v>1</v>
      </c>
      <c r="K443" s="39"/>
      <c r="L443" s="69"/>
      <c r="M443" s="45"/>
      <c r="N443" s="46"/>
      <c r="O443" s="46"/>
      <c r="P443" s="86"/>
      <c r="Q443" s="252"/>
      <c r="R443" s="63"/>
      <c r="S443" s="253"/>
      <c r="T443" s="47"/>
      <c r="U443" s="48"/>
      <c r="V443" s="48"/>
      <c r="W443" s="48"/>
      <c r="X443" s="48"/>
      <c r="Y443" s="48"/>
      <c r="Z443" s="48"/>
      <c r="AA443" s="48"/>
      <c r="AB443" s="48"/>
      <c r="AC443" s="103"/>
      <c r="AD443" s="48"/>
      <c r="AE443" s="48"/>
      <c r="AF443" s="48"/>
      <c r="AG443" s="109"/>
      <c r="AH443" s="109"/>
      <c r="AI443" s="109"/>
      <c r="AJ443" s="109"/>
      <c r="AK443" s="48"/>
      <c r="AL443" s="48"/>
      <c r="AM443" s="10"/>
      <c r="AN443" s="18"/>
      <c r="AO443" s="14" t="s">
        <v>81</v>
      </c>
      <c r="AP443" s="87"/>
      <c r="AQ443" s="87"/>
      <c r="AY443" s="51"/>
    </row>
    <row r="444" spans="1:51" ht="17.25" customHeight="1" x14ac:dyDescent="0.2">
      <c r="A444" s="26"/>
      <c r="B444" s="27"/>
      <c r="C444" s="28"/>
      <c r="D444" s="29">
        <f>C444*E444*G444/100</f>
        <v>0</v>
      </c>
      <c r="E444" s="30"/>
      <c r="F444" s="31">
        <f>E444*G444/10</f>
        <v>0</v>
      </c>
      <c r="G444" s="30"/>
      <c r="H444" s="30"/>
      <c r="I444" s="30"/>
      <c r="J444" s="30"/>
      <c r="K444" s="28"/>
      <c r="L444" s="68"/>
      <c r="M444" s="32">
        <f>IF(L444=0,H444,L444)</f>
        <v>0</v>
      </c>
      <c r="N444" s="297"/>
      <c r="O444" s="107"/>
      <c r="P444" s="85"/>
      <c r="Q444" s="107"/>
      <c r="R444" s="64"/>
      <c r="S444" s="251"/>
      <c r="T444" s="33"/>
      <c r="U444" s="34">
        <f>$D444*I444</f>
        <v>0</v>
      </c>
      <c r="V444" s="34">
        <f>$D444*J444</f>
        <v>0</v>
      </c>
      <c r="W444" s="34">
        <f>$D444*K444</f>
        <v>0</v>
      </c>
      <c r="X444" s="35">
        <f>$D444*M444</f>
        <v>0</v>
      </c>
      <c r="Y444" s="35">
        <f t="shared" ref="Y444" si="216">D444*(1-K444)</f>
        <v>0</v>
      </c>
      <c r="Z444" s="34">
        <f>$D444*N444</f>
        <v>0</v>
      </c>
      <c r="AA444" s="34">
        <f>$D444*O444</f>
        <v>0</v>
      </c>
      <c r="AB444" s="34">
        <f>$D444*P444</f>
        <v>0</v>
      </c>
      <c r="AC444" s="106">
        <f>D444-AF444-AE444-AD444</f>
        <v>0</v>
      </c>
      <c r="AD444" s="34">
        <f>$D444*Q444</f>
        <v>0</v>
      </c>
      <c r="AE444" s="34">
        <f>$D444*R444</f>
        <v>0</v>
      </c>
      <c r="AF444" s="34">
        <f>$D444*S444</f>
        <v>0</v>
      </c>
      <c r="AG444" s="106">
        <f>$P444*AC444</f>
        <v>0</v>
      </c>
      <c r="AH444" s="106">
        <f>$P444*AD444</f>
        <v>0</v>
      </c>
      <c r="AI444" s="106">
        <f>$P444*AE444</f>
        <v>0</v>
      </c>
      <c r="AJ444" s="106">
        <f>$P444*AF444</f>
        <v>0</v>
      </c>
      <c r="AK444" s="34">
        <f>$D444*T444</f>
        <v>0</v>
      </c>
      <c r="AL444" s="35"/>
      <c r="AM444" s="10"/>
      <c r="AN444" s="29">
        <f>DSUM($A$9:$D$1100,$D$9,AO443:AO444)</f>
        <v>0</v>
      </c>
      <c r="AO444" s="10">
        <f>B444</f>
        <v>0</v>
      </c>
      <c r="AP444" s="88">
        <f>DCOUNT($A$9:$T$1100,$B$9,AO443:AO444)</f>
        <v>0</v>
      </c>
      <c r="AQ444" s="29">
        <f>DSUM($A$9:$T$1100,$P$9,AO443:AO444)</f>
        <v>0</v>
      </c>
      <c r="AR444" s="6">
        <f>IF(AP444=0,0,AQ444/AP444)</f>
        <v>0</v>
      </c>
      <c r="AY444" s="51"/>
    </row>
    <row r="445" spans="1:51" ht="2.25" customHeight="1" x14ac:dyDescent="0.2">
      <c r="A445" s="37"/>
      <c r="B445" s="38"/>
      <c r="C445" s="39"/>
      <c r="D445" s="40"/>
      <c r="E445" s="41"/>
      <c r="F445" s="42"/>
      <c r="G445" s="41"/>
      <c r="H445" s="43" t="s">
        <v>0</v>
      </c>
      <c r="I445" s="43" t="s">
        <v>52</v>
      </c>
      <c r="J445" s="43" t="s">
        <v>1</v>
      </c>
      <c r="K445" s="39"/>
      <c r="L445" s="69"/>
      <c r="M445" s="45"/>
      <c r="N445" s="46"/>
      <c r="O445" s="46"/>
      <c r="P445" s="86"/>
      <c r="Q445" s="252"/>
      <c r="R445" s="63"/>
      <c r="S445" s="253"/>
      <c r="T445" s="47"/>
      <c r="U445" s="48"/>
      <c r="V445" s="48"/>
      <c r="W445" s="48"/>
      <c r="X445" s="48"/>
      <c r="Y445" s="48"/>
      <c r="Z445" s="48"/>
      <c r="AA445" s="48"/>
      <c r="AB445" s="48"/>
      <c r="AC445" s="103"/>
      <c r="AD445" s="48"/>
      <c r="AE445" s="48"/>
      <c r="AF445" s="48"/>
      <c r="AG445" s="109"/>
      <c r="AH445" s="109"/>
      <c r="AI445" s="109"/>
      <c r="AJ445" s="109"/>
      <c r="AK445" s="48"/>
      <c r="AL445" s="48"/>
      <c r="AM445" s="10"/>
      <c r="AN445" s="18"/>
      <c r="AO445" s="14" t="s">
        <v>81</v>
      </c>
      <c r="AP445" s="87"/>
      <c r="AQ445" s="87"/>
      <c r="AY445" s="51"/>
    </row>
    <row r="446" spans="1:51" ht="17.25" customHeight="1" x14ac:dyDescent="0.2">
      <c r="A446" s="26"/>
      <c r="B446" s="27"/>
      <c r="C446" s="28"/>
      <c r="D446" s="29">
        <f>C446*E446*G446/100</f>
        <v>0</v>
      </c>
      <c r="E446" s="30"/>
      <c r="F446" s="31">
        <f>E446*G446/10</f>
        <v>0</v>
      </c>
      <c r="G446" s="30"/>
      <c r="H446" s="30"/>
      <c r="I446" s="30"/>
      <c r="J446" s="30"/>
      <c r="K446" s="28"/>
      <c r="L446" s="68"/>
      <c r="M446" s="32">
        <f>IF(L446=0,H446,L446)</f>
        <v>0</v>
      </c>
      <c r="N446" s="297"/>
      <c r="O446" s="107"/>
      <c r="P446" s="85"/>
      <c r="Q446" s="107"/>
      <c r="R446" s="64"/>
      <c r="S446" s="251"/>
      <c r="T446" s="33"/>
      <c r="U446" s="34">
        <f>$D446*I446</f>
        <v>0</v>
      </c>
      <c r="V446" s="34">
        <f>$D446*J446</f>
        <v>0</v>
      </c>
      <c r="W446" s="34">
        <f>$D446*K446</f>
        <v>0</v>
      </c>
      <c r="X446" s="35">
        <f>$D446*M446</f>
        <v>0</v>
      </c>
      <c r="Y446" s="35">
        <f t="shared" ref="Y446" si="217">D446*(1-K446)</f>
        <v>0</v>
      </c>
      <c r="Z446" s="34">
        <f>$D446*N446</f>
        <v>0</v>
      </c>
      <c r="AA446" s="34">
        <f>$D446*O446</f>
        <v>0</v>
      </c>
      <c r="AB446" s="34">
        <f>$D446*P446</f>
        <v>0</v>
      </c>
      <c r="AC446" s="106">
        <f>D446-AF446-AE446-AD446</f>
        <v>0</v>
      </c>
      <c r="AD446" s="34">
        <f>$D446*Q446</f>
        <v>0</v>
      </c>
      <c r="AE446" s="34">
        <f>$D446*R446</f>
        <v>0</v>
      </c>
      <c r="AF446" s="34">
        <f>$D446*S446</f>
        <v>0</v>
      </c>
      <c r="AG446" s="106">
        <f>$P446*AC446</f>
        <v>0</v>
      </c>
      <c r="AH446" s="106">
        <f>$P446*AD446</f>
        <v>0</v>
      </c>
      <c r="AI446" s="106">
        <f>$P446*AE446</f>
        <v>0</v>
      </c>
      <c r="AJ446" s="106">
        <f>$P446*AF446</f>
        <v>0</v>
      </c>
      <c r="AK446" s="34">
        <f>$D446*T446</f>
        <v>0</v>
      </c>
      <c r="AL446" s="35"/>
      <c r="AM446" s="10"/>
      <c r="AN446" s="29">
        <f>DSUM($A$9:$D$1100,$D$9,AO445:AO446)</f>
        <v>0</v>
      </c>
      <c r="AO446" s="10">
        <f>B446</f>
        <v>0</v>
      </c>
      <c r="AP446" s="88">
        <f>DCOUNT($A$9:$T$1100,$B$9,AO445:AO446)</f>
        <v>0</v>
      </c>
      <c r="AQ446" s="29">
        <f>DSUM($A$9:$T$1100,$P$9,AO445:AO446)</f>
        <v>0</v>
      </c>
      <c r="AR446" s="6">
        <f>IF(AP446=0,0,AQ446/AP446)</f>
        <v>0</v>
      </c>
      <c r="AY446" s="51"/>
    </row>
    <row r="447" spans="1:51" ht="2.25" customHeight="1" x14ac:dyDescent="0.2">
      <c r="A447" s="37"/>
      <c r="B447" s="38"/>
      <c r="C447" s="39"/>
      <c r="D447" s="40"/>
      <c r="E447" s="41"/>
      <c r="F447" s="42"/>
      <c r="G447" s="41"/>
      <c r="H447" s="43" t="s">
        <v>0</v>
      </c>
      <c r="I447" s="43" t="s">
        <v>52</v>
      </c>
      <c r="J447" s="43" t="s">
        <v>1</v>
      </c>
      <c r="K447" s="39"/>
      <c r="L447" s="69"/>
      <c r="M447" s="45"/>
      <c r="N447" s="46"/>
      <c r="O447" s="46"/>
      <c r="P447" s="86"/>
      <c r="Q447" s="252"/>
      <c r="R447" s="63"/>
      <c r="S447" s="253"/>
      <c r="T447" s="47"/>
      <c r="U447" s="48"/>
      <c r="V447" s="48"/>
      <c r="W447" s="48"/>
      <c r="X447" s="48"/>
      <c r="Y447" s="48"/>
      <c r="Z447" s="48"/>
      <c r="AA447" s="48"/>
      <c r="AB447" s="48"/>
      <c r="AC447" s="103"/>
      <c r="AD447" s="48"/>
      <c r="AE447" s="48"/>
      <c r="AF447" s="48"/>
      <c r="AG447" s="109"/>
      <c r="AH447" s="109"/>
      <c r="AI447" s="109"/>
      <c r="AJ447" s="109"/>
      <c r="AK447" s="48"/>
      <c r="AL447" s="48"/>
      <c r="AM447" s="10"/>
      <c r="AN447" s="18"/>
      <c r="AO447" s="14" t="s">
        <v>81</v>
      </c>
      <c r="AP447" s="87"/>
      <c r="AQ447" s="87"/>
      <c r="AY447" s="51"/>
    </row>
    <row r="448" spans="1:51" ht="17.25" customHeight="1" x14ac:dyDescent="0.2">
      <c r="A448" s="26"/>
      <c r="B448" s="27"/>
      <c r="C448" s="28"/>
      <c r="D448" s="29">
        <f>C448*E448*G448/100</f>
        <v>0</v>
      </c>
      <c r="E448" s="30"/>
      <c r="F448" s="31">
        <f>E448*G448/10</f>
        <v>0</v>
      </c>
      <c r="G448" s="30"/>
      <c r="H448" s="30"/>
      <c r="I448" s="30"/>
      <c r="J448" s="30"/>
      <c r="K448" s="28"/>
      <c r="L448" s="68"/>
      <c r="M448" s="32">
        <f>IF(L448=0,H448,L448)</f>
        <v>0</v>
      </c>
      <c r="N448" s="297"/>
      <c r="O448" s="107"/>
      <c r="P448" s="85"/>
      <c r="Q448" s="107"/>
      <c r="R448" s="64"/>
      <c r="S448" s="251"/>
      <c r="T448" s="33"/>
      <c r="U448" s="34">
        <f>$D448*I448</f>
        <v>0</v>
      </c>
      <c r="V448" s="34">
        <f>$D448*J448</f>
        <v>0</v>
      </c>
      <c r="W448" s="34">
        <f>$D448*K448</f>
        <v>0</v>
      </c>
      <c r="X448" s="35">
        <f>$D448*M448</f>
        <v>0</v>
      </c>
      <c r="Y448" s="35">
        <f t="shared" ref="Y448" si="218">D448*(1-K448)</f>
        <v>0</v>
      </c>
      <c r="Z448" s="34">
        <f>$D448*N448</f>
        <v>0</v>
      </c>
      <c r="AA448" s="34">
        <f>$D448*O448</f>
        <v>0</v>
      </c>
      <c r="AB448" s="34">
        <f>$D448*P448</f>
        <v>0</v>
      </c>
      <c r="AC448" s="106">
        <f>D448-AF448-AE448-AD448</f>
        <v>0</v>
      </c>
      <c r="AD448" s="34">
        <f>$D448*Q448</f>
        <v>0</v>
      </c>
      <c r="AE448" s="34">
        <f>$D448*R448</f>
        <v>0</v>
      </c>
      <c r="AF448" s="34">
        <f>$D448*S448</f>
        <v>0</v>
      </c>
      <c r="AG448" s="106">
        <f>$P448*AC448</f>
        <v>0</v>
      </c>
      <c r="AH448" s="106">
        <f>$P448*AD448</f>
        <v>0</v>
      </c>
      <c r="AI448" s="106">
        <f>$P448*AE448</f>
        <v>0</v>
      </c>
      <c r="AJ448" s="106">
        <f>$P448*AF448</f>
        <v>0</v>
      </c>
      <c r="AK448" s="34">
        <f>$D448*T448</f>
        <v>0</v>
      </c>
      <c r="AL448" s="35"/>
      <c r="AM448" s="10"/>
      <c r="AN448" s="29">
        <f>DSUM($A$9:$D$1100,$D$9,AO447:AO448)</f>
        <v>0</v>
      </c>
      <c r="AO448" s="10">
        <f>B448</f>
        <v>0</v>
      </c>
      <c r="AP448" s="88">
        <f>DCOUNT($A$9:$T$1100,$B$9,AO447:AO448)</f>
        <v>0</v>
      </c>
      <c r="AQ448" s="29">
        <f>DSUM($A$9:$T$1100,$P$9,AO447:AO448)</f>
        <v>0</v>
      </c>
      <c r="AR448" s="6">
        <f>IF(AP448=0,0,AQ448/AP448)</f>
        <v>0</v>
      </c>
      <c r="AY448" s="51"/>
    </row>
    <row r="449" spans="1:51" ht="2.25" customHeight="1" x14ac:dyDescent="0.2">
      <c r="A449" s="37"/>
      <c r="B449" s="38"/>
      <c r="C449" s="39"/>
      <c r="D449" s="40"/>
      <c r="E449" s="41"/>
      <c r="F449" s="42"/>
      <c r="G449" s="41"/>
      <c r="H449" s="43" t="s">
        <v>0</v>
      </c>
      <c r="I449" s="43" t="s">
        <v>52</v>
      </c>
      <c r="J449" s="43" t="s">
        <v>1</v>
      </c>
      <c r="K449" s="39"/>
      <c r="L449" s="69"/>
      <c r="M449" s="45"/>
      <c r="N449" s="46"/>
      <c r="O449" s="46"/>
      <c r="P449" s="86"/>
      <c r="Q449" s="252"/>
      <c r="R449" s="63"/>
      <c r="S449" s="253"/>
      <c r="T449" s="47"/>
      <c r="U449" s="48"/>
      <c r="V449" s="48"/>
      <c r="W449" s="48"/>
      <c r="X449" s="48"/>
      <c r="Y449" s="48"/>
      <c r="Z449" s="48"/>
      <c r="AA449" s="48"/>
      <c r="AB449" s="48"/>
      <c r="AC449" s="103"/>
      <c r="AD449" s="48"/>
      <c r="AE449" s="48"/>
      <c r="AF449" s="48"/>
      <c r="AG449" s="109"/>
      <c r="AH449" s="109"/>
      <c r="AI449" s="109"/>
      <c r="AJ449" s="109"/>
      <c r="AK449" s="48"/>
      <c r="AL449" s="48"/>
      <c r="AM449" s="10"/>
      <c r="AN449" s="18"/>
      <c r="AO449" s="14" t="s">
        <v>81</v>
      </c>
      <c r="AP449" s="87"/>
      <c r="AQ449" s="87"/>
      <c r="AY449" s="51"/>
    </row>
    <row r="450" spans="1:51" ht="17.25" customHeight="1" x14ac:dyDescent="0.2">
      <c r="A450" s="26"/>
      <c r="B450" s="27"/>
      <c r="C450" s="28"/>
      <c r="D450" s="29">
        <f>C450*E450*G450/100</f>
        <v>0</v>
      </c>
      <c r="E450" s="30"/>
      <c r="F450" s="31">
        <f>E450*G450/10</f>
        <v>0</v>
      </c>
      <c r="G450" s="30"/>
      <c r="H450" s="30"/>
      <c r="I450" s="30"/>
      <c r="J450" s="30"/>
      <c r="K450" s="28"/>
      <c r="L450" s="68"/>
      <c r="M450" s="32">
        <f>IF(L450=0,H450,L450)</f>
        <v>0</v>
      </c>
      <c r="N450" s="297"/>
      <c r="O450" s="107"/>
      <c r="P450" s="85"/>
      <c r="Q450" s="107"/>
      <c r="R450" s="64"/>
      <c r="S450" s="251"/>
      <c r="T450" s="33"/>
      <c r="U450" s="34">
        <f>$D450*I450</f>
        <v>0</v>
      </c>
      <c r="V450" s="34">
        <f>$D450*J450</f>
        <v>0</v>
      </c>
      <c r="W450" s="34">
        <f>$D450*K450</f>
        <v>0</v>
      </c>
      <c r="X450" s="35">
        <f>$D450*M450</f>
        <v>0</v>
      </c>
      <c r="Y450" s="35">
        <f t="shared" ref="Y450" si="219">D450*(1-K450)</f>
        <v>0</v>
      </c>
      <c r="Z450" s="34">
        <f>$D450*N450</f>
        <v>0</v>
      </c>
      <c r="AA450" s="34">
        <f>$D450*O450</f>
        <v>0</v>
      </c>
      <c r="AB450" s="34">
        <f>$D450*P450</f>
        <v>0</v>
      </c>
      <c r="AC450" s="106">
        <f>D450-AF450-AE450-AD450</f>
        <v>0</v>
      </c>
      <c r="AD450" s="34">
        <f>$D450*Q450</f>
        <v>0</v>
      </c>
      <c r="AE450" s="34">
        <f>$D450*R450</f>
        <v>0</v>
      </c>
      <c r="AF450" s="34">
        <f>$D450*S450</f>
        <v>0</v>
      </c>
      <c r="AG450" s="106">
        <f>$P450*AC450</f>
        <v>0</v>
      </c>
      <c r="AH450" s="106">
        <f>$P450*AD450</f>
        <v>0</v>
      </c>
      <c r="AI450" s="106">
        <f>$P450*AE450</f>
        <v>0</v>
      </c>
      <c r="AJ450" s="106">
        <f>$P450*AF450</f>
        <v>0</v>
      </c>
      <c r="AK450" s="34">
        <f>$D450*T450</f>
        <v>0</v>
      </c>
      <c r="AL450" s="35"/>
      <c r="AM450" s="10"/>
      <c r="AN450" s="29">
        <f>DSUM($A$9:$D$1100,$D$9,AO449:AO450)</f>
        <v>0</v>
      </c>
      <c r="AO450" s="10">
        <f>B450</f>
        <v>0</v>
      </c>
      <c r="AP450" s="88">
        <f>DCOUNT($A$9:$T$1100,$B$9,AO449:AO450)</f>
        <v>0</v>
      </c>
      <c r="AQ450" s="29">
        <f>DSUM($A$9:$T$1100,$P$9,AO449:AO450)</f>
        <v>0</v>
      </c>
      <c r="AR450" s="6">
        <f>IF(AP450=0,0,AQ450/AP450)</f>
        <v>0</v>
      </c>
      <c r="AY450" s="51"/>
    </row>
    <row r="451" spans="1:51" ht="2.25" customHeight="1" x14ac:dyDescent="0.2">
      <c r="A451" s="37"/>
      <c r="B451" s="38"/>
      <c r="C451" s="39"/>
      <c r="D451" s="40"/>
      <c r="E451" s="41"/>
      <c r="F451" s="42"/>
      <c r="G451" s="41"/>
      <c r="H451" s="43" t="s">
        <v>0</v>
      </c>
      <c r="I451" s="43" t="s">
        <v>52</v>
      </c>
      <c r="J451" s="43" t="s">
        <v>1</v>
      </c>
      <c r="K451" s="39"/>
      <c r="L451" s="69"/>
      <c r="M451" s="45"/>
      <c r="N451" s="46"/>
      <c r="O451" s="46"/>
      <c r="P451" s="86"/>
      <c r="Q451" s="252"/>
      <c r="R451" s="63"/>
      <c r="S451" s="253"/>
      <c r="T451" s="47"/>
      <c r="U451" s="48"/>
      <c r="V451" s="48"/>
      <c r="W451" s="48"/>
      <c r="X451" s="48"/>
      <c r="Y451" s="48"/>
      <c r="Z451" s="48"/>
      <c r="AA451" s="48"/>
      <c r="AB451" s="48"/>
      <c r="AC451" s="103"/>
      <c r="AD451" s="48"/>
      <c r="AE451" s="48"/>
      <c r="AF451" s="48"/>
      <c r="AG451" s="109"/>
      <c r="AH451" s="109"/>
      <c r="AI451" s="109"/>
      <c r="AJ451" s="109"/>
      <c r="AK451" s="48"/>
      <c r="AL451" s="48"/>
      <c r="AM451" s="10"/>
      <c r="AN451" s="18"/>
      <c r="AO451" s="14" t="s">
        <v>81</v>
      </c>
      <c r="AP451" s="87"/>
      <c r="AQ451" s="87"/>
      <c r="AY451" s="51"/>
    </row>
    <row r="452" spans="1:51" ht="17.25" customHeight="1" x14ac:dyDescent="0.2">
      <c r="A452" s="26"/>
      <c r="B452" s="27"/>
      <c r="C452" s="28"/>
      <c r="D452" s="29">
        <f>C452*E452*G452/100</f>
        <v>0</v>
      </c>
      <c r="E452" s="30"/>
      <c r="F452" s="31">
        <f>E452*G452/10</f>
        <v>0</v>
      </c>
      <c r="G452" s="30"/>
      <c r="H452" s="30"/>
      <c r="I452" s="30"/>
      <c r="J452" s="30"/>
      <c r="K452" s="28"/>
      <c r="L452" s="68"/>
      <c r="M452" s="32">
        <f>IF(L452=0,H452,L452)</f>
        <v>0</v>
      </c>
      <c r="N452" s="297"/>
      <c r="O452" s="107"/>
      <c r="P452" s="85"/>
      <c r="Q452" s="107"/>
      <c r="R452" s="64"/>
      <c r="S452" s="251"/>
      <c r="T452" s="33"/>
      <c r="U452" s="34">
        <f>$D452*I452</f>
        <v>0</v>
      </c>
      <c r="V452" s="34">
        <f>$D452*J452</f>
        <v>0</v>
      </c>
      <c r="W452" s="34">
        <f>$D452*K452</f>
        <v>0</v>
      </c>
      <c r="X452" s="35">
        <f>$D452*M452</f>
        <v>0</v>
      </c>
      <c r="Y452" s="35">
        <f t="shared" ref="Y452" si="220">D452*(1-K452)</f>
        <v>0</v>
      </c>
      <c r="Z452" s="34">
        <f>$D452*N452</f>
        <v>0</v>
      </c>
      <c r="AA452" s="34">
        <f>$D452*O452</f>
        <v>0</v>
      </c>
      <c r="AB452" s="34">
        <f>$D452*P452</f>
        <v>0</v>
      </c>
      <c r="AC452" s="106">
        <f>D452-AF452-AE452-AD452</f>
        <v>0</v>
      </c>
      <c r="AD452" s="34">
        <f>$D452*Q452</f>
        <v>0</v>
      </c>
      <c r="AE452" s="34">
        <f>$D452*R452</f>
        <v>0</v>
      </c>
      <c r="AF452" s="34">
        <f>$D452*S452</f>
        <v>0</v>
      </c>
      <c r="AG452" s="106">
        <f>$P452*AC452</f>
        <v>0</v>
      </c>
      <c r="AH452" s="106">
        <f>$P452*AD452</f>
        <v>0</v>
      </c>
      <c r="AI452" s="106">
        <f>$P452*AE452</f>
        <v>0</v>
      </c>
      <c r="AJ452" s="106">
        <f>$P452*AF452</f>
        <v>0</v>
      </c>
      <c r="AK452" s="34">
        <f>$D452*T452</f>
        <v>0</v>
      </c>
      <c r="AL452" s="35"/>
      <c r="AM452" s="10"/>
      <c r="AN452" s="29">
        <f>DSUM($A$9:$D$1100,$D$9,AO451:AO452)</f>
        <v>0</v>
      </c>
      <c r="AO452" s="10">
        <f>B452</f>
        <v>0</v>
      </c>
      <c r="AP452" s="88">
        <f>DCOUNT($A$9:$T$1100,$B$9,AO451:AO452)</f>
        <v>0</v>
      </c>
      <c r="AQ452" s="29">
        <f>DSUM($A$9:$T$1100,$P$9,AO451:AO452)</f>
        <v>0</v>
      </c>
      <c r="AR452" s="6">
        <f>IF(AP452=0,0,AQ452/AP452)</f>
        <v>0</v>
      </c>
      <c r="AY452" s="51"/>
    </row>
    <row r="453" spans="1:51" ht="2.25" customHeight="1" x14ac:dyDescent="0.2">
      <c r="A453" s="37"/>
      <c r="B453" s="38"/>
      <c r="C453" s="39"/>
      <c r="D453" s="40"/>
      <c r="E453" s="41"/>
      <c r="F453" s="42"/>
      <c r="G453" s="41"/>
      <c r="H453" s="43" t="s">
        <v>0</v>
      </c>
      <c r="I453" s="43" t="s">
        <v>52</v>
      </c>
      <c r="J453" s="43" t="s">
        <v>1</v>
      </c>
      <c r="K453" s="39"/>
      <c r="L453" s="69"/>
      <c r="M453" s="45"/>
      <c r="N453" s="46"/>
      <c r="O453" s="46"/>
      <c r="P453" s="86"/>
      <c r="Q453" s="252"/>
      <c r="R453" s="63"/>
      <c r="S453" s="253"/>
      <c r="T453" s="47"/>
      <c r="U453" s="48"/>
      <c r="V453" s="48"/>
      <c r="W453" s="48"/>
      <c r="X453" s="48"/>
      <c r="Y453" s="48"/>
      <c r="Z453" s="48"/>
      <c r="AA453" s="48"/>
      <c r="AB453" s="48"/>
      <c r="AC453" s="103"/>
      <c r="AD453" s="48"/>
      <c r="AE453" s="48"/>
      <c r="AF453" s="48"/>
      <c r="AG453" s="109"/>
      <c r="AH453" s="109"/>
      <c r="AI453" s="109"/>
      <c r="AJ453" s="109"/>
      <c r="AK453" s="48"/>
      <c r="AL453" s="48"/>
      <c r="AM453" s="10"/>
      <c r="AN453" s="18"/>
      <c r="AO453" s="14" t="s">
        <v>81</v>
      </c>
      <c r="AP453" s="87"/>
      <c r="AQ453" s="87"/>
      <c r="AY453" s="51"/>
    </row>
    <row r="454" spans="1:51" ht="17.25" customHeight="1" x14ac:dyDescent="0.2">
      <c r="A454" s="26"/>
      <c r="B454" s="27"/>
      <c r="C454" s="28"/>
      <c r="D454" s="29">
        <f>C454*E454*G454/100</f>
        <v>0</v>
      </c>
      <c r="E454" s="30"/>
      <c r="F454" s="31">
        <f>E454*G454/10</f>
        <v>0</v>
      </c>
      <c r="G454" s="30"/>
      <c r="H454" s="30"/>
      <c r="I454" s="30"/>
      <c r="J454" s="30"/>
      <c r="K454" s="28"/>
      <c r="L454" s="68"/>
      <c r="M454" s="32">
        <f>IF(L454=0,H454,L454)</f>
        <v>0</v>
      </c>
      <c r="N454" s="297"/>
      <c r="O454" s="107"/>
      <c r="P454" s="85"/>
      <c r="Q454" s="107"/>
      <c r="R454" s="64"/>
      <c r="S454" s="251"/>
      <c r="T454" s="33"/>
      <c r="U454" s="34">
        <f>$D454*I454</f>
        <v>0</v>
      </c>
      <c r="V454" s="34">
        <f>$D454*J454</f>
        <v>0</v>
      </c>
      <c r="W454" s="34">
        <f>$D454*K454</f>
        <v>0</v>
      </c>
      <c r="X454" s="35">
        <f>$D454*M454</f>
        <v>0</v>
      </c>
      <c r="Y454" s="35">
        <f t="shared" ref="Y454" si="221">D454*(1-K454)</f>
        <v>0</v>
      </c>
      <c r="Z454" s="34">
        <f>$D454*N454</f>
        <v>0</v>
      </c>
      <c r="AA454" s="34">
        <f>$D454*O454</f>
        <v>0</v>
      </c>
      <c r="AB454" s="34">
        <f>$D454*P454</f>
        <v>0</v>
      </c>
      <c r="AC454" s="106">
        <f>D454-AF454-AE454-AD454</f>
        <v>0</v>
      </c>
      <c r="AD454" s="34">
        <f>$D454*Q454</f>
        <v>0</v>
      </c>
      <c r="AE454" s="34">
        <f>$D454*R454</f>
        <v>0</v>
      </c>
      <c r="AF454" s="34">
        <f>$D454*S454</f>
        <v>0</v>
      </c>
      <c r="AG454" s="106">
        <f>$P454*AC454</f>
        <v>0</v>
      </c>
      <c r="AH454" s="106">
        <f>$P454*AD454</f>
        <v>0</v>
      </c>
      <c r="AI454" s="106">
        <f>$P454*AE454</f>
        <v>0</v>
      </c>
      <c r="AJ454" s="106">
        <f>$P454*AF454</f>
        <v>0</v>
      </c>
      <c r="AK454" s="34">
        <f>$D454*T454</f>
        <v>0</v>
      </c>
      <c r="AL454" s="35"/>
      <c r="AM454" s="10"/>
      <c r="AN454" s="29">
        <f>DSUM($A$9:$D$1100,$D$9,AO453:AO454)</f>
        <v>0</v>
      </c>
      <c r="AO454" s="10">
        <f>B454</f>
        <v>0</v>
      </c>
      <c r="AP454" s="88">
        <f>DCOUNT($A$9:$T$1100,$B$9,AO453:AO454)</f>
        <v>0</v>
      </c>
      <c r="AQ454" s="29">
        <f>DSUM($A$9:$T$1100,$P$9,AO453:AO454)</f>
        <v>0</v>
      </c>
      <c r="AR454" s="6">
        <f>IF(AP454=0,0,AQ454/AP454)</f>
        <v>0</v>
      </c>
      <c r="AY454" s="51"/>
    </row>
    <row r="455" spans="1:51" ht="2.25" customHeight="1" x14ac:dyDescent="0.2">
      <c r="A455" s="37"/>
      <c r="B455" s="38"/>
      <c r="C455" s="39"/>
      <c r="D455" s="40"/>
      <c r="E455" s="41"/>
      <c r="F455" s="42"/>
      <c r="G455" s="41"/>
      <c r="H455" s="43" t="s">
        <v>0</v>
      </c>
      <c r="I455" s="43" t="s">
        <v>52</v>
      </c>
      <c r="J455" s="43" t="s">
        <v>1</v>
      </c>
      <c r="K455" s="39"/>
      <c r="L455" s="69"/>
      <c r="M455" s="45"/>
      <c r="N455" s="46"/>
      <c r="O455" s="46"/>
      <c r="P455" s="86"/>
      <c r="Q455" s="252"/>
      <c r="R455" s="63"/>
      <c r="S455" s="253"/>
      <c r="T455" s="47"/>
      <c r="U455" s="48"/>
      <c r="V455" s="48"/>
      <c r="W455" s="48"/>
      <c r="X455" s="48"/>
      <c r="Y455" s="48"/>
      <c r="Z455" s="48"/>
      <c r="AA455" s="48"/>
      <c r="AB455" s="48"/>
      <c r="AC455" s="103"/>
      <c r="AD455" s="48"/>
      <c r="AE455" s="48"/>
      <c r="AF455" s="48"/>
      <c r="AG455" s="109"/>
      <c r="AH455" s="109"/>
      <c r="AI455" s="109"/>
      <c r="AJ455" s="109"/>
      <c r="AK455" s="48"/>
      <c r="AL455" s="48"/>
      <c r="AM455" s="10"/>
      <c r="AN455" s="18"/>
      <c r="AO455" s="14" t="s">
        <v>81</v>
      </c>
      <c r="AP455" s="87"/>
      <c r="AQ455" s="87"/>
      <c r="AY455" s="51"/>
    </row>
    <row r="456" spans="1:51" ht="17.25" customHeight="1" x14ac:dyDescent="0.2">
      <c r="A456" s="26"/>
      <c r="B456" s="27"/>
      <c r="C456" s="28"/>
      <c r="D456" s="29">
        <f>C456*E456*G456/100</f>
        <v>0</v>
      </c>
      <c r="E456" s="30"/>
      <c r="F456" s="31">
        <f>E456*G456/10</f>
        <v>0</v>
      </c>
      <c r="G456" s="30"/>
      <c r="H456" s="30"/>
      <c r="I456" s="30"/>
      <c r="J456" s="30"/>
      <c r="K456" s="28"/>
      <c r="L456" s="68"/>
      <c r="M456" s="32">
        <f>IF(L456=0,H456,L456)</f>
        <v>0</v>
      </c>
      <c r="N456" s="297"/>
      <c r="O456" s="107"/>
      <c r="P456" s="85"/>
      <c r="Q456" s="107"/>
      <c r="R456" s="64"/>
      <c r="S456" s="251"/>
      <c r="T456" s="33"/>
      <c r="U456" s="34">
        <f>$D456*I456</f>
        <v>0</v>
      </c>
      <c r="V456" s="34">
        <f>$D456*J456</f>
        <v>0</v>
      </c>
      <c r="W456" s="34">
        <f>$D456*K456</f>
        <v>0</v>
      </c>
      <c r="X456" s="35">
        <f>$D456*M456</f>
        <v>0</v>
      </c>
      <c r="Y456" s="35">
        <f t="shared" ref="Y456" si="222">D456*(1-K456)</f>
        <v>0</v>
      </c>
      <c r="Z456" s="34">
        <f>$D456*N456</f>
        <v>0</v>
      </c>
      <c r="AA456" s="34">
        <f>$D456*O456</f>
        <v>0</v>
      </c>
      <c r="AB456" s="34">
        <f>$D456*P456</f>
        <v>0</v>
      </c>
      <c r="AC456" s="106">
        <f>D456-AF456-AE456-AD456</f>
        <v>0</v>
      </c>
      <c r="AD456" s="34">
        <f>$D456*Q456</f>
        <v>0</v>
      </c>
      <c r="AE456" s="34">
        <f>$D456*R456</f>
        <v>0</v>
      </c>
      <c r="AF456" s="34">
        <f>$D456*S456</f>
        <v>0</v>
      </c>
      <c r="AG456" s="106">
        <f>$P456*AC456</f>
        <v>0</v>
      </c>
      <c r="AH456" s="106">
        <f>$P456*AD456</f>
        <v>0</v>
      </c>
      <c r="AI456" s="106">
        <f>$P456*AE456</f>
        <v>0</v>
      </c>
      <c r="AJ456" s="106">
        <f>$P456*AF456</f>
        <v>0</v>
      </c>
      <c r="AK456" s="34">
        <f>$D456*T456</f>
        <v>0</v>
      </c>
      <c r="AL456" s="35"/>
      <c r="AM456" s="10"/>
      <c r="AN456" s="29">
        <f>DSUM($A$9:$D$1100,$D$9,AO455:AO456)</f>
        <v>0</v>
      </c>
      <c r="AO456" s="10">
        <f>B456</f>
        <v>0</v>
      </c>
      <c r="AP456" s="88">
        <f>DCOUNT($A$9:$T$1100,$B$9,AO455:AO456)</f>
        <v>0</v>
      </c>
      <c r="AQ456" s="29">
        <f>DSUM($A$9:$T$1100,$P$9,AO455:AO456)</f>
        <v>0</v>
      </c>
      <c r="AR456" s="6">
        <f>IF(AP456=0,0,AQ456/AP456)</f>
        <v>0</v>
      </c>
      <c r="AY456" s="51"/>
    </row>
    <row r="457" spans="1:51" ht="2.25" customHeight="1" x14ac:dyDescent="0.2">
      <c r="A457" s="37"/>
      <c r="B457" s="38"/>
      <c r="C457" s="39"/>
      <c r="D457" s="40"/>
      <c r="E457" s="41"/>
      <c r="F457" s="42"/>
      <c r="G457" s="41"/>
      <c r="H457" s="43" t="s">
        <v>0</v>
      </c>
      <c r="I457" s="43" t="s">
        <v>52</v>
      </c>
      <c r="J457" s="43" t="s">
        <v>1</v>
      </c>
      <c r="K457" s="39"/>
      <c r="L457" s="69"/>
      <c r="M457" s="45"/>
      <c r="N457" s="46"/>
      <c r="O457" s="46"/>
      <c r="P457" s="86"/>
      <c r="Q457" s="252"/>
      <c r="R457" s="63"/>
      <c r="S457" s="253"/>
      <c r="T457" s="47"/>
      <c r="U457" s="48"/>
      <c r="V457" s="48"/>
      <c r="W457" s="48"/>
      <c r="X457" s="48"/>
      <c r="Y457" s="48"/>
      <c r="Z457" s="48"/>
      <c r="AA457" s="48"/>
      <c r="AB457" s="48"/>
      <c r="AC457" s="103"/>
      <c r="AD457" s="48"/>
      <c r="AE457" s="48"/>
      <c r="AF457" s="48"/>
      <c r="AG457" s="109"/>
      <c r="AH457" s="109"/>
      <c r="AI457" s="109"/>
      <c r="AJ457" s="109"/>
      <c r="AK457" s="48"/>
      <c r="AL457" s="48"/>
      <c r="AM457" s="10"/>
      <c r="AN457" s="18"/>
      <c r="AO457" s="14" t="s">
        <v>81</v>
      </c>
      <c r="AP457" s="87"/>
      <c r="AQ457" s="87"/>
      <c r="AY457" s="51"/>
    </row>
    <row r="458" spans="1:51" ht="17.25" customHeight="1" x14ac:dyDescent="0.2">
      <c r="A458" s="26"/>
      <c r="B458" s="27"/>
      <c r="C458" s="28"/>
      <c r="D458" s="29">
        <f>C458*E458*G458/100</f>
        <v>0</v>
      </c>
      <c r="E458" s="30"/>
      <c r="F458" s="31">
        <f>E458*G458/10</f>
        <v>0</v>
      </c>
      <c r="G458" s="30"/>
      <c r="H458" s="30"/>
      <c r="I458" s="30"/>
      <c r="J458" s="30"/>
      <c r="K458" s="28"/>
      <c r="L458" s="68"/>
      <c r="M458" s="32">
        <f>IF(L458=0,H458,L458)</f>
        <v>0</v>
      </c>
      <c r="N458" s="297"/>
      <c r="O458" s="107"/>
      <c r="P458" s="85"/>
      <c r="Q458" s="107"/>
      <c r="R458" s="64"/>
      <c r="S458" s="251"/>
      <c r="T458" s="33"/>
      <c r="U458" s="34">
        <f>$D458*I458</f>
        <v>0</v>
      </c>
      <c r="V458" s="34">
        <f>$D458*J458</f>
        <v>0</v>
      </c>
      <c r="W458" s="34">
        <f>$D458*K458</f>
        <v>0</v>
      </c>
      <c r="X458" s="35">
        <f>$D458*M458</f>
        <v>0</v>
      </c>
      <c r="Y458" s="35">
        <f t="shared" ref="Y458" si="223">D458*(1-K458)</f>
        <v>0</v>
      </c>
      <c r="Z458" s="34">
        <f>$D458*N458</f>
        <v>0</v>
      </c>
      <c r="AA458" s="34">
        <f>$D458*O458</f>
        <v>0</v>
      </c>
      <c r="AB458" s="34">
        <f>$D458*P458</f>
        <v>0</v>
      </c>
      <c r="AC458" s="106">
        <f>D458-AF458-AE458-AD458</f>
        <v>0</v>
      </c>
      <c r="AD458" s="34">
        <f>$D458*Q458</f>
        <v>0</v>
      </c>
      <c r="AE458" s="34">
        <f>$D458*R458</f>
        <v>0</v>
      </c>
      <c r="AF458" s="34">
        <f>$D458*S458</f>
        <v>0</v>
      </c>
      <c r="AG458" s="106">
        <f>$P458*AC458</f>
        <v>0</v>
      </c>
      <c r="AH458" s="106">
        <f>$P458*AD458</f>
        <v>0</v>
      </c>
      <c r="AI458" s="106">
        <f>$P458*AE458</f>
        <v>0</v>
      </c>
      <c r="AJ458" s="106">
        <f>$P458*AF458</f>
        <v>0</v>
      </c>
      <c r="AK458" s="34">
        <f>$D458*T458</f>
        <v>0</v>
      </c>
      <c r="AL458" s="35"/>
      <c r="AM458" s="10"/>
      <c r="AN458" s="29">
        <f>DSUM($A$9:$D$1100,$D$9,AO457:AO458)</f>
        <v>0</v>
      </c>
      <c r="AO458" s="10">
        <f>B458</f>
        <v>0</v>
      </c>
      <c r="AP458" s="88">
        <f>DCOUNT($A$9:$T$1100,$B$9,AO457:AO458)</f>
        <v>0</v>
      </c>
      <c r="AQ458" s="29">
        <f>DSUM($A$9:$T$1100,$P$9,AO457:AO458)</f>
        <v>0</v>
      </c>
      <c r="AR458" s="6">
        <f>IF(AP458=0,0,AQ458/AP458)</f>
        <v>0</v>
      </c>
      <c r="AY458" s="51"/>
    </row>
    <row r="459" spans="1:51" ht="2.25" customHeight="1" x14ac:dyDescent="0.2">
      <c r="A459" s="37"/>
      <c r="B459" s="38"/>
      <c r="C459" s="39"/>
      <c r="D459" s="40"/>
      <c r="E459" s="41"/>
      <c r="F459" s="42"/>
      <c r="G459" s="41"/>
      <c r="H459" s="43" t="s">
        <v>0</v>
      </c>
      <c r="I459" s="43" t="s">
        <v>52</v>
      </c>
      <c r="J459" s="43" t="s">
        <v>1</v>
      </c>
      <c r="K459" s="39"/>
      <c r="L459" s="69"/>
      <c r="M459" s="45"/>
      <c r="N459" s="46"/>
      <c r="O459" s="46"/>
      <c r="P459" s="86"/>
      <c r="Q459" s="252"/>
      <c r="R459" s="63"/>
      <c r="S459" s="253"/>
      <c r="T459" s="47"/>
      <c r="U459" s="48"/>
      <c r="V459" s="48"/>
      <c r="W459" s="48"/>
      <c r="X459" s="48"/>
      <c r="Y459" s="48"/>
      <c r="Z459" s="48"/>
      <c r="AA459" s="48"/>
      <c r="AB459" s="48"/>
      <c r="AC459" s="103"/>
      <c r="AD459" s="48"/>
      <c r="AE459" s="48"/>
      <c r="AF459" s="48"/>
      <c r="AG459" s="109"/>
      <c r="AH459" s="109"/>
      <c r="AI459" s="109"/>
      <c r="AJ459" s="109"/>
      <c r="AK459" s="48"/>
      <c r="AL459" s="48"/>
      <c r="AM459" s="10"/>
      <c r="AN459" s="18"/>
      <c r="AO459" s="14" t="s">
        <v>81</v>
      </c>
      <c r="AP459" s="87"/>
      <c r="AQ459" s="87"/>
      <c r="AY459" s="51"/>
    </row>
    <row r="460" spans="1:51" ht="17.25" customHeight="1" x14ac:dyDescent="0.2">
      <c r="A460" s="26"/>
      <c r="B460" s="27"/>
      <c r="C460" s="28"/>
      <c r="D460" s="29">
        <f>C460*E460*G460/100</f>
        <v>0</v>
      </c>
      <c r="E460" s="30"/>
      <c r="F460" s="31">
        <f>E460*G460/10</f>
        <v>0</v>
      </c>
      <c r="G460" s="30"/>
      <c r="H460" s="30"/>
      <c r="I460" s="30"/>
      <c r="J460" s="30"/>
      <c r="K460" s="28"/>
      <c r="L460" s="68"/>
      <c r="M460" s="32">
        <f>IF(L460=0,H460,L460)</f>
        <v>0</v>
      </c>
      <c r="N460" s="297"/>
      <c r="O460" s="107"/>
      <c r="P460" s="85"/>
      <c r="Q460" s="107"/>
      <c r="R460" s="64"/>
      <c r="S460" s="251"/>
      <c r="T460" s="33"/>
      <c r="U460" s="34">
        <f>$D460*I460</f>
        <v>0</v>
      </c>
      <c r="V460" s="34">
        <f>$D460*J460</f>
        <v>0</v>
      </c>
      <c r="W460" s="34">
        <f>$D460*K460</f>
        <v>0</v>
      </c>
      <c r="X460" s="35">
        <f>$D460*M460</f>
        <v>0</v>
      </c>
      <c r="Y460" s="35">
        <f t="shared" ref="Y460" si="224">D460*(1-K460)</f>
        <v>0</v>
      </c>
      <c r="Z460" s="34">
        <f>$D460*N460</f>
        <v>0</v>
      </c>
      <c r="AA460" s="34">
        <f>$D460*O460</f>
        <v>0</v>
      </c>
      <c r="AB460" s="34">
        <f>$D460*P460</f>
        <v>0</v>
      </c>
      <c r="AC460" s="106">
        <f>D460-AF460-AE460-AD460</f>
        <v>0</v>
      </c>
      <c r="AD460" s="34">
        <f>$D460*Q460</f>
        <v>0</v>
      </c>
      <c r="AE460" s="34">
        <f>$D460*R460</f>
        <v>0</v>
      </c>
      <c r="AF460" s="34">
        <f>$D460*S460</f>
        <v>0</v>
      </c>
      <c r="AG460" s="106">
        <f>$P460*AC460</f>
        <v>0</v>
      </c>
      <c r="AH460" s="106">
        <f>$P460*AD460</f>
        <v>0</v>
      </c>
      <c r="AI460" s="106">
        <f>$P460*AE460</f>
        <v>0</v>
      </c>
      <c r="AJ460" s="106">
        <f>$P460*AF460</f>
        <v>0</v>
      </c>
      <c r="AK460" s="34">
        <f>$D460*T460</f>
        <v>0</v>
      </c>
      <c r="AL460" s="35"/>
      <c r="AM460" s="10"/>
      <c r="AN460" s="29">
        <f>DSUM($A$9:$D$1100,$D$9,AO459:AO460)</f>
        <v>0</v>
      </c>
      <c r="AO460" s="10">
        <f>B460</f>
        <v>0</v>
      </c>
      <c r="AP460" s="88">
        <f>DCOUNT($A$9:$T$1100,$B$9,AO459:AO460)</f>
        <v>0</v>
      </c>
      <c r="AQ460" s="29">
        <f>DSUM($A$9:$T$1100,$P$9,AO459:AO460)</f>
        <v>0</v>
      </c>
      <c r="AR460" s="6">
        <f>IF(AP460=0,0,AQ460/AP460)</f>
        <v>0</v>
      </c>
      <c r="AY460" s="51"/>
    </row>
    <row r="461" spans="1:51" ht="2.25" customHeight="1" x14ac:dyDescent="0.2">
      <c r="A461" s="37"/>
      <c r="B461" s="38"/>
      <c r="C461" s="39"/>
      <c r="D461" s="40"/>
      <c r="E461" s="41"/>
      <c r="F461" s="42"/>
      <c r="G461" s="41"/>
      <c r="H461" s="43" t="s">
        <v>0</v>
      </c>
      <c r="I461" s="43" t="s">
        <v>52</v>
      </c>
      <c r="J461" s="43" t="s">
        <v>1</v>
      </c>
      <c r="K461" s="39"/>
      <c r="L461" s="69"/>
      <c r="M461" s="45"/>
      <c r="N461" s="46"/>
      <c r="O461" s="46"/>
      <c r="P461" s="86"/>
      <c r="Q461" s="252"/>
      <c r="R461" s="63"/>
      <c r="S461" s="253"/>
      <c r="T461" s="47"/>
      <c r="U461" s="48"/>
      <c r="V461" s="48"/>
      <c r="W461" s="48"/>
      <c r="X461" s="48"/>
      <c r="Y461" s="48"/>
      <c r="Z461" s="48"/>
      <c r="AA461" s="48"/>
      <c r="AB461" s="48"/>
      <c r="AC461" s="103"/>
      <c r="AD461" s="48"/>
      <c r="AE461" s="48"/>
      <c r="AF461" s="48"/>
      <c r="AG461" s="109"/>
      <c r="AH461" s="109"/>
      <c r="AI461" s="109"/>
      <c r="AJ461" s="109"/>
      <c r="AK461" s="48"/>
      <c r="AL461" s="48"/>
      <c r="AM461" s="10"/>
      <c r="AN461" s="18"/>
      <c r="AO461" s="14" t="s">
        <v>81</v>
      </c>
      <c r="AP461" s="87"/>
      <c r="AQ461" s="87"/>
      <c r="AY461" s="51"/>
    </row>
    <row r="462" spans="1:51" ht="17.25" customHeight="1" x14ac:dyDescent="0.2">
      <c r="A462" s="26"/>
      <c r="B462" s="27"/>
      <c r="C462" s="28"/>
      <c r="D462" s="29">
        <f>C462*E462*G462/100</f>
        <v>0</v>
      </c>
      <c r="E462" s="30"/>
      <c r="F462" s="31">
        <f>E462*G462/10</f>
        <v>0</v>
      </c>
      <c r="G462" s="30"/>
      <c r="H462" s="30"/>
      <c r="I462" s="30"/>
      <c r="J462" s="30"/>
      <c r="K462" s="28"/>
      <c r="L462" s="68"/>
      <c r="M462" s="32">
        <f>IF(L462=0,H462,L462)</f>
        <v>0</v>
      </c>
      <c r="N462" s="297"/>
      <c r="O462" s="107"/>
      <c r="P462" s="85"/>
      <c r="Q462" s="107"/>
      <c r="R462" s="64"/>
      <c r="S462" s="251"/>
      <c r="T462" s="33"/>
      <c r="U462" s="34">
        <f>$D462*I462</f>
        <v>0</v>
      </c>
      <c r="V462" s="34">
        <f>$D462*J462</f>
        <v>0</v>
      </c>
      <c r="W462" s="34">
        <f>$D462*K462</f>
        <v>0</v>
      </c>
      <c r="X462" s="35">
        <f>$D462*M462</f>
        <v>0</v>
      </c>
      <c r="Y462" s="35">
        <f t="shared" ref="Y462" si="225">D462*(1-K462)</f>
        <v>0</v>
      </c>
      <c r="Z462" s="34">
        <f>$D462*N462</f>
        <v>0</v>
      </c>
      <c r="AA462" s="34">
        <f>$D462*O462</f>
        <v>0</v>
      </c>
      <c r="AB462" s="34">
        <f>$D462*P462</f>
        <v>0</v>
      </c>
      <c r="AC462" s="106">
        <f>D462-AF462-AE462-AD462</f>
        <v>0</v>
      </c>
      <c r="AD462" s="34">
        <f>$D462*Q462</f>
        <v>0</v>
      </c>
      <c r="AE462" s="34">
        <f>$D462*R462</f>
        <v>0</v>
      </c>
      <c r="AF462" s="34">
        <f>$D462*S462</f>
        <v>0</v>
      </c>
      <c r="AG462" s="106">
        <f>$P462*AC462</f>
        <v>0</v>
      </c>
      <c r="AH462" s="106">
        <f>$P462*AD462</f>
        <v>0</v>
      </c>
      <c r="AI462" s="106">
        <f>$P462*AE462</f>
        <v>0</v>
      </c>
      <c r="AJ462" s="106">
        <f>$P462*AF462</f>
        <v>0</v>
      </c>
      <c r="AK462" s="34">
        <f>$D462*T462</f>
        <v>0</v>
      </c>
      <c r="AL462" s="35"/>
      <c r="AM462" s="10"/>
      <c r="AN462" s="29">
        <f>DSUM($A$9:$D$1100,$D$9,AO461:AO462)</f>
        <v>0</v>
      </c>
      <c r="AO462" s="10">
        <f>B462</f>
        <v>0</v>
      </c>
      <c r="AP462" s="88">
        <f>DCOUNT($A$9:$T$1100,$B$9,AO461:AO462)</f>
        <v>0</v>
      </c>
      <c r="AQ462" s="29">
        <f>DSUM($A$9:$T$1100,$P$9,AO461:AO462)</f>
        <v>0</v>
      </c>
      <c r="AR462" s="6">
        <f>IF(AP462=0,0,AQ462/AP462)</f>
        <v>0</v>
      </c>
      <c r="AY462" s="51"/>
    </row>
    <row r="463" spans="1:51" ht="2.25" customHeight="1" x14ac:dyDescent="0.2">
      <c r="A463" s="37"/>
      <c r="B463" s="38"/>
      <c r="C463" s="39"/>
      <c r="D463" s="40"/>
      <c r="E463" s="41"/>
      <c r="F463" s="42"/>
      <c r="G463" s="41"/>
      <c r="H463" s="43" t="s">
        <v>0</v>
      </c>
      <c r="I463" s="43" t="s">
        <v>52</v>
      </c>
      <c r="J463" s="43" t="s">
        <v>1</v>
      </c>
      <c r="K463" s="39"/>
      <c r="L463" s="69"/>
      <c r="M463" s="45"/>
      <c r="N463" s="46"/>
      <c r="O463" s="46"/>
      <c r="P463" s="86"/>
      <c r="Q463" s="252"/>
      <c r="R463" s="63"/>
      <c r="S463" s="253"/>
      <c r="T463" s="47"/>
      <c r="U463" s="48"/>
      <c r="V463" s="48"/>
      <c r="W463" s="48"/>
      <c r="X463" s="48"/>
      <c r="Y463" s="48"/>
      <c r="Z463" s="48"/>
      <c r="AA463" s="48"/>
      <c r="AB463" s="48"/>
      <c r="AC463" s="103"/>
      <c r="AD463" s="48"/>
      <c r="AE463" s="48"/>
      <c r="AF463" s="48"/>
      <c r="AG463" s="109"/>
      <c r="AH463" s="109"/>
      <c r="AI463" s="109"/>
      <c r="AJ463" s="109"/>
      <c r="AK463" s="48"/>
      <c r="AL463" s="48"/>
      <c r="AM463" s="10"/>
      <c r="AN463" s="18"/>
      <c r="AO463" s="14" t="s">
        <v>81</v>
      </c>
      <c r="AP463" s="87"/>
      <c r="AQ463" s="87"/>
      <c r="AY463" s="51"/>
    </row>
    <row r="464" spans="1:51" ht="17.25" customHeight="1" x14ac:dyDescent="0.2">
      <c r="A464" s="26"/>
      <c r="B464" s="27"/>
      <c r="C464" s="28"/>
      <c r="D464" s="29">
        <f>C464*E464*G464/100</f>
        <v>0</v>
      </c>
      <c r="E464" s="30"/>
      <c r="F464" s="31">
        <f>E464*G464/10</f>
        <v>0</v>
      </c>
      <c r="G464" s="30"/>
      <c r="H464" s="30"/>
      <c r="I464" s="30"/>
      <c r="J464" s="30"/>
      <c r="K464" s="28"/>
      <c r="L464" s="68"/>
      <c r="M464" s="32">
        <f>IF(L464=0,H464,L464)</f>
        <v>0</v>
      </c>
      <c r="N464" s="297"/>
      <c r="O464" s="107"/>
      <c r="P464" s="85"/>
      <c r="Q464" s="107"/>
      <c r="R464" s="64"/>
      <c r="S464" s="251"/>
      <c r="T464" s="33"/>
      <c r="U464" s="34">
        <f>$D464*I464</f>
        <v>0</v>
      </c>
      <c r="V464" s="34">
        <f>$D464*J464</f>
        <v>0</v>
      </c>
      <c r="W464" s="34">
        <f>$D464*K464</f>
        <v>0</v>
      </c>
      <c r="X464" s="35">
        <f>$D464*M464</f>
        <v>0</v>
      </c>
      <c r="Y464" s="35">
        <f t="shared" ref="Y464" si="226">D464*(1-K464)</f>
        <v>0</v>
      </c>
      <c r="Z464" s="34">
        <f>$D464*N464</f>
        <v>0</v>
      </c>
      <c r="AA464" s="34">
        <f>$D464*O464</f>
        <v>0</v>
      </c>
      <c r="AB464" s="34">
        <f>$D464*P464</f>
        <v>0</v>
      </c>
      <c r="AC464" s="106">
        <f>D464-AF464-AE464-AD464</f>
        <v>0</v>
      </c>
      <c r="AD464" s="34">
        <f>$D464*Q464</f>
        <v>0</v>
      </c>
      <c r="AE464" s="34">
        <f>$D464*R464</f>
        <v>0</v>
      </c>
      <c r="AF464" s="34">
        <f>$D464*S464</f>
        <v>0</v>
      </c>
      <c r="AG464" s="106">
        <f>$P464*AC464</f>
        <v>0</v>
      </c>
      <c r="AH464" s="106">
        <f>$P464*AD464</f>
        <v>0</v>
      </c>
      <c r="AI464" s="106">
        <f>$P464*AE464</f>
        <v>0</v>
      </c>
      <c r="AJ464" s="106">
        <f>$P464*AF464</f>
        <v>0</v>
      </c>
      <c r="AK464" s="34">
        <f>$D464*T464</f>
        <v>0</v>
      </c>
      <c r="AL464" s="35"/>
      <c r="AM464" s="10"/>
      <c r="AN464" s="29">
        <f>DSUM($A$9:$D$1100,$D$9,AO463:AO464)</f>
        <v>0</v>
      </c>
      <c r="AO464" s="10">
        <f>B464</f>
        <v>0</v>
      </c>
      <c r="AP464" s="88">
        <f>DCOUNT($A$9:$T$1100,$B$9,AO463:AO464)</f>
        <v>0</v>
      </c>
      <c r="AQ464" s="29">
        <f>DSUM($A$9:$T$1100,$P$9,AO463:AO464)</f>
        <v>0</v>
      </c>
      <c r="AR464" s="6">
        <f>IF(AP464=0,0,AQ464/AP464)</f>
        <v>0</v>
      </c>
      <c r="AY464" s="51"/>
    </row>
    <row r="465" spans="1:51" ht="2.25" customHeight="1" x14ac:dyDescent="0.2">
      <c r="A465" s="37"/>
      <c r="B465" s="38"/>
      <c r="C465" s="39"/>
      <c r="D465" s="40"/>
      <c r="E465" s="41"/>
      <c r="F465" s="42"/>
      <c r="G465" s="41"/>
      <c r="H465" s="43" t="s">
        <v>0</v>
      </c>
      <c r="I465" s="43" t="s">
        <v>52</v>
      </c>
      <c r="J465" s="43" t="s">
        <v>1</v>
      </c>
      <c r="K465" s="39"/>
      <c r="L465" s="69"/>
      <c r="M465" s="45"/>
      <c r="N465" s="46"/>
      <c r="O465" s="46"/>
      <c r="P465" s="86"/>
      <c r="Q465" s="252"/>
      <c r="R465" s="63"/>
      <c r="S465" s="253"/>
      <c r="T465" s="47"/>
      <c r="U465" s="48"/>
      <c r="V465" s="48"/>
      <c r="W465" s="48"/>
      <c r="X465" s="48"/>
      <c r="Y465" s="48"/>
      <c r="Z465" s="48"/>
      <c r="AA465" s="48"/>
      <c r="AB465" s="48"/>
      <c r="AC465" s="103"/>
      <c r="AD465" s="48"/>
      <c r="AE465" s="48"/>
      <c r="AF465" s="48"/>
      <c r="AG465" s="109"/>
      <c r="AH465" s="109"/>
      <c r="AI465" s="109"/>
      <c r="AJ465" s="109"/>
      <c r="AK465" s="48"/>
      <c r="AL465" s="48"/>
      <c r="AM465" s="10"/>
      <c r="AN465" s="18"/>
      <c r="AO465" s="14" t="s">
        <v>81</v>
      </c>
      <c r="AP465" s="87"/>
      <c r="AQ465" s="87"/>
      <c r="AY465" s="51"/>
    </row>
    <row r="466" spans="1:51" ht="17.25" customHeight="1" x14ac:dyDescent="0.2">
      <c r="A466" s="26"/>
      <c r="B466" s="27"/>
      <c r="C466" s="28"/>
      <c r="D466" s="29">
        <f>C466*E466*G466/100</f>
        <v>0</v>
      </c>
      <c r="E466" s="30"/>
      <c r="F466" s="31">
        <f>E466*G466/10</f>
        <v>0</v>
      </c>
      <c r="G466" s="30"/>
      <c r="H466" s="30"/>
      <c r="I466" s="30"/>
      <c r="J466" s="30"/>
      <c r="K466" s="28"/>
      <c r="L466" s="68"/>
      <c r="M466" s="32">
        <f>IF(L466=0,H466,L466)</f>
        <v>0</v>
      </c>
      <c r="N466" s="297"/>
      <c r="O466" s="107"/>
      <c r="P466" s="85"/>
      <c r="Q466" s="107"/>
      <c r="R466" s="64"/>
      <c r="S466" s="251"/>
      <c r="T466" s="33"/>
      <c r="U466" s="34">
        <f>$D466*I466</f>
        <v>0</v>
      </c>
      <c r="V466" s="34">
        <f>$D466*J466</f>
        <v>0</v>
      </c>
      <c r="W466" s="34">
        <f>$D466*K466</f>
        <v>0</v>
      </c>
      <c r="X466" s="35">
        <f>$D466*M466</f>
        <v>0</v>
      </c>
      <c r="Y466" s="35">
        <f t="shared" ref="Y466" si="227">D466*(1-K466)</f>
        <v>0</v>
      </c>
      <c r="Z466" s="34">
        <f>$D466*N466</f>
        <v>0</v>
      </c>
      <c r="AA466" s="34">
        <f>$D466*O466</f>
        <v>0</v>
      </c>
      <c r="AB466" s="34">
        <f>$D466*P466</f>
        <v>0</v>
      </c>
      <c r="AC466" s="106">
        <f>D466-AF466-AE466-AD466</f>
        <v>0</v>
      </c>
      <c r="AD466" s="34">
        <f>$D466*Q466</f>
        <v>0</v>
      </c>
      <c r="AE466" s="34">
        <f>$D466*R466</f>
        <v>0</v>
      </c>
      <c r="AF466" s="34">
        <f>$D466*S466</f>
        <v>0</v>
      </c>
      <c r="AG466" s="106">
        <f>$P466*AC466</f>
        <v>0</v>
      </c>
      <c r="AH466" s="106">
        <f>$P466*AD466</f>
        <v>0</v>
      </c>
      <c r="AI466" s="106">
        <f>$P466*AE466</f>
        <v>0</v>
      </c>
      <c r="AJ466" s="106">
        <f>$P466*AF466</f>
        <v>0</v>
      </c>
      <c r="AK466" s="34">
        <f>$D466*T466</f>
        <v>0</v>
      </c>
      <c r="AL466" s="35"/>
      <c r="AM466" s="10"/>
      <c r="AN466" s="29">
        <f>DSUM($A$9:$D$1100,$D$9,AO465:AO466)</f>
        <v>0</v>
      </c>
      <c r="AO466" s="10">
        <f>B466</f>
        <v>0</v>
      </c>
      <c r="AP466" s="88">
        <f>DCOUNT($A$9:$T$1100,$B$9,AO465:AO466)</f>
        <v>0</v>
      </c>
      <c r="AQ466" s="29">
        <f>DSUM($A$9:$T$1100,$P$9,AO465:AO466)</f>
        <v>0</v>
      </c>
      <c r="AR466" s="6">
        <f>IF(AP466=0,0,AQ466/AP466)</f>
        <v>0</v>
      </c>
      <c r="AY466" s="51"/>
    </row>
    <row r="467" spans="1:51" ht="2.25" customHeight="1" x14ac:dyDescent="0.2">
      <c r="A467" s="37"/>
      <c r="B467" s="38"/>
      <c r="C467" s="39"/>
      <c r="D467" s="40"/>
      <c r="E467" s="41"/>
      <c r="F467" s="42"/>
      <c r="G467" s="41"/>
      <c r="H467" s="43" t="s">
        <v>0</v>
      </c>
      <c r="I467" s="43" t="s">
        <v>52</v>
      </c>
      <c r="J467" s="43" t="s">
        <v>1</v>
      </c>
      <c r="K467" s="39"/>
      <c r="L467" s="69"/>
      <c r="M467" s="45"/>
      <c r="N467" s="46"/>
      <c r="O467" s="46"/>
      <c r="P467" s="86"/>
      <c r="Q467" s="252"/>
      <c r="R467" s="63"/>
      <c r="S467" s="253"/>
      <c r="T467" s="47"/>
      <c r="U467" s="48"/>
      <c r="V467" s="48"/>
      <c r="W467" s="48"/>
      <c r="X467" s="48"/>
      <c r="Y467" s="48"/>
      <c r="Z467" s="48"/>
      <c r="AA467" s="48"/>
      <c r="AB467" s="48"/>
      <c r="AC467" s="103"/>
      <c r="AD467" s="48"/>
      <c r="AE467" s="48"/>
      <c r="AF467" s="48"/>
      <c r="AG467" s="109"/>
      <c r="AH467" s="109"/>
      <c r="AI467" s="109"/>
      <c r="AJ467" s="109"/>
      <c r="AK467" s="48"/>
      <c r="AL467" s="48"/>
      <c r="AM467" s="10"/>
      <c r="AN467" s="18"/>
      <c r="AO467" s="14" t="s">
        <v>81</v>
      </c>
      <c r="AP467" s="87"/>
      <c r="AQ467" s="87"/>
      <c r="AY467" s="51"/>
    </row>
    <row r="468" spans="1:51" ht="17.25" customHeight="1" x14ac:dyDescent="0.2">
      <c r="A468" s="26"/>
      <c r="B468" s="27"/>
      <c r="C468" s="28"/>
      <c r="D468" s="29">
        <f>C468*E468*G468/100</f>
        <v>0</v>
      </c>
      <c r="E468" s="30"/>
      <c r="F468" s="31">
        <f>E468*G468/10</f>
        <v>0</v>
      </c>
      <c r="G468" s="30"/>
      <c r="H468" s="30"/>
      <c r="I468" s="30"/>
      <c r="J468" s="30"/>
      <c r="K468" s="28"/>
      <c r="L468" s="68"/>
      <c r="M468" s="32">
        <f>IF(L468=0,H468,L468)</f>
        <v>0</v>
      </c>
      <c r="N468" s="297"/>
      <c r="O468" s="107"/>
      <c r="P468" s="85"/>
      <c r="Q468" s="107"/>
      <c r="R468" s="64"/>
      <c r="S468" s="251"/>
      <c r="T468" s="33"/>
      <c r="U468" s="34">
        <f>$D468*I468</f>
        <v>0</v>
      </c>
      <c r="V468" s="34">
        <f>$D468*J468</f>
        <v>0</v>
      </c>
      <c r="W468" s="34">
        <f>$D468*K468</f>
        <v>0</v>
      </c>
      <c r="X468" s="35">
        <f>$D468*M468</f>
        <v>0</v>
      </c>
      <c r="Y468" s="35">
        <f t="shared" ref="Y468" si="228">D468*(1-K468)</f>
        <v>0</v>
      </c>
      <c r="Z468" s="34">
        <f>$D468*N468</f>
        <v>0</v>
      </c>
      <c r="AA468" s="34">
        <f>$D468*O468</f>
        <v>0</v>
      </c>
      <c r="AB468" s="34">
        <f>$D468*P468</f>
        <v>0</v>
      </c>
      <c r="AC468" s="106">
        <f>D468-AF468-AE468-AD468</f>
        <v>0</v>
      </c>
      <c r="AD468" s="34">
        <f>$D468*Q468</f>
        <v>0</v>
      </c>
      <c r="AE468" s="34">
        <f>$D468*R468</f>
        <v>0</v>
      </c>
      <c r="AF468" s="34">
        <f>$D468*S468</f>
        <v>0</v>
      </c>
      <c r="AG468" s="106">
        <f>$P468*AC468</f>
        <v>0</v>
      </c>
      <c r="AH468" s="106">
        <f>$P468*AD468</f>
        <v>0</v>
      </c>
      <c r="AI468" s="106">
        <f>$P468*AE468</f>
        <v>0</v>
      </c>
      <c r="AJ468" s="106">
        <f>$P468*AF468</f>
        <v>0</v>
      </c>
      <c r="AK468" s="34">
        <f>$D468*T468</f>
        <v>0</v>
      </c>
      <c r="AL468" s="35"/>
      <c r="AM468" s="10"/>
      <c r="AN468" s="29">
        <f>DSUM($A$9:$D$1100,$D$9,AO467:AO468)</f>
        <v>0</v>
      </c>
      <c r="AO468" s="10">
        <f>B468</f>
        <v>0</v>
      </c>
      <c r="AP468" s="88">
        <f>DCOUNT($A$9:$T$1100,$B$9,AO467:AO468)</f>
        <v>0</v>
      </c>
      <c r="AQ468" s="29">
        <f>DSUM($A$9:$T$1100,$P$9,AO467:AO468)</f>
        <v>0</v>
      </c>
      <c r="AR468" s="6">
        <f>IF(AP468=0,0,AQ468/AP468)</f>
        <v>0</v>
      </c>
      <c r="AY468" s="51"/>
    </row>
    <row r="469" spans="1:51" ht="2.25" customHeight="1" x14ac:dyDescent="0.2">
      <c r="A469" s="37"/>
      <c r="B469" s="38"/>
      <c r="C469" s="39"/>
      <c r="D469" s="40"/>
      <c r="E469" s="41"/>
      <c r="F469" s="42"/>
      <c r="G469" s="41"/>
      <c r="H469" s="43" t="s">
        <v>0</v>
      </c>
      <c r="I469" s="43" t="s">
        <v>52</v>
      </c>
      <c r="J469" s="43" t="s">
        <v>1</v>
      </c>
      <c r="K469" s="39"/>
      <c r="L469" s="69"/>
      <c r="M469" s="45"/>
      <c r="N469" s="46"/>
      <c r="O469" s="46"/>
      <c r="P469" s="86"/>
      <c r="Q469" s="252"/>
      <c r="R469" s="63"/>
      <c r="S469" s="253"/>
      <c r="T469" s="47"/>
      <c r="U469" s="48"/>
      <c r="V469" s="48"/>
      <c r="W469" s="48"/>
      <c r="X469" s="48"/>
      <c r="Y469" s="48"/>
      <c r="Z469" s="48"/>
      <c r="AA469" s="48"/>
      <c r="AB469" s="48"/>
      <c r="AC469" s="103"/>
      <c r="AD469" s="48"/>
      <c r="AE469" s="48"/>
      <c r="AF469" s="48"/>
      <c r="AG469" s="109"/>
      <c r="AH469" s="109"/>
      <c r="AI469" s="109"/>
      <c r="AJ469" s="109"/>
      <c r="AK469" s="48"/>
      <c r="AL469" s="48"/>
      <c r="AM469" s="10"/>
      <c r="AN469" s="18"/>
      <c r="AO469" s="14" t="s">
        <v>81</v>
      </c>
      <c r="AP469" s="87"/>
      <c r="AQ469" s="87"/>
      <c r="AY469" s="51"/>
    </row>
    <row r="470" spans="1:51" ht="17.25" customHeight="1" x14ac:dyDescent="0.2">
      <c r="A470" s="26"/>
      <c r="B470" s="27"/>
      <c r="C470" s="28"/>
      <c r="D470" s="29">
        <f>C470*E470*G470/100</f>
        <v>0</v>
      </c>
      <c r="E470" s="30"/>
      <c r="F470" s="31">
        <f>E470*G470/10</f>
        <v>0</v>
      </c>
      <c r="G470" s="30"/>
      <c r="H470" s="30"/>
      <c r="I470" s="30"/>
      <c r="J470" s="30"/>
      <c r="K470" s="28"/>
      <c r="L470" s="68"/>
      <c r="M470" s="32">
        <f>IF(L470=0,H470,L470)</f>
        <v>0</v>
      </c>
      <c r="N470" s="297"/>
      <c r="O470" s="107"/>
      <c r="P470" s="85"/>
      <c r="Q470" s="107"/>
      <c r="R470" s="64"/>
      <c r="S470" s="251"/>
      <c r="T470" s="33"/>
      <c r="U470" s="34">
        <f>$D470*I470</f>
        <v>0</v>
      </c>
      <c r="V470" s="34">
        <f>$D470*J470</f>
        <v>0</v>
      </c>
      <c r="W470" s="34">
        <f>$D470*K470</f>
        <v>0</v>
      </c>
      <c r="X470" s="35">
        <f>$D470*M470</f>
        <v>0</v>
      </c>
      <c r="Y470" s="35">
        <f t="shared" ref="Y470" si="229">D470*(1-K470)</f>
        <v>0</v>
      </c>
      <c r="Z470" s="34">
        <f>$D470*N470</f>
        <v>0</v>
      </c>
      <c r="AA470" s="34">
        <f>$D470*O470</f>
        <v>0</v>
      </c>
      <c r="AB470" s="34">
        <f>$D470*P470</f>
        <v>0</v>
      </c>
      <c r="AC470" s="106">
        <f>D470-AF470-AE470-AD470</f>
        <v>0</v>
      </c>
      <c r="AD470" s="34">
        <f>$D470*Q470</f>
        <v>0</v>
      </c>
      <c r="AE470" s="34">
        <f>$D470*R470</f>
        <v>0</v>
      </c>
      <c r="AF470" s="34">
        <f>$D470*S470</f>
        <v>0</v>
      </c>
      <c r="AG470" s="106">
        <f>$P470*AC470</f>
        <v>0</v>
      </c>
      <c r="AH470" s="106">
        <f>$P470*AD470</f>
        <v>0</v>
      </c>
      <c r="AI470" s="106">
        <f>$P470*AE470</f>
        <v>0</v>
      </c>
      <c r="AJ470" s="106">
        <f>$P470*AF470</f>
        <v>0</v>
      </c>
      <c r="AK470" s="34">
        <f>$D470*T470</f>
        <v>0</v>
      </c>
      <c r="AL470" s="35"/>
      <c r="AM470" s="10"/>
      <c r="AN470" s="29">
        <f>DSUM($A$9:$D$1100,$D$9,AO469:AO470)</f>
        <v>0</v>
      </c>
      <c r="AO470" s="10">
        <f>B470</f>
        <v>0</v>
      </c>
      <c r="AP470" s="88">
        <f>DCOUNT($A$9:$T$1100,$B$9,AO469:AO470)</f>
        <v>0</v>
      </c>
      <c r="AQ470" s="29">
        <f>DSUM($A$9:$T$1100,$P$9,AO469:AO470)</f>
        <v>0</v>
      </c>
      <c r="AR470" s="6">
        <f>IF(AP470=0,0,AQ470/AP470)</f>
        <v>0</v>
      </c>
      <c r="AY470" s="51"/>
    </row>
    <row r="471" spans="1:51" ht="2.25" customHeight="1" x14ac:dyDescent="0.2">
      <c r="A471" s="37"/>
      <c r="B471" s="38"/>
      <c r="C471" s="39"/>
      <c r="D471" s="40"/>
      <c r="E471" s="41"/>
      <c r="F471" s="42"/>
      <c r="G471" s="41"/>
      <c r="H471" s="43" t="s">
        <v>0</v>
      </c>
      <c r="I471" s="43" t="s">
        <v>52</v>
      </c>
      <c r="J471" s="43" t="s">
        <v>1</v>
      </c>
      <c r="K471" s="39"/>
      <c r="L471" s="69"/>
      <c r="M471" s="45"/>
      <c r="N471" s="46"/>
      <c r="O471" s="46"/>
      <c r="P471" s="86"/>
      <c r="Q471" s="252"/>
      <c r="R471" s="63"/>
      <c r="S471" s="253"/>
      <c r="T471" s="47"/>
      <c r="U471" s="48"/>
      <c r="V471" s="48"/>
      <c r="W471" s="48"/>
      <c r="X471" s="48"/>
      <c r="Y471" s="48"/>
      <c r="Z471" s="48"/>
      <c r="AA471" s="48"/>
      <c r="AB471" s="48"/>
      <c r="AC471" s="103"/>
      <c r="AD471" s="48"/>
      <c r="AE471" s="48"/>
      <c r="AF471" s="48"/>
      <c r="AG471" s="109"/>
      <c r="AH471" s="109"/>
      <c r="AI471" s="109"/>
      <c r="AJ471" s="109"/>
      <c r="AK471" s="48"/>
      <c r="AL471" s="48"/>
      <c r="AM471" s="10"/>
      <c r="AN471" s="18"/>
      <c r="AO471" s="14" t="s">
        <v>81</v>
      </c>
      <c r="AP471" s="87"/>
      <c r="AQ471" s="87"/>
      <c r="AY471" s="51"/>
    </row>
    <row r="472" spans="1:51" ht="17.25" customHeight="1" x14ac:dyDescent="0.2">
      <c r="A472" s="26"/>
      <c r="B472" s="27"/>
      <c r="C472" s="28"/>
      <c r="D472" s="29">
        <f>C472*E472*G472/100</f>
        <v>0</v>
      </c>
      <c r="E472" s="30"/>
      <c r="F472" s="31">
        <f>E472*G472/10</f>
        <v>0</v>
      </c>
      <c r="G472" s="30"/>
      <c r="H472" s="30"/>
      <c r="I472" s="30"/>
      <c r="J472" s="30"/>
      <c r="K472" s="28"/>
      <c r="L472" s="68"/>
      <c r="M472" s="32">
        <f>IF(L472=0,H472,L472)</f>
        <v>0</v>
      </c>
      <c r="N472" s="297"/>
      <c r="O472" s="107"/>
      <c r="P472" s="85"/>
      <c r="Q472" s="107"/>
      <c r="R472" s="64"/>
      <c r="S472" s="251"/>
      <c r="T472" s="33"/>
      <c r="U472" s="34">
        <f>$D472*I472</f>
        <v>0</v>
      </c>
      <c r="V472" s="34">
        <f>$D472*J472</f>
        <v>0</v>
      </c>
      <c r="W472" s="34">
        <f>$D472*K472</f>
        <v>0</v>
      </c>
      <c r="X472" s="35">
        <f>$D472*M472</f>
        <v>0</v>
      </c>
      <c r="Y472" s="35">
        <f t="shared" ref="Y472" si="230">D472*(1-K472)</f>
        <v>0</v>
      </c>
      <c r="Z472" s="34">
        <f>$D472*N472</f>
        <v>0</v>
      </c>
      <c r="AA472" s="34">
        <f>$D472*O472</f>
        <v>0</v>
      </c>
      <c r="AB472" s="34">
        <f>$D472*P472</f>
        <v>0</v>
      </c>
      <c r="AC472" s="106">
        <f>D472-AF472-AE472-AD472</f>
        <v>0</v>
      </c>
      <c r="AD472" s="34">
        <f>$D472*Q472</f>
        <v>0</v>
      </c>
      <c r="AE472" s="34">
        <f>$D472*R472</f>
        <v>0</v>
      </c>
      <c r="AF472" s="34">
        <f>$D472*S472</f>
        <v>0</v>
      </c>
      <c r="AG472" s="106">
        <f>$P472*AC472</f>
        <v>0</v>
      </c>
      <c r="AH472" s="106">
        <f>$P472*AD472</f>
        <v>0</v>
      </c>
      <c r="AI472" s="106">
        <f>$P472*AE472</f>
        <v>0</v>
      </c>
      <c r="AJ472" s="106">
        <f>$P472*AF472</f>
        <v>0</v>
      </c>
      <c r="AK472" s="34">
        <f>$D472*T472</f>
        <v>0</v>
      </c>
      <c r="AL472" s="35"/>
      <c r="AM472" s="10"/>
      <c r="AN472" s="29">
        <f>DSUM($A$9:$D$1100,$D$9,AO471:AO472)</f>
        <v>0</v>
      </c>
      <c r="AO472" s="10">
        <f>B472</f>
        <v>0</v>
      </c>
      <c r="AP472" s="88">
        <f>DCOUNT($A$9:$T$1100,$B$9,AO471:AO472)</f>
        <v>0</v>
      </c>
      <c r="AQ472" s="29">
        <f>DSUM($A$9:$T$1100,$P$9,AO471:AO472)</f>
        <v>0</v>
      </c>
      <c r="AR472" s="6">
        <f>IF(AP472=0,0,AQ472/AP472)</f>
        <v>0</v>
      </c>
      <c r="AY472" s="51"/>
    </row>
    <row r="473" spans="1:51" ht="2.25" customHeight="1" x14ac:dyDescent="0.2">
      <c r="A473" s="37"/>
      <c r="B473" s="38"/>
      <c r="C473" s="39"/>
      <c r="D473" s="40"/>
      <c r="E473" s="41"/>
      <c r="F473" s="42"/>
      <c r="G473" s="41"/>
      <c r="H473" s="43" t="s">
        <v>0</v>
      </c>
      <c r="I473" s="43" t="s">
        <v>52</v>
      </c>
      <c r="J473" s="43" t="s">
        <v>1</v>
      </c>
      <c r="K473" s="39"/>
      <c r="L473" s="69"/>
      <c r="M473" s="45"/>
      <c r="N473" s="46"/>
      <c r="O473" s="46"/>
      <c r="P473" s="86"/>
      <c r="Q473" s="252"/>
      <c r="R473" s="63"/>
      <c r="S473" s="253"/>
      <c r="T473" s="47"/>
      <c r="U473" s="48"/>
      <c r="V473" s="48"/>
      <c r="W473" s="48"/>
      <c r="X473" s="48"/>
      <c r="Y473" s="48"/>
      <c r="Z473" s="48"/>
      <c r="AA473" s="48"/>
      <c r="AB473" s="48"/>
      <c r="AC473" s="103"/>
      <c r="AD473" s="48"/>
      <c r="AE473" s="48"/>
      <c r="AF473" s="48"/>
      <c r="AG473" s="109"/>
      <c r="AH473" s="109"/>
      <c r="AI473" s="109"/>
      <c r="AJ473" s="109"/>
      <c r="AK473" s="48"/>
      <c r="AL473" s="48"/>
      <c r="AM473" s="10"/>
      <c r="AN473" s="18"/>
      <c r="AO473" s="14" t="s">
        <v>81</v>
      </c>
      <c r="AP473" s="87"/>
      <c r="AQ473" s="87"/>
      <c r="AY473" s="51"/>
    </row>
    <row r="474" spans="1:51" ht="17.25" customHeight="1" x14ac:dyDescent="0.2">
      <c r="A474" s="26"/>
      <c r="B474" s="27"/>
      <c r="C474" s="28"/>
      <c r="D474" s="29">
        <f>C474*E474*G474/100</f>
        <v>0</v>
      </c>
      <c r="E474" s="30"/>
      <c r="F474" s="31">
        <f>E474*G474/10</f>
        <v>0</v>
      </c>
      <c r="G474" s="30"/>
      <c r="H474" s="30"/>
      <c r="I474" s="30"/>
      <c r="J474" s="30"/>
      <c r="K474" s="28"/>
      <c r="L474" s="68"/>
      <c r="M474" s="32">
        <f>IF(L474=0,H474,L474)</f>
        <v>0</v>
      </c>
      <c r="N474" s="297"/>
      <c r="O474" s="107"/>
      <c r="P474" s="85"/>
      <c r="Q474" s="107"/>
      <c r="R474" s="64"/>
      <c r="S474" s="251"/>
      <c r="T474" s="33"/>
      <c r="U474" s="34">
        <f>$D474*I474</f>
        <v>0</v>
      </c>
      <c r="V474" s="34">
        <f>$D474*J474</f>
        <v>0</v>
      </c>
      <c r="W474" s="34">
        <f>$D474*K474</f>
        <v>0</v>
      </c>
      <c r="X474" s="35">
        <f>$D474*M474</f>
        <v>0</v>
      </c>
      <c r="Y474" s="35">
        <f t="shared" ref="Y474" si="231">D474*(1-K474)</f>
        <v>0</v>
      </c>
      <c r="Z474" s="34">
        <f>$D474*N474</f>
        <v>0</v>
      </c>
      <c r="AA474" s="34">
        <f>$D474*O474</f>
        <v>0</v>
      </c>
      <c r="AB474" s="34">
        <f>$D474*P474</f>
        <v>0</v>
      </c>
      <c r="AC474" s="106">
        <f>D474-AF474-AE474-AD474</f>
        <v>0</v>
      </c>
      <c r="AD474" s="34">
        <f>$D474*Q474</f>
        <v>0</v>
      </c>
      <c r="AE474" s="34">
        <f>$D474*R474</f>
        <v>0</v>
      </c>
      <c r="AF474" s="34">
        <f>$D474*S474</f>
        <v>0</v>
      </c>
      <c r="AG474" s="106">
        <f>$P474*AC474</f>
        <v>0</v>
      </c>
      <c r="AH474" s="106">
        <f>$P474*AD474</f>
        <v>0</v>
      </c>
      <c r="AI474" s="106">
        <f>$P474*AE474</f>
        <v>0</v>
      </c>
      <c r="AJ474" s="106">
        <f>$P474*AF474</f>
        <v>0</v>
      </c>
      <c r="AK474" s="34">
        <f>$D474*T474</f>
        <v>0</v>
      </c>
      <c r="AL474" s="35"/>
      <c r="AM474" s="10"/>
      <c r="AN474" s="29">
        <f>DSUM($A$9:$D$1100,$D$9,AO473:AO474)</f>
        <v>0</v>
      </c>
      <c r="AO474" s="10">
        <f>B474</f>
        <v>0</v>
      </c>
      <c r="AP474" s="88">
        <f>DCOUNT($A$9:$T$1100,$B$9,AO473:AO474)</f>
        <v>0</v>
      </c>
      <c r="AQ474" s="29">
        <f>DSUM($A$9:$T$1100,$P$9,AO473:AO474)</f>
        <v>0</v>
      </c>
      <c r="AR474" s="6">
        <f>IF(AP474=0,0,AQ474/AP474)</f>
        <v>0</v>
      </c>
      <c r="AY474" s="51"/>
    </row>
    <row r="475" spans="1:51" ht="2.25" customHeight="1" x14ac:dyDescent="0.2">
      <c r="A475" s="37"/>
      <c r="B475" s="38"/>
      <c r="C475" s="39"/>
      <c r="D475" s="40"/>
      <c r="E475" s="41"/>
      <c r="F475" s="42"/>
      <c r="G475" s="41"/>
      <c r="H475" s="43" t="s">
        <v>0</v>
      </c>
      <c r="I475" s="43" t="s">
        <v>52</v>
      </c>
      <c r="J475" s="43" t="s">
        <v>1</v>
      </c>
      <c r="K475" s="39"/>
      <c r="L475" s="69"/>
      <c r="M475" s="45"/>
      <c r="N475" s="46"/>
      <c r="O475" s="46"/>
      <c r="P475" s="86"/>
      <c r="Q475" s="252"/>
      <c r="R475" s="63"/>
      <c r="S475" s="253"/>
      <c r="T475" s="47"/>
      <c r="U475" s="48"/>
      <c r="V475" s="48"/>
      <c r="W475" s="48"/>
      <c r="X475" s="48"/>
      <c r="Y475" s="48"/>
      <c r="Z475" s="48"/>
      <c r="AA475" s="48"/>
      <c r="AB475" s="48"/>
      <c r="AC475" s="103"/>
      <c r="AD475" s="48"/>
      <c r="AE475" s="48"/>
      <c r="AF475" s="48"/>
      <c r="AG475" s="109"/>
      <c r="AH475" s="109"/>
      <c r="AI475" s="109"/>
      <c r="AJ475" s="109"/>
      <c r="AK475" s="48"/>
      <c r="AL475" s="48"/>
      <c r="AM475" s="10"/>
      <c r="AN475" s="18"/>
      <c r="AO475" s="14" t="s">
        <v>81</v>
      </c>
      <c r="AP475" s="87"/>
      <c r="AQ475" s="87"/>
      <c r="AY475" s="51"/>
    </row>
    <row r="476" spans="1:51" ht="17.25" customHeight="1" x14ac:dyDescent="0.2">
      <c r="A476" s="26"/>
      <c r="B476" s="27"/>
      <c r="C476" s="28"/>
      <c r="D476" s="29">
        <f>C476*E476*G476/100</f>
        <v>0</v>
      </c>
      <c r="E476" s="30"/>
      <c r="F476" s="31">
        <f>E476*G476/10</f>
        <v>0</v>
      </c>
      <c r="G476" s="30"/>
      <c r="H476" s="30"/>
      <c r="I476" s="30"/>
      <c r="J476" s="30"/>
      <c r="K476" s="28"/>
      <c r="L476" s="68"/>
      <c r="M476" s="32">
        <f>IF(L476=0,H476,L476)</f>
        <v>0</v>
      </c>
      <c r="N476" s="297"/>
      <c r="O476" s="107"/>
      <c r="P476" s="85"/>
      <c r="Q476" s="107"/>
      <c r="R476" s="64"/>
      <c r="S476" s="251"/>
      <c r="T476" s="33"/>
      <c r="U476" s="34">
        <f>$D476*I476</f>
        <v>0</v>
      </c>
      <c r="V476" s="34">
        <f>$D476*J476</f>
        <v>0</v>
      </c>
      <c r="W476" s="34">
        <f>$D476*K476</f>
        <v>0</v>
      </c>
      <c r="X476" s="35">
        <f>$D476*M476</f>
        <v>0</v>
      </c>
      <c r="Y476" s="35">
        <f t="shared" ref="Y476" si="232">D476*(1-K476)</f>
        <v>0</v>
      </c>
      <c r="Z476" s="34">
        <f>$D476*N476</f>
        <v>0</v>
      </c>
      <c r="AA476" s="34">
        <f>$D476*O476</f>
        <v>0</v>
      </c>
      <c r="AB476" s="34">
        <f>$D476*P476</f>
        <v>0</v>
      </c>
      <c r="AC476" s="106">
        <f>D476-AF476-AE476-AD476</f>
        <v>0</v>
      </c>
      <c r="AD476" s="34">
        <f>$D476*Q476</f>
        <v>0</v>
      </c>
      <c r="AE476" s="34">
        <f>$D476*R476</f>
        <v>0</v>
      </c>
      <c r="AF476" s="34">
        <f>$D476*S476</f>
        <v>0</v>
      </c>
      <c r="AG476" s="106">
        <f>$P476*AC476</f>
        <v>0</v>
      </c>
      <c r="AH476" s="106">
        <f>$P476*AD476</f>
        <v>0</v>
      </c>
      <c r="AI476" s="106">
        <f>$P476*AE476</f>
        <v>0</v>
      </c>
      <c r="AJ476" s="106">
        <f>$P476*AF476</f>
        <v>0</v>
      </c>
      <c r="AK476" s="34">
        <f>$D476*T476</f>
        <v>0</v>
      </c>
      <c r="AL476" s="35"/>
      <c r="AM476" s="10"/>
      <c r="AN476" s="29">
        <f>DSUM($A$9:$D$1100,$D$9,AO475:AO476)</f>
        <v>0</v>
      </c>
      <c r="AO476" s="10">
        <f>B476</f>
        <v>0</v>
      </c>
      <c r="AP476" s="88">
        <f>DCOUNT($A$9:$T$1100,$B$9,AO475:AO476)</f>
        <v>0</v>
      </c>
      <c r="AQ476" s="29">
        <f>DSUM($A$9:$T$1100,$P$9,AO475:AO476)</f>
        <v>0</v>
      </c>
      <c r="AR476" s="6">
        <f>IF(AP476=0,0,AQ476/AP476)</f>
        <v>0</v>
      </c>
      <c r="AY476" s="51"/>
    </row>
    <row r="477" spans="1:51" ht="2.25" customHeight="1" x14ac:dyDescent="0.2">
      <c r="A477" s="37"/>
      <c r="B477" s="38"/>
      <c r="C477" s="39"/>
      <c r="D477" s="40"/>
      <c r="E477" s="41"/>
      <c r="F477" s="42"/>
      <c r="G477" s="41"/>
      <c r="H477" s="43" t="s">
        <v>0</v>
      </c>
      <c r="I477" s="43" t="s">
        <v>52</v>
      </c>
      <c r="J477" s="43" t="s">
        <v>1</v>
      </c>
      <c r="K477" s="39"/>
      <c r="L477" s="69"/>
      <c r="M477" s="45"/>
      <c r="N477" s="46"/>
      <c r="O477" s="46"/>
      <c r="P477" s="86"/>
      <c r="Q477" s="252"/>
      <c r="R477" s="63"/>
      <c r="S477" s="253"/>
      <c r="T477" s="47"/>
      <c r="U477" s="48"/>
      <c r="V477" s="48"/>
      <c r="W477" s="48"/>
      <c r="X477" s="48"/>
      <c r="Y477" s="48"/>
      <c r="Z477" s="48"/>
      <c r="AA477" s="48"/>
      <c r="AB477" s="48"/>
      <c r="AC477" s="103"/>
      <c r="AD477" s="48"/>
      <c r="AE477" s="48"/>
      <c r="AF477" s="48"/>
      <c r="AG477" s="109"/>
      <c r="AH477" s="109"/>
      <c r="AI477" s="109"/>
      <c r="AJ477" s="109"/>
      <c r="AK477" s="48"/>
      <c r="AL477" s="48"/>
      <c r="AM477" s="10"/>
      <c r="AN477" s="18"/>
      <c r="AO477" s="14" t="s">
        <v>81</v>
      </c>
      <c r="AP477" s="87"/>
      <c r="AQ477" s="87"/>
      <c r="AY477" s="51"/>
    </row>
    <row r="478" spans="1:51" ht="17.25" customHeight="1" x14ac:dyDescent="0.2">
      <c r="A478" s="26"/>
      <c r="B478" s="27"/>
      <c r="C478" s="28"/>
      <c r="D478" s="29">
        <f>C478*E478*G478/100</f>
        <v>0</v>
      </c>
      <c r="E478" s="30"/>
      <c r="F478" s="31">
        <f>E478*G478/10</f>
        <v>0</v>
      </c>
      <c r="G478" s="30"/>
      <c r="H478" s="30"/>
      <c r="I478" s="30"/>
      <c r="J478" s="30"/>
      <c r="K478" s="28"/>
      <c r="L478" s="68"/>
      <c r="M478" s="32">
        <f>IF(L478=0,H478,L478)</f>
        <v>0</v>
      </c>
      <c r="N478" s="297"/>
      <c r="O478" s="107"/>
      <c r="P478" s="85"/>
      <c r="Q478" s="107"/>
      <c r="R478" s="64"/>
      <c r="S478" s="251"/>
      <c r="T478" s="33"/>
      <c r="U478" s="34">
        <f>$D478*I478</f>
        <v>0</v>
      </c>
      <c r="V478" s="34">
        <f>$D478*J478</f>
        <v>0</v>
      </c>
      <c r="W478" s="34">
        <f>$D478*K478</f>
        <v>0</v>
      </c>
      <c r="X478" s="35">
        <f>$D478*M478</f>
        <v>0</v>
      </c>
      <c r="Y478" s="35">
        <f t="shared" ref="Y478" si="233">D478*(1-K478)</f>
        <v>0</v>
      </c>
      <c r="Z478" s="34">
        <f>$D478*N478</f>
        <v>0</v>
      </c>
      <c r="AA478" s="34">
        <f>$D478*O478</f>
        <v>0</v>
      </c>
      <c r="AB478" s="34">
        <f>$D478*P478</f>
        <v>0</v>
      </c>
      <c r="AC478" s="106">
        <f>D478-AF478-AE478-AD478</f>
        <v>0</v>
      </c>
      <c r="AD478" s="34">
        <f>$D478*Q478</f>
        <v>0</v>
      </c>
      <c r="AE478" s="34">
        <f>$D478*R478</f>
        <v>0</v>
      </c>
      <c r="AF478" s="34">
        <f>$D478*S478</f>
        <v>0</v>
      </c>
      <c r="AG478" s="106">
        <f>$P478*AC478</f>
        <v>0</v>
      </c>
      <c r="AH478" s="106">
        <f>$P478*AD478</f>
        <v>0</v>
      </c>
      <c r="AI478" s="106">
        <f>$P478*AE478</f>
        <v>0</v>
      </c>
      <c r="AJ478" s="106">
        <f>$P478*AF478</f>
        <v>0</v>
      </c>
      <c r="AK478" s="34">
        <f>$D478*T478</f>
        <v>0</v>
      </c>
      <c r="AL478" s="35"/>
      <c r="AM478" s="10"/>
      <c r="AN478" s="29">
        <f>DSUM($A$9:$D$1100,$D$9,AO477:AO478)</f>
        <v>0</v>
      </c>
      <c r="AO478" s="10">
        <f>B478</f>
        <v>0</v>
      </c>
      <c r="AP478" s="88">
        <f>DCOUNT($A$9:$T$1100,$B$9,AO477:AO478)</f>
        <v>0</v>
      </c>
      <c r="AQ478" s="29">
        <f>DSUM($A$9:$T$1100,$P$9,AO477:AO478)</f>
        <v>0</v>
      </c>
      <c r="AR478" s="6">
        <f>IF(AP478=0,0,AQ478/AP478)</f>
        <v>0</v>
      </c>
      <c r="AY478" s="51"/>
    </row>
    <row r="479" spans="1:51" ht="2.25" customHeight="1" x14ac:dyDescent="0.2">
      <c r="A479" s="37"/>
      <c r="B479" s="38"/>
      <c r="C479" s="39"/>
      <c r="D479" s="40"/>
      <c r="E479" s="41"/>
      <c r="F479" s="42"/>
      <c r="G479" s="41"/>
      <c r="H479" s="43" t="s">
        <v>0</v>
      </c>
      <c r="I479" s="43" t="s">
        <v>52</v>
      </c>
      <c r="J479" s="43" t="s">
        <v>1</v>
      </c>
      <c r="K479" s="39"/>
      <c r="L479" s="69"/>
      <c r="M479" s="45"/>
      <c r="N479" s="46"/>
      <c r="O479" s="46"/>
      <c r="P479" s="86"/>
      <c r="Q479" s="252"/>
      <c r="R479" s="63"/>
      <c r="S479" s="253"/>
      <c r="T479" s="47"/>
      <c r="U479" s="48"/>
      <c r="V479" s="48"/>
      <c r="W479" s="48"/>
      <c r="X479" s="48"/>
      <c r="Y479" s="48"/>
      <c r="Z479" s="48"/>
      <c r="AA479" s="48"/>
      <c r="AB479" s="48"/>
      <c r="AC479" s="103"/>
      <c r="AD479" s="48"/>
      <c r="AE479" s="48"/>
      <c r="AF479" s="48"/>
      <c r="AG479" s="109"/>
      <c r="AH479" s="109"/>
      <c r="AI479" s="109"/>
      <c r="AJ479" s="109"/>
      <c r="AK479" s="48"/>
      <c r="AL479" s="48"/>
      <c r="AM479" s="10"/>
      <c r="AN479" s="18"/>
      <c r="AO479" s="14" t="s">
        <v>81</v>
      </c>
      <c r="AP479" s="87"/>
      <c r="AQ479" s="87"/>
      <c r="AY479" s="51"/>
    </row>
    <row r="480" spans="1:51" ht="17.25" customHeight="1" x14ac:dyDescent="0.2">
      <c r="A480" s="26"/>
      <c r="B480" s="27"/>
      <c r="C480" s="28"/>
      <c r="D480" s="29">
        <f>C480*E480*G480/100</f>
        <v>0</v>
      </c>
      <c r="E480" s="30"/>
      <c r="F480" s="31">
        <f>E480*G480/10</f>
        <v>0</v>
      </c>
      <c r="G480" s="30"/>
      <c r="H480" s="30"/>
      <c r="I480" s="30"/>
      <c r="J480" s="30"/>
      <c r="K480" s="28"/>
      <c r="L480" s="68"/>
      <c r="M480" s="32">
        <f>IF(L480=0,H480,L480)</f>
        <v>0</v>
      </c>
      <c r="N480" s="297"/>
      <c r="O480" s="107"/>
      <c r="P480" s="85"/>
      <c r="Q480" s="107"/>
      <c r="R480" s="64"/>
      <c r="S480" s="251"/>
      <c r="T480" s="33"/>
      <c r="U480" s="34">
        <f>$D480*I480</f>
        <v>0</v>
      </c>
      <c r="V480" s="34">
        <f>$D480*J480</f>
        <v>0</v>
      </c>
      <c r="W480" s="34">
        <f>$D480*K480</f>
        <v>0</v>
      </c>
      <c r="X480" s="35">
        <f>$D480*M480</f>
        <v>0</v>
      </c>
      <c r="Y480" s="35">
        <f t="shared" ref="Y480" si="234">D480*(1-K480)</f>
        <v>0</v>
      </c>
      <c r="Z480" s="34">
        <f>$D480*N480</f>
        <v>0</v>
      </c>
      <c r="AA480" s="34">
        <f>$D480*O480</f>
        <v>0</v>
      </c>
      <c r="AB480" s="34">
        <f>$D480*P480</f>
        <v>0</v>
      </c>
      <c r="AC480" s="106">
        <f>D480-AF480-AE480-AD480</f>
        <v>0</v>
      </c>
      <c r="AD480" s="34">
        <f>$D480*Q480</f>
        <v>0</v>
      </c>
      <c r="AE480" s="34">
        <f>$D480*R480</f>
        <v>0</v>
      </c>
      <c r="AF480" s="34">
        <f>$D480*S480</f>
        <v>0</v>
      </c>
      <c r="AG480" s="106">
        <f>$P480*AC480</f>
        <v>0</v>
      </c>
      <c r="AH480" s="106">
        <f>$P480*AD480</f>
        <v>0</v>
      </c>
      <c r="AI480" s="106">
        <f>$P480*AE480</f>
        <v>0</v>
      </c>
      <c r="AJ480" s="106">
        <f>$P480*AF480</f>
        <v>0</v>
      </c>
      <c r="AK480" s="34">
        <f>$D480*T480</f>
        <v>0</v>
      </c>
      <c r="AL480" s="35"/>
      <c r="AM480" s="10"/>
      <c r="AN480" s="29">
        <f>DSUM($A$9:$D$1100,$D$9,AO479:AO480)</f>
        <v>0</v>
      </c>
      <c r="AO480" s="10">
        <f>B480</f>
        <v>0</v>
      </c>
      <c r="AP480" s="88">
        <f>DCOUNT($A$9:$T$1100,$B$9,AO479:AO480)</f>
        <v>0</v>
      </c>
      <c r="AQ480" s="29">
        <f>DSUM($A$9:$T$1100,$P$9,AO479:AO480)</f>
        <v>0</v>
      </c>
      <c r="AR480" s="6">
        <f>IF(AP480=0,0,AQ480/AP480)</f>
        <v>0</v>
      </c>
      <c r="AY480" s="51"/>
    </row>
    <row r="481" spans="1:51" ht="2.25" customHeight="1" x14ac:dyDescent="0.2">
      <c r="A481" s="37"/>
      <c r="B481" s="38"/>
      <c r="C481" s="39"/>
      <c r="D481" s="40"/>
      <c r="E481" s="41"/>
      <c r="F481" s="42"/>
      <c r="G481" s="41"/>
      <c r="H481" s="43" t="s">
        <v>0</v>
      </c>
      <c r="I481" s="43" t="s">
        <v>52</v>
      </c>
      <c r="J481" s="43" t="s">
        <v>1</v>
      </c>
      <c r="K481" s="39"/>
      <c r="L481" s="69"/>
      <c r="M481" s="45"/>
      <c r="N481" s="46"/>
      <c r="O481" s="46"/>
      <c r="P481" s="86"/>
      <c r="Q481" s="252"/>
      <c r="R481" s="63"/>
      <c r="S481" s="253"/>
      <c r="T481" s="47"/>
      <c r="U481" s="48"/>
      <c r="V481" s="48"/>
      <c r="W481" s="48"/>
      <c r="X481" s="48"/>
      <c r="Y481" s="48"/>
      <c r="Z481" s="48"/>
      <c r="AA481" s="48"/>
      <c r="AB481" s="48"/>
      <c r="AC481" s="103"/>
      <c r="AD481" s="48"/>
      <c r="AE481" s="48"/>
      <c r="AF481" s="48"/>
      <c r="AG481" s="109"/>
      <c r="AH481" s="109"/>
      <c r="AI481" s="109"/>
      <c r="AJ481" s="109"/>
      <c r="AK481" s="48"/>
      <c r="AL481" s="48"/>
      <c r="AM481" s="10"/>
      <c r="AN481" s="18"/>
      <c r="AO481" s="14" t="s">
        <v>81</v>
      </c>
      <c r="AP481" s="87"/>
      <c r="AQ481" s="87"/>
      <c r="AY481" s="51"/>
    </row>
    <row r="482" spans="1:51" ht="17.25" customHeight="1" x14ac:dyDescent="0.2">
      <c r="A482" s="26"/>
      <c r="B482" s="27"/>
      <c r="C482" s="28"/>
      <c r="D482" s="29">
        <f>C482*E482*G482/100</f>
        <v>0</v>
      </c>
      <c r="E482" s="30"/>
      <c r="F482" s="31">
        <f>E482*G482/10</f>
        <v>0</v>
      </c>
      <c r="G482" s="30"/>
      <c r="H482" s="30"/>
      <c r="I482" s="30"/>
      <c r="J482" s="30"/>
      <c r="K482" s="28"/>
      <c r="L482" s="68"/>
      <c r="M482" s="32">
        <f>IF(L482=0,H482,L482)</f>
        <v>0</v>
      </c>
      <c r="N482" s="297"/>
      <c r="O482" s="107"/>
      <c r="P482" s="85"/>
      <c r="Q482" s="107"/>
      <c r="R482" s="64"/>
      <c r="S482" s="251"/>
      <c r="T482" s="33"/>
      <c r="U482" s="34">
        <f>$D482*I482</f>
        <v>0</v>
      </c>
      <c r="V482" s="34">
        <f>$D482*J482</f>
        <v>0</v>
      </c>
      <c r="W482" s="34">
        <f>$D482*K482</f>
        <v>0</v>
      </c>
      <c r="X482" s="35">
        <f>$D482*M482</f>
        <v>0</v>
      </c>
      <c r="Y482" s="35">
        <f t="shared" ref="Y482" si="235">D482*(1-K482)</f>
        <v>0</v>
      </c>
      <c r="Z482" s="34">
        <f>$D482*N482</f>
        <v>0</v>
      </c>
      <c r="AA482" s="34">
        <f>$D482*O482</f>
        <v>0</v>
      </c>
      <c r="AB482" s="34">
        <f>$D482*P482</f>
        <v>0</v>
      </c>
      <c r="AC482" s="106">
        <f>D482-AF482-AE482-AD482</f>
        <v>0</v>
      </c>
      <c r="AD482" s="34">
        <f>$D482*Q482</f>
        <v>0</v>
      </c>
      <c r="AE482" s="34">
        <f>$D482*R482</f>
        <v>0</v>
      </c>
      <c r="AF482" s="34">
        <f>$D482*S482</f>
        <v>0</v>
      </c>
      <c r="AG482" s="106">
        <f>$P482*AC482</f>
        <v>0</v>
      </c>
      <c r="AH482" s="106">
        <f>$P482*AD482</f>
        <v>0</v>
      </c>
      <c r="AI482" s="106">
        <f>$P482*AE482</f>
        <v>0</v>
      </c>
      <c r="AJ482" s="106">
        <f>$P482*AF482</f>
        <v>0</v>
      </c>
      <c r="AK482" s="34">
        <f>$D482*T482</f>
        <v>0</v>
      </c>
      <c r="AL482" s="35"/>
      <c r="AM482" s="10"/>
      <c r="AN482" s="29">
        <f>DSUM($A$9:$D$1100,$D$9,AO481:AO482)</f>
        <v>0</v>
      </c>
      <c r="AO482" s="10">
        <f>B482</f>
        <v>0</v>
      </c>
      <c r="AP482" s="88">
        <f>DCOUNT($A$9:$T$1100,$B$9,AO481:AO482)</f>
        <v>0</v>
      </c>
      <c r="AQ482" s="29">
        <f>DSUM($A$9:$T$1100,$P$9,AO481:AO482)</f>
        <v>0</v>
      </c>
      <c r="AR482" s="6">
        <f>IF(AP482=0,0,AQ482/AP482)</f>
        <v>0</v>
      </c>
      <c r="AY482" s="51"/>
    </row>
    <row r="483" spans="1:51" ht="2.25" customHeight="1" x14ac:dyDescent="0.2">
      <c r="A483" s="37"/>
      <c r="B483" s="38"/>
      <c r="C483" s="39"/>
      <c r="D483" s="40"/>
      <c r="E483" s="41"/>
      <c r="F483" s="42"/>
      <c r="G483" s="41"/>
      <c r="H483" s="43" t="s">
        <v>0</v>
      </c>
      <c r="I483" s="43" t="s">
        <v>52</v>
      </c>
      <c r="J483" s="43" t="s">
        <v>1</v>
      </c>
      <c r="K483" s="39"/>
      <c r="L483" s="69"/>
      <c r="M483" s="45"/>
      <c r="N483" s="46"/>
      <c r="O483" s="46"/>
      <c r="P483" s="86"/>
      <c r="Q483" s="252"/>
      <c r="R483" s="63"/>
      <c r="S483" s="253"/>
      <c r="T483" s="47"/>
      <c r="U483" s="48"/>
      <c r="V483" s="48"/>
      <c r="W483" s="48"/>
      <c r="X483" s="48"/>
      <c r="Y483" s="48"/>
      <c r="Z483" s="48"/>
      <c r="AA483" s="48"/>
      <c r="AB483" s="48"/>
      <c r="AC483" s="103"/>
      <c r="AD483" s="48"/>
      <c r="AE483" s="48"/>
      <c r="AF483" s="48"/>
      <c r="AG483" s="109"/>
      <c r="AH483" s="109"/>
      <c r="AI483" s="109"/>
      <c r="AJ483" s="109"/>
      <c r="AK483" s="48"/>
      <c r="AL483" s="48"/>
      <c r="AM483" s="10"/>
      <c r="AN483" s="18"/>
      <c r="AO483" s="14" t="s">
        <v>81</v>
      </c>
      <c r="AP483" s="87"/>
      <c r="AQ483" s="87"/>
      <c r="AY483" s="51"/>
    </row>
    <row r="484" spans="1:51" ht="17.25" customHeight="1" x14ac:dyDescent="0.2">
      <c r="A484" s="26"/>
      <c r="B484" s="27"/>
      <c r="C484" s="28"/>
      <c r="D484" s="29">
        <f>C484*E484*G484/100</f>
        <v>0</v>
      </c>
      <c r="E484" s="30"/>
      <c r="F484" s="31">
        <f>E484*G484/10</f>
        <v>0</v>
      </c>
      <c r="G484" s="30"/>
      <c r="H484" s="30"/>
      <c r="I484" s="30"/>
      <c r="J484" s="30"/>
      <c r="K484" s="28"/>
      <c r="L484" s="68"/>
      <c r="M484" s="32">
        <f>IF(L484=0,H484,L484)</f>
        <v>0</v>
      </c>
      <c r="N484" s="297"/>
      <c r="O484" s="107"/>
      <c r="P484" s="85"/>
      <c r="Q484" s="107"/>
      <c r="R484" s="64"/>
      <c r="S484" s="251"/>
      <c r="T484" s="33"/>
      <c r="U484" s="34">
        <f>$D484*I484</f>
        <v>0</v>
      </c>
      <c r="V484" s="34">
        <f>$D484*J484</f>
        <v>0</v>
      </c>
      <c r="W484" s="34">
        <f>$D484*K484</f>
        <v>0</v>
      </c>
      <c r="X484" s="35">
        <f>$D484*M484</f>
        <v>0</v>
      </c>
      <c r="Y484" s="35">
        <f t="shared" ref="Y484" si="236">D484*(1-K484)</f>
        <v>0</v>
      </c>
      <c r="Z484" s="34">
        <f>$D484*N484</f>
        <v>0</v>
      </c>
      <c r="AA484" s="34">
        <f>$D484*O484</f>
        <v>0</v>
      </c>
      <c r="AB484" s="34">
        <f>$D484*P484</f>
        <v>0</v>
      </c>
      <c r="AC484" s="106">
        <f>D484-AF484-AE484-AD484</f>
        <v>0</v>
      </c>
      <c r="AD484" s="34">
        <f>$D484*Q484</f>
        <v>0</v>
      </c>
      <c r="AE484" s="34">
        <f>$D484*R484</f>
        <v>0</v>
      </c>
      <c r="AF484" s="34">
        <f>$D484*S484</f>
        <v>0</v>
      </c>
      <c r="AG484" s="106">
        <f>$P484*AC484</f>
        <v>0</v>
      </c>
      <c r="AH484" s="106">
        <f>$P484*AD484</f>
        <v>0</v>
      </c>
      <c r="AI484" s="106">
        <f>$P484*AE484</f>
        <v>0</v>
      </c>
      <c r="AJ484" s="106">
        <f>$P484*AF484</f>
        <v>0</v>
      </c>
      <c r="AK484" s="34">
        <f>$D484*T484</f>
        <v>0</v>
      </c>
      <c r="AL484" s="35"/>
      <c r="AM484" s="10"/>
      <c r="AN484" s="29">
        <f>DSUM($A$9:$D$1100,$D$9,AO483:AO484)</f>
        <v>0</v>
      </c>
      <c r="AO484" s="10">
        <f>B484</f>
        <v>0</v>
      </c>
      <c r="AP484" s="88">
        <f>DCOUNT($A$9:$T$1100,$B$9,AO483:AO484)</f>
        <v>0</v>
      </c>
      <c r="AQ484" s="29">
        <f>DSUM($A$9:$T$1100,$P$9,AO483:AO484)</f>
        <v>0</v>
      </c>
      <c r="AR484" s="6">
        <f>IF(AP484=0,0,AQ484/AP484)</f>
        <v>0</v>
      </c>
      <c r="AY484" s="51"/>
    </row>
    <row r="485" spans="1:51" ht="2.25" customHeight="1" x14ac:dyDescent="0.2">
      <c r="A485" s="37"/>
      <c r="B485" s="38"/>
      <c r="C485" s="39"/>
      <c r="D485" s="40"/>
      <c r="E485" s="41"/>
      <c r="F485" s="42"/>
      <c r="G485" s="41"/>
      <c r="H485" s="43" t="s">
        <v>0</v>
      </c>
      <c r="I485" s="43" t="s">
        <v>52</v>
      </c>
      <c r="J485" s="43" t="s">
        <v>1</v>
      </c>
      <c r="K485" s="39"/>
      <c r="L485" s="69"/>
      <c r="M485" s="45"/>
      <c r="N485" s="46"/>
      <c r="O485" s="46"/>
      <c r="P485" s="86"/>
      <c r="Q485" s="252"/>
      <c r="R485" s="63"/>
      <c r="S485" s="253"/>
      <c r="T485" s="47"/>
      <c r="U485" s="48"/>
      <c r="V485" s="48"/>
      <c r="W485" s="48"/>
      <c r="X485" s="48"/>
      <c r="Y485" s="48"/>
      <c r="Z485" s="48"/>
      <c r="AA485" s="48"/>
      <c r="AB485" s="48"/>
      <c r="AC485" s="103"/>
      <c r="AD485" s="48"/>
      <c r="AE485" s="48"/>
      <c r="AF485" s="48"/>
      <c r="AG485" s="109"/>
      <c r="AH485" s="109"/>
      <c r="AI485" s="109"/>
      <c r="AJ485" s="109"/>
      <c r="AK485" s="48"/>
      <c r="AL485" s="48"/>
      <c r="AM485" s="10"/>
      <c r="AN485" s="18"/>
      <c r="AO485" s="14" t="s">
        <v>81</v>
      </c>
      <c r="AP485" s="87"/>
      <c r="AQ485" s="87"/>
      <c r="AY485" s="51"/>
    </row>
    <row r="486" spans="1:51" ht="17.25" customHeight="1" x14ac:dyDescent="0.2">
      <c r="A486" s="26"/>
      <c r="B486" s="27"/>
      <c r="C486" s="28"/>
      <c r="D486" s="29">
        <f>C486*E486*G486/100</f>
        <v>0</v>
      </c>
      <c r="E486" s="30"/>
      <c r="F486" s="31">
        <f>E486*G486/10</f>
        <v>0</v>
      </c>
      <c r="G486" s="30"/>
      <c r="H486" s="30"/>
      <c r="I486" s="30"/>
      <c r="J486" s="30"/>
      <c r="K486" s="28"/>
      <c r="L486" s="68"/>
      <c r="M486" s="32">
        <f>IF(L486=0,H486,L486)</f>
        <v>0</v>
      </c>
      <c r="N486" s="297"/>
      <c r="O486" s="107"/>
      <c r="P486" s="85"/>
      <c r="Q486" s="107"/>
      <c r="R486" s="64"/>
      <c r="S486" s="251"/>
      <c r="T486" s="33"/>
      <c r="U486" s="34">
        <f>$D486*I486</f>
        <v>0</v>
      </c>
      <c r="V486" s="34">
        <f>$D486*J486</f>
        <v>0</v>
      </c>
      <c r="W486" s="34">
        <f>$D486*K486</f>
        <v>0</v>
      </c>
      <c r="X486" s="35">
        <f>$D486*M486</f>
        <v>0</v>
      </c>
      <c r="Y486" s="35">
        <f t="shared" ref="Y486" si="237">D486*(1-K486)</f>
        <v>0</v>
      </c>
      <c r="Z486" s="34">
        <f>$D486*N486</f>
        <v>0</v>
      </c>
      <c r="AA486" s="34">
        <f>$D486*O486</f>
        <v>0</v>
      </c>
      <c r="AB486" s="34">
        <f>$D486*P486</f>
        <v>0</v>
      </c>
      <c r="AC486" s="106">
        <f>D486-AF486-AE486-AD486</f>
        <v>0</v>
      </c>
      <c r="AD486" s="34">
        <f>$D486*Q486</f>
        <v>0</v>
      </c>
      <c r="AE486" s="34">
        <f>$D486*R486</f>
        <v>0</v>
      </c>
      <c r="AF486" s="34">
        <f>$D486*S486</f>
        <v>0</v>
      </c>
      <c r="AG486" s="106">
        <f>$P486*AC486</f>
        <v>0</v>
      </c>
      <c r="AH486" s="106">
        <f>$P486*AD486</f>
        <v>0</v>
      </c>
      <c r="AI486" s="106">
        <f>$P486*AE486</f>
        <v>0</v>
      </c>
      <c r="AJ486" s="106">
        <f>$P486*AF486</f>
        <v>0</v>
      </c>
      <c r="AK486" s="34">
        <f>$D486*T486</f>
        <v>0</v>
      </c>
      <c r="AL486" s="35"/>
      <c r="AM486" s="10"/>
      <c r="AN486" s="29">
        <f>DSUM($A$9:$D$1100,$D$9,AO485:AO486)</f>
        <v>0</v>
      </c>
      <c r="AO486" s="10">
        <f>B486</f>
        <v>0</v>
      </c>
      <c r="AP486" s="88">
        <f>DCOUNT($A$9:$T$1100,$B$9,AO485:AO486)</f>
        <v>0</v>
      </c>
      <c r="AQ486" s="29">
        <f>DSUM($A$9:$T$1100,$P$9,AO485:AO486)</f>
        <v>0</v>
      </c>
      <c r="AR486" s="6">
        <f>IF(AP486=0,0,AQ486/AP486)</f>
        <v>0</v>
      </c>
      <c r="AY486" s="51"/>
    </row>
    <row r="487" spans="1:51" ht="2.25" customHeight="1" x14ac:dyDescent="0.2">
      <c r="A487" s="37"/>
      <c r="B487" s="38"/>
      <c r="C487" s="39"/>
      <c r="D487" s="40"/>
      <c r="E487" s="41"/>
      <c r="F487" s="42"/>
      <c r="G487" s="41"/>
      <c r="H487" s="43" t="s">
        <v>0</v>
      </c>
      <c r="I487" s="43" t="s">
        <v>52</v>
      </c>
      <c r="J487" s="43" t="s">
        <v>1</v>
      </c>
      <c r="K487" s="39"/>
      <c r="L487" s="69"/>
      <c r="M487" s="45"/>
      <c r="N487" s="46"/>
      <c r="O487" s="46"/>
      <c r="P487" s="86"/>
      <c r="Q487" s="252"/>
      <c r="R487" s="63"/>
      <c r="S487" s="253"/>
      <c r="T487" s="47"/>
      <c r="U487" s="48"/>
      <c r="V487" s="48"/>
      <c r="W487" s="48"/>
      <c r="X487" s="48"/>
      <c r="Y487" s="48"/>
      <c r="Z487" s="48"/>
      <c r="AA487" s="48"/>
      <c r="AB487" s="48"/>
      <c r="AC487" s="103"/>
      <c r="AD487" s="48"/>
      <c r="AE487" s="48"/>
      <c r="AF487" s="48"/>
      <c r="AG487" s="109"/>
      <c r="AH487" s="109"/>
      <c r="AI487" s="109"/>
      <c r="AJ487" s="109"/>
      <c r="AK487" s="48"/>
      <c r="AL487" s="48"/>
      <c r="AM487" s="10"/>
      <c r="AN487" s="18"/>
      <c r="AO487" s="14" t="s">
        <v>81</v>
      </c>
      <c r="AP487" s="87"/>
      <c r="AQ487" s="87"/>
      <c r="AY487" s="51"/>
    </row>
    <row r="488" spans="1:51" ht="17.25" customHeight="1" x14ac:dyDescent="0.2">
      <c r="A488" s="26"/>
      <c r="B488" s="27"/>
      <c r="C488" s="28"/>
      <c r="D488" s="29">
        <f>C488*E488*G488/100</f>
        <v>0</v>
      </c>
      <c r="E488" s="30"/>
      <c r="F488" s="31">
        <f>E488*G488/10</f>
        <v>0</v>
      </c>
      <c r="G488" s="30"/>
      <c r="H488" s="30"/>
      <c r="I488" s="30"/>
      <c r="J488" s="30"/>
      <c r="K488" s="28"/>
      <c r="L488" s="68"/>
      <c r="M488" s="32">
        <f>IF(L488=0,H488,L488)</f>
        <v>0</v>
      </c>
      <c r="N488" s="297"/>
      <c r="O488" s="107"/>
      <c r="P488" s="85"/>
      <c r="Q488" s="107"/>
      <c r="R488" s="64"/>
      <c r="S488" s="251"/>
      <c r="T488" s="33"/>
      <c r="U488" s="34">
        <f>$D488*I488</f>
        <v>0</v>
      </c>
      <c r="V488" s="34">
        <f>$D488*J488</f>
        <v>0</v>
      </c>
      <c r="W488" s="34">
        <f>$D488*K488</f>
        <v>0</v>
      </c>
      <c r="X488" s="35">
        <f>$D488*M488</f>
        <v>0</v>
      </c>
      <c r="Y488" s="35">
        <f t="shared" ref="Y488" si="238">D488*(1-K488)</f>
        <v>0</v>
      </c>
      <c r="Z488" s="34">
        <f>$D488*N488</f>
        <v>0</v>
      </c>
      <c r="AA488" s="34">
        <f>$D488*O488</f>
        <v>0</v>
      </c>
      <c r="AB488" s="34">
        <f>$D488*P488</f>
        <v>0</v>
      </c>
      <c r="AC488" s="106">
        <f>D488-AF488-AE488-AD488</f>
        <v>0</v>
      </c>
      <c r="AD488" s="34">
        <f>$D488*Q488</f>
        <v>0</v>
      </c>
      <c r="AE488" s="34">
        <f>$D488*R488</f>
        <v>0</v>
      </c>
      <c r="AF488" s="34">
        <f>$D488*S488</f>
        <v>0</v>
      </c>
      <c r="AG488" s="106">
        <f>$P488*AC488</f>
        <v>0</v>
      </c>
      <c r="AH488" s="106">
        <f>$P488*AD488</f>
        <v>0</v>
      </c>
      <c r="AI488" s="106">
        <f>$P488*AE488</f>
        <v>0</v>
      </c>
      <c r="AJ488" s="106">
        <f>$P488*AF488</f>
        <v>0</v>
      </c>
      <c r="AK488" s="34">
        <f>$D488*T488</f>
        <v>0</v>
      </c>
      <c r="AL488" s="35"/>
      <c r="AM488" s="10"/>
      <c r="AN488" s="29">
        <f>DSUM($A$9:$D$1100,$D$9,AO487:AO488)</f>
        <v>0</v>
      </c>
      <c r="AO488" s="10">
        <f>B488</f>
        <v>0</v>
      </c>
      <c r="AP488" s="88">
        <f>DCOUNT($A$9:$T$1100,$B$9,AO487:AO488)</f>
        <v>0</v>
      </c>
      <c r="AQ488" s="29">
        <f>DSUM($A$9:$T$1100,$P$9,AO487:AO488)</f>
        <v>0</v>
      </c>
      <c r="AR488" s="6">
        <f>IF(AP488=0,0,AQ488/AP488)</f>
        <v>0</v>
      </c>
      <c r="AY488" s="51"/>
    </row>
    <row r="489" spans="1:51" ht="2.25" customHeight="1" x14ac:dyDescent="0.2">
      <c r="A489" s="37"/>
      <c r="B489" s="38"/>
      <c r="C489" s="39"/>
      <c r="D489" s="40"/>
      <c r="E489" s="41"/>
      <c r="F489" s="42"/>
      <c r="G489" s="41"/>
      <c r="H489" s="43" t="s">
        <v>0</v>
      </c>
      <c r="I489" s="43" t="s">
        <v>52</v>
      </c>
      <c r="J489" s="43" t="s">
        <v>1</v>
      </c>
      <c r="K489" s="39"/>
      <c r="L489" s="69"/>
      <c r="M489" s="45"/>
      <c r="N489" s="46"/>
      <c r="O489" s="46"/>
      <c r="P489" s="86"/>
      <c r="Q489" s="252"/>
      <c r="R489" s="63"/>
      <c r="S489" s="253"/>
      <c r="T489" s="47"/>
      <c r="U489" s="48"/>
      <c r="V489" s="48"/>
      <c r="W489" s="48"/>
      <c r="X489" s="48"/>
      <c r="Y489" s="48"/>
      <c r="Z489" s="48"/>
      <c r="AA489" s="48"/>
      <c r="AB489" s="48"/>
      <c r="AC489" s="103"/>
      <c r="AD489" s="48"/>
      <c r="AE489" s="48"/>
      <c r="AF489" s="48"/>
      <c r="AG489" s="109"/>
      <c r="AH489" s="109"/>
      <c r="AI489" s="109"/>
      <c r="AJ489" s="109"/>
      <c r="AK489" s="48"/>
      <c r="AL489" s="48"/>
      <c r="AM489" s="10"/>
      <c r="AN489" s="18"/>
      <c r="AO489" s="14" t="s">
        <v>81</v>
      </c>
      <c r="AP489" s="87"/>
      <c r="AQ489" s="87"/>
      <c r="AY489" s="51"/>
    </row>
    <row r="490" spans="1:51" ht="17.25" customHeight="1" x14ac:dyDescent="0.2">
      <c r="A490" s="26"/>
      <c r="B490" s="27"/>
      <c r="C490" s="28"/>
      <c r="D490" s="29">
        <f>C490*E490*G490/100</f>
        <v>0</v>
      </c>
      <c r="E490" s="30"/>
      <c r="F490" s="31">
        <f>E490*G490/10</f>
        <v>0</v>
      </c>
      <c r="G490" s="30"/>
      <c r="H490" s="30"/>
      <c r="I490" s="30"/>
      <c r="J490" s="30"/>
      <c r="K490" s="28"/>
      <c r="L490" s="68"/>
      <c r="M490" s="32">
        <f>IF(L490=0,H490,L490)</f>
        <v>0</v>
      </c>
      <c r="N490" s="297"/>
      <c r="O490" s="107"/>
      <c r="P490" s="85"/>
      <c r="Q490" s="107"/>
      <c r="R490" s="64"/>
      <c r="S490" s="251"/>
      <c r="T490" s="33"/>
      <c r="U490" s="34">
        <f>$D490*I490</f>
        <v>0</v>
      </c>
      <c r="V490" s="34">
        <f>$D490*J490</f>
        <v>0</v>
      </c>
      <c r="W490" s="34">
        <f>$D490*K490</f>
        <v>0</v>
      </c>
      <c r="X490" s="35">
        <f>$D490*M490</f>
        <v>0</v>
      </c>
      <c r="Y490" s="35">
        <f t="shared" ref="Y490" si="239">D490*(1-K490)</f>
        <v>0</v>
      </c>
      <c r="Z490" s="34">
        <f>$D490*N490</f>
        <v>0</v>
      </c>
      <c r="AA490" s="34">
        <f>$D490*O490</f>
        <v>0</v>
      </c>
      <c r="AB490" s="34">
        <f>$D490*P490</f>
        <v>0</v>
      </c>
      <c r="AC490" s="106">
        <f>D490-AF490-AE490-AD490</f>
        <v>0</v>
      </c>
      <c r="AD490" s="34">
        <f>$D490*Q490</f>
        <v>0</v>
      </c>
      <c r="AE490" s="34">
        <f>$D490*R490</f>
        <v>0</v>
      </c>
      <c r="AF490" s="34">
        <f>$D490*S490</f>
        <v>0</v>
      </c>
      <c r="AG490" s="106">
        <f>$P490*AC490</f>
        <v>0</v>
      </c>
      <c r="AH490" s="106">
        <f>$P490*AD490</f>
        <v>0</v>
      </c>
      <c r="AI490" s="106">
        <f>$P490*AE490</f>
        <v>0</v>
      </c>
      <c r="AJ490" s="106">
        <f>$P490*AF490</f>
        <v>0</v>
      </c>
      <c r="AK490" s="34">
        <f>$D490*T490</f>
        <v>0</v>
      </c>
      <c r="AL490" s="35"/>
      <c r="AM490" s="10"/>
      <c r="AN490" s="29">
        <f>DSUM($A$9:$D$1100,$D$9,AO489:AO490)</f>
        <v>0</v>
      </c>
      <c r="AO490" s="10">
        <f>B490</f>
        <v>0</v>
      </c>
      <c r="AP490" s="88">
        <f>DCOUNT($A$9:$T$1100,$B$9,AO489:AO490)</f>
        <v>0</v>
      </c>
      <c r="AQ490" s="29">
        <f>DSUM($A$9:$T$1100,$P$9,AO489:AO490)</f>
        <v>0</v>
      </c>
      <c r="AR490" s="6">
        <f>IF(AP490=0,0,AQ490/AP490)</f>
        <v>0</v>
      </c>
      <c r="AY490" s="51"/>
    </row>
    <row r="491" spans="1:51" ht="2.25" customHeight="1" x14ac:dyDescent="0.2">
      <c r="A491" s="37"/>
      <c r="B491" s="38"/>
      <c r="C491" s="39"/>
      <c r="D491" s="40"/>
      <c r="E491" s="41"/>
      <c r="F491" s="42"/>
      <c r="G491" s="41"/>
      <c r="H491" s="43" t="s">
        <v>0</v>
      </c>
      <c r="I491" s="43" t="s">
        <v>52</v>
      </c>
      <c r="J491" s="43" t="s">
        <v>1</v>
      </c>
      <c r="K491" s="39"/>
      <c r="L491" s="69"/>
      <c r="M491" s="45"/>
      <c r="N491" s="46"/>
      <c r="O491" s="46"/>
      <c r="P491" s="86"/>
      <c r="Q491" s="252"/>
      <c r="R491" s="63"/>
      <c r="S491" s="253"/>
      <c r="T491" s="47"/>
      <c r="U491" s="48"/>
      <c r="V491" s="48"/>
      <c r="W491" s="48"/>
      <c r="X491" s="48"/>
      <c r="Y491" s="48"/>
      <c r="Z491" s="48"/>
      <c r="AA491" s="48"/>
      <c r="AB491" s="48"/>
      <c r="AC491" s="103"/>
      <c r="AD491" s="48"/>
      <c r="AE491" s="48"/>
      <c r="AF491" s="48"/>
      <c r="AG491" s="109"/>
      <c r="AH491" s="109"/>
      <c r="AI491" s="109"/>
      <c r="AJ491" s="109"/>
      <c r="AK491" s="48"/>
      <c r="AL491" s="48"/>
      <c r="AM491" s="10"/>
      <c r="AN491" s="18"/>
      <c r="AO491" s="14" t="s">
        <v>81</v>
      </c>
      <c r="AP491" s="87"/>
      <c r="AQ491" s="87"/>
      <c r="AY491" s="51"/>
    </row>
    <row r="492" spans="1:51" ht="17.25" customHeight="1" x14ac:dyDescent="0.2">
      <c r="A492" s="26"/>
      <c r="B492" s="27"/>
      <c r="C492" s="28"/>
      <c r="D492" s="29">
        <f>C492*E492*G492/100</f>
        <v>0</v>
      </c>
      <c r="E492" s="30"/>
      <c r="F492" s="31">
        <f>E492*G492/10</f>
        <v>0</v>
      </c>
      <c r="G492" s="30"/>
      <c r="H492" s="30"/>
      <c r="I492" s="30"/>
      <c r="J492" s="30"/>
      <c r="K492" s="28"/>
      <c r="L492" s="68"/>
      <c r="M492" s="32">
        <f>IF(L492=0,H492,L492)</f>
        <v>0</v>
      </c>
      <c r="N492" s="297"/>
      <c r="O492" s="107"/>
      <c r="P492" s="85"/>
      <c r="Q492" s="107"/>
      <c r="R492" s="64"/>
      <c r="S492" s="251"/>
      <c r="T492" s="33"/>
      <c r="U492" s="34">
        <f>$D492*I492</f>
        <v>0</v>
      </c>
      <c r="V492" s="34">
        <f>$D492*J492</f>
        <v>0</v>
      </c>
      <c r="W492" s="34">
        <f>$D492*K492</f>
        <v>0</v>
      </c>
      <c r="X492" s="35">
        <f>$D492*M492</f>
        <v>0</v>
      </c>
      <c r="Y492" s="35">
        <f t="shared" ref="Y492" si="240">D492*(1-K492)</f>
        <v>0</v>
      </c>
      <c r="Z492" s="34">
        <f>$D492*N492</f>
        <v>0</v>
      </c>
      <c r="AA492" s="34">
        <f>$D492*O492</f>
        <v>0</v>
      </c>
      <c r="AB492" s="34">
        <f>$D492*P492</f>
        <v>0</v>
      </c>
      <c r="AC492" s="106">
        <f>D492-AF492-AE492-AD492</f>
        <v>0</v>
      </c>
      <c r="AD492" s="34">
        <f>$D492*Q492</f>
        <v>0</v>
      </c>
      <c r="AE492" s="34">
        <f>$D492*R492</f>
        <v>0</v>
      </c>
      <c r="AF492" s="34">
        <f>$D492*S492</f>
        <v>0</v>
      </c>
      <c r="AG492" s="106">
        <f>$P492*AC492</f>
        <v>0</v>
      </c>
      <c r="AH492" s="106">
        <f>$P492*AD492</f>
        <v>0</v>
      </c>
      <c r="AI492" s="106">
        <f>$P492*AE492</f>
        <v>0</v>
      </c>
      <c r="AJ492" s="106">
        <f>$P492*AF492</f>
        <v>0</v>
      </c>
      <c r="AK492" s="34">
        <f>$D492*T492</f>
        <v>0</v>
      </c>
      <c r="AL492" s="35"/>
      <c r="AM492" s="10"/>
      <c r="AN492" s="29">
        <f>DSUM($A$9:$D$1100,$D$9,AO491:AO492)</f>
        <v>0</v>
      </c>
      <c r="AO492" s="10">
        <f>B492</f>
        <v>0</v>
      </c>
      <c r="AP492" s="88">
        <f>DCOUNT($A$9:$T$1100,$B$9,AO491:AO492)</f>
        <v>0</v>
      </c>
      <c r="AQ492" s="29">
        <f>DSUM($A$9:$T$1100,$P$9,AO491:AO492)</f>
        <v>0</v>
      </c>
      <c r="AR492" s="6">
        <f>IF(AP492=0,0,AQ492/AP492)</f>
        <v>0</v>
      </c>
      <c r="AY492" s="51"/>
    </row>
    <row r="493" spans="1:51" ht="2.25" customHeight="1" x14ac:dyDescent="0.2">
      <c r="A493" s="37"/>
      <c r="B493" s="38"/>
      <c r="C493" s="39"/>
      <c r="D493" s="40"/>
      <c r="E493" s="41"/>
      <c r="F493" s="42"/>
      <c r="G493" s="41"/>
      <c r="H493" s="43" t="s">
        <v>0</v>
      </c>
      <c r="I493" s="43" t="s">
        <v>52</v>
      </c>
      <c r="J493" s="43" t="s">
        <v>1</v>
      </c>
      <c r="K493" s="39"/>
      <c r="L493" s="69"/>
      <c r="M493" s="45"/>
      <c r="N493" s="46"/>
      <c r="O493" s="46"/>
      <c r="P493" s="86"/>
      <c r="Q493" s="252"/>
      <c r="R493" s="63"/>
      <c r="S493" s="253"/>
      <c r="T493" s="47"/>
      <c r="U493" s="48"/>
      <c r="V493" s="48"/>
      <c r="W493" s="48"/>
      <c r="X493" s="48"/>
      <c r="Y493" s="48"/>
      <c r="Z493" s="48"/>
      <c r="AA493" s="48"/>
      <c r="AB493" s="48"/>
      <c r="AC493" s="103"/>
      <c r="AD493" s="48"/>
      <c r="AE493" s="48"/>
      <c r="AF493" s="48"/>
      <c r="AG493" s="109"/>
      <c r="AH493" s="109"/>
      <c r="AI493" s="109"/>
      <c r="AJ493" s="109"/>
      <c r="AK493" s="48"/>
      <c r="AL493" s="48"/>
      <c r="AM493" s="10"/>
      <c r="AN493" s="18"/>
      <c r="AO493" s="14" t="s">
        <v>81</v>
      </c>
      <c r="AP493" s="87"/>
      <c r="AQ493" s="87"/>
      <c r="AY493" s="51"/>
    </row>
    <row r="494" spans="1:51" ht="17.25" customHeight="1" x14ac:dyDescent="0.2">
      <c r="A494" s="26"/>
      <c r="B494" s="27"/>
      <c r="C494" s="28"/>
      <c r="D494" s="29">
        <f>C494*E494*G494/100</f>
        <v>0</v>
      </c>
      <c r="E494" s="30"/>
      <c r="F494" s="31">
        <f>E494*G494/10</f>
        <v>0</v>
      </c>
      <c r="G494" s="30"/>
      <c r="H494" s="30"/>
      <c r="I494" s="30"/>
      <c r="J494" s="30"/>
      <c r="K494" s="28"/>
      <c r="L494" s="68"/>
      <c r="M494" s="32">
        <f>IF(L494=0,H494,L494)</f>
        <v>0</v>
      </c>
      <c r="N494" s="297"/>
      <c r="O494" s="107"/>
      <c r="P494" s="85"/>
      <c r="Q494" s="107"/>
      <c r="R494" s="64"/>
      <c r="S494" s="251"/>
      <c r="T494" s="33"/>
      <c r="U494" s="34">
        <f>$D494*I494</f>
        <v>0</v>
      </c>
      <c r="V494" s="34">
        <f>$D494*J494</f>
        <v>0</v>
      </c>
      <c r="W494" s="34">
        <f>$D494*K494</f>
        <v>0</v>
      </c>
      <c r="X494" s="35">
        <f>$D494*M494</f>
        <v>0</v>
      </c>
      <c r="Y494" s="35">
        <f t="shared" ref="Y494" si="241">D494*(1-K494)</f>
        <v>0</v>
      </c>
      <c r="Z494" s="34">
        <f>$D494*N494</f>
        <v>0</v>
      </c>
      <c r="AA494" s="34">
        <f>$D494*O494</f>
        <v>0</v>
      </c>
      <c r="AB494" s="34">
        <f>$D494*P494</f>
        <v>0</v>
      </c>
      <c r="AC494" s="106">
        <f>D494-AF494-AE494-AD494</f>
        <v>0</v>
      </c>
      <c r="AD494" s="34">
        <f>$D494*Q494</f>
        <v>0</v>
      </c>
      <c r="AE494" s="34">
        <f>$D494*R494</f>
        <v>0</v>
      </c>
      <c r="AF494" s="34">
        <f>$D494*S494</f>
        <v>0</v>
      </c>
      <c r="AG494" s="106">
        <f>$P494*AC494</f>
        <v>0</v>
      </c>
      <c r="AH494" s="106">
        <f>$P494*AD494</f>
        <v>0</v>
      </c>
      <c r="AI494" s="106">
        <f>$P494*AE494</f>
        <v>0</v>
      </c>
      <c r="AJ494" s="106">
        <f>$P494*AF494</f>
        <v>0</v>
      </c>
      <c r="AK494" s="34">
        <f>$D494*T494</f>
        <v>0</v>
      </c>
      <c r="AL494" s="35"/>
      <c r="AM494" s="10"/>
      <c r="AN494" s="29">
        <f>DSUM($A$9:$D$1100,$D$9,AO493:AO494)</f>
        <v>0</v>
      </c>
      <c r="AO494" s="10">
        <f>B494</f>
        <v>0</v>
      </c>
      <c r="AP494" s="88">
        <f>DCOUNT($A$9:$T$1100,$B$9,AO493:AO494)</f>
        <v>0</v>
      </c>
      <c r="AQ494" s="29">
        <f>DSUM($A$9:$T$1100,$P$9,AO493:AO494)</f>
        <v>0</v>
      </c>
      <c r="AR494" s="6">
        <f>IF(AP494=0,0,AQ494/AP494)</f>
        <v>0</v>
      </c>
      <c r="AY494" s="51"/>
    </row>
    <row r="495" spans="1:51" ht="2.25" customHeight="1" x14ac:dyDescent="0.2">
      <c r="A495" s="37"/>
      <c r="B495" s="38"/>
      <c r="C495" s="39"/>
      <c r="D495" s="40"/>
      <c r="E495" s="41"/>
      <c r="F495" s="42"/>
      <c r="G495" s="41"/>
      <c r="H495" s="43" t="s">
        <v>0</v>
      </c>
      <c r="I495" s="43" t="s">
        <v>52</v>
      </c>
      <c r="J495" s="43" t="s">
        <v>1</v>
      </c>
      <c r="K495" s="39"/>
      <c r="L495" s="69"/>
      <c r="M495" s="45"/>
      <c r="N495" s="46"/>
      <c r="O495" s="46"/>
      <c r="P495" s="86"/>
      <c r="Q495" s="252"/>
      <c r="R495" s="63"/>
      <c r="S495" s="253"/>
      <c r="T495" s="47"/>
      <c r="U495" s="48"/>
      <c r="V495" s="48"/>
      <c r="W495" s="48"/>
      <c r="X495" s="48"/>
      <c r="Y495" s="48"/>
      <c r="Z495" s="48"/>
      <c r="AA495" s="48"/>
      <c r="AB495" s="48"/>
      <c r="AC495" s="103"/>
      <c r="AD495" s="48"/>
      <c r="AE495" s="48"/>
      <c r="AF495" s="48"/>
      <c r="AG495" s="109"/>
      <c r="AH495" s="109"/>
      <c r="AI495" s="109"/>
      <c r="AJ495" s="109"/>
      <c r="AK495" s="48"/>
      <c r="AL495" s="48"/>
      <c r="AM495" s="10"/>
      <c r="AN495" s="18"/>
      <c r="AO495" s="14" t="s">
        <v>81</v>
      </c>
      <c r="AP495" s="87"/>
      <c r="AQ495" s="87"/>
      <c r="AY495" s="51"/>
    </row>
    <row r="496" spans="1:51" ht="17.25" customHeight="1" x14ac:dyDescent="0.2">
      <c r="A496" s="26"/>
      <c r="B496" s="27"/>
      <c r="C496" s="28"/>
      <c r="D496" s="29">
        <f>C496*E496*G496/100</f>
        <v>0</v>
      </c>
      <c r="E496" s="30"/>
      <c r="F496" s="31">
        <f>E496*G496/10</f>
        <v>0</v>
      </c>
      <c r="G496" s="30"/>
      <c r="H496" s="30"/>
      <c r="I496" s="30"/>
      <c r="J496" s="30"/>
      <c r="K496" s="28"/>
      <c r="L496" s="68"/>
      <c r="M496" s="32">
        <f>IF(L496=0,H496,L496)</f>
        <v>0</v>
      </c>
      <c r="N496" s="297"/>
      <c r="O496" s="107"/>
      <c r="P496" s="85"/>
      <c r="Q496" s="107"/>
      <c r="R496" s="64"/>
      <c r="S496" s="251"/>
      <c r="T496" s="33"/>
      <c r="U496" s="34">
        <f>$D496*I496</f>
        <v>0</v>
      </c>
      <c r="V496" s="34">
        <f>$D496*J496</f>
        <v>0</v>
      </c>
      <c r="W496" s="34">
        <f>$D496*K496</f>
        <v>0</v>
      </c>
      <c r="X496" s="35">
        <f>$D496*M496</f>
        <v>0</v>
      </c>
      <c r="Y496" s="35">
        <f t="shared" ref="Y496" si="242">D496*(1-K496)</f>
        <v>0</v>
      </c>
      <c r="Z496" s="34">
        <f>$D496*N496</f>
        <v>0</v>
      </c>
      <c r="AA496" s="34">
        <f>$D496*O496</f>
        <v>0</v>
      </c>
      <c r="AB496" s="34">
        <f>$D496*P496</f>
        <v>0</v>
      </c>
      <c r="AC496" s="106">
        <f>D496-AF496-AE496-AD496</f>
        <v>0</v>
      </c>
      <c r="AD496" s="34">
        <f>$D496*Q496</f>
        <v>0</v>
      </c>
      <c r="AE496" s="34">
        <f>$D496*R496</f>
        <v>0</v>
      </c>
      <c r="AF496" s="34">
        <f>$D496*S496</f>
        <v>0</v>
      </c>
      <c r="AG496" s="106">
        <f>$P496*AC496</f>
        <v>0</v>
      </c>
      <c r="AH496" s="106">
        <f>$P496*AD496</f>
        <v>0</v>
      </c>
      <c r="AI496" s="106">
        <f>$P496*AE496</f>
        <v>0</v>
      </c>
      <c r="AJ496" s="106">
        <f>$P496*AF496</f>
        <v>0</v>
      </c>
      <c r="AK496" s="34">
        <f>$D496*T496</f>
        <v>0</v>
      </c>
      <c r="AL496" s="35"/>
      <c r="AM496" s="10"/>
      <c r="AN496" s="29">
        <f>DSUM($A$9:$D$1100,$D$9,AO495:AO496)</f>
        <v>0</v>
      </c>
      <c r="AO496" s="10">
        <f>B496</f>
        <v>0</v>
      </c>
      <c r="AP496" s="88">
        <f>DCOUNT($A$9:$T$1100,$B$9,AO495:AO496)</f>
        <v>0</v>
      </c>
      <c r="AQ496" s="29">
        <f>DSUM($A$9:$T$1100,$P$9,AO495:AO496)</f>
        <v>0</v>
      </c>
      <c r="AR496" s="6">
        <f>IF(AP496=0,0,AQ496/AP496)</f>
        <v>0</v>
      </c>
      <c r="AY496" s="51"/>
    </row>
    <row r="497" spans="1:51" ht="2.25" customHeight="1" x14ac:dyDescent="0.2">
      <c r="A497" s="37"/>
      <c r="B497" s="38"/>
      <c r="C497" s="39"/>
      <c r="D497" s="40"/>
      <c r="E497" s="41"/>
      <c r="F497" s="42"/>
      <c r="G497" s="41"/>
      <c r="H497" s="43" t="s">
        <v>0</v>
      </c>
      <c r="I497" s="43" t="s">
        <v>52</v>
      </c>
      <c r="J497" s="43" t="s">
        <v>1</v>
      </c>
      <c r="K497" s="39"/>
      <c r="L497" s="69"/>
      <c r="M497" s="45"/>
      <c r="N497" s="46"/>
      <c r="O497" s="46"/>
      <c r="P497" s="86"/>
      <c r="Q497" s="252"/>
      <c r="R497" s="63"/>
      <c r="S497" s="253"/>
      <c r="T497" s="47"/>
      <c r="U497" s="48"/>
      <c r="V497" s="48"/>
      <c r="W497" s="48"/>
      <c r="X497" s="48"/>
      <c r="Y497" s="48"/>
      <c r="Z497" s="48"/>
      <c r="AA497" s="48"/>
      <c r="AB497" s="48"/>
      <c r="AC497" s="103"/>
      <c r="AD497" s="48"/>
      <c r="AE497" s="48"/>
      <c r="AF497" s="48"/>
      <c r="AG497" s="109"/>
      <c r="AH497" s="109"/>
      <c r="AI497" s="109"/>
      <c r="AJ497" s="109"/>
      <c r="AK497" s="48"/>
      <c r="AL497" s="48"/>
      <c r="AM497" s="10"/>
      <c r="AN497" s="18"/>
      <c r="AO497" s="14" t="s">
        <v>81</v>
      </c>
      <c r="AP497" s="87"/>
      <c r="AQ497" s="87"/>
      <c r="AY497" s="51"/>
    </row>
    <row r="498" spans="1:51" ht="17.25" customHeight="1" x14ac:dyDescent="0.2">
      <c r="A498" s="26"/>
      <c r="B498" s="27"/>
      <c r="C498" s="28"/>
      <c r="D498" s="29">
        <f>C498*E498*G498/100</f>
        <v>0</v>
      </c>
      <c r="E498" s="30"/>
      <c r="F498" s="31">
        <f>E498*G498/10</f>
        <v>0</v>
      </c>
      <c r="G498" s="30"/>
      <c r="H498" s="30"/>
      <c r="I498" s="30"/>
      <c r="J498" s="30"/>
      <c r="K498" s="28"/>
      <c r="L498" s="68"/>
      <c r="M498" s="32">
        <f>IF(L498=0,H498,L498)</f>
        <v>0</v>
      </c>
      <c r="N498" s="297"/>
      <c r="O498" s="107"/>
      <c r="P498" s="85"/>
      <c r="Q498" s="107"/>
      <c r="R498" s="64"/>
      <c r="S498" s="251"/>
      <c r="T498" s="33"/>
      <c r="U498" s="34">
        <f>$D498*I498</f>
        <v>0</v>
      </c>
      <c r="V498" s="34">
        <f>$D498*J498</f>
        <v>0</v>
      </c>
      <c r="W498" s="34">
        <f>$D498*K498</f>
        <v>0</v>
      </c>
      <c r="X498" s="35">
        <f>$D498*M498</f>
        <v>0</v>
      </c>
      <c r="Y498" s="35">
        <f t="shared" ref="Y498" si="243">D498*(1-K498)</f>
        <v>0</v>
      </c>
      <c r="Z498" s="34">
        <f>$D498*N498</f>
        <v>0</v>
      </c>
      <c r="AA498" s="34">
        <f>$D498*O498</f>
        <v>0</v>
      </c>
      <c r="AB498" s="34">
        <f>$D498*P498</f>
        <v>0</v>
      </c>
      <c r="AC498" s="106">
        <f>D498-AF498-AE498-AD498</f>
        <v>0</v>
      </c>
      <c r="AD498" s="34">
        <f>$D498*Q498</f>
        <v>0</v>
      </c>
      <c r="AE498" s="34">
        <f>$D498*R498</f>
        <v>0</v>
      </c>
      <c r="AF498" s="34">
        <f>$D498*S498</f>
        <v>0</v>
      </c>
      <c r="AG498" s="106">
        <f>$P498*AC498</f>
        <v>0</v>
      </c>
      <c r="AH498" s="106">
        <f>$P498*AD498</f>
        <v>0</v>
      </c>
      <c r="AI498" s="106">
        <f>$P498*AE498</f>
        <v>0</v>
      </c>
      <c r="AJ498" s="106">
        <f>$P498*AF498</f>
        <v>0</v>
      </c>
      <c r="AK498" s="34">
        <f>$D498*T498</f>
        <v>0</v>
      </c>
      <c r="AL498" s="35"/>
      <c r="AM498" s="10"/>
      <c r="AN498" s="29">
        <f>DSUM($A$9:$D$1100,$D$9,AO497:AO498)</f>
        <v>0</v>
      </c>
      <c r="AO498" s="10">
        <f>B498</f>
        <v>0</v>
      </c>
      <c r="AP498" s="88">
        <f>DCOUNT($A$9:$T$1100,$B$9,AO497:AO498)</f>
        <v>0</v>
      </c>
      <c r="AQ498" s="29">
        <f>DSUM($A$9:$T$1100,$P$9,AO497:AO498)</f>
        <v>0</v>
      </c>
      <c r="AR498" s="6">
        <f>IF(AP498=0,0,AQ498/AP498)</f>
        <v>0</v>
      </c>
      <c r="AY498" s="51"/>
    </row>
    <row r="499" spans="1:51" ht="2.25" customHeight="1" x14ac:dyDescent="0.2">
      <c r="A499" s="37"/>
      <c r="B499" s="38"/>
      <c r="C499" s="39"/>
      <c r="D499" s="40"/>
      <c r="E499" s="41"/>
      <c r="F499" s="42"/>
      <c r="G499" s="41"/>
      <c r="H499" s="43" t="s">
        <v>0</v>
      </c>
      <c r="I499" s="43" t="s">
        <v>52</v>
      </c>
      <c r="J499" s="43" t="s">
        <v>1</v>
      </c>
      <c r="K499" s="39"/>
      <c r="L499" s="69"/>
      <c r="M499" s="45"/>
      <c r="N499" s="46"/>
      <c r="O499" s="46"/>
      <c r="P499" s="86"/>
      <c r="Q499" s="252"/>
      <c r="R499" s="63"/>
      <c r="S499" s="253"/>
      <c r="T499" s="47"/>
      <c r="U499" s="48"/>
      <c r="V499" s="48"/>
      <c r="W499" s="48"/>
      <c r="X499" s="48"/>
      <c r="Y499" s="48"/>
      <c r="Z499" s="48"/>
      <c r="AA499" s="48"/>
      <c r="AB499" s="48"/>
      <c r="AC499" s="103"/>
      <c r="AD499" s="48"/>
      <c r="AE499" s="48"/>
      <c r="AF499" s="48"/>
      <c r="AG499" s="109"/>
      <c r="AH499" s="109"/>
      <c r="AI499" s="109"/>
      <c r="AJ499" s="109"/>
      <c r="AK499" s="48"/>
      <c r="AL499" s="48"/>
      <c r="AM499" s="10"/>
      <c r="AN499" s="18"/>
      <c r="AO499" s="14" t="s">
        <v>81</v>
      </c>
      <c r="AP499" s="87"/>
      <c r="AQ499" s="87"/>
      <c r="AY499" s="51"/>
    </row>
    <row r="500" spans="1:51" ht="17.25" customHeight="1" x14ac:dyDescent="0.2">
      <c r="A500" s="26"/>
      <c r="B500" s="27"/>
      <c r="C500" s="28"/>
      <c r="D500" s="29">
        <f>C500*E500*G500/100</f>
        <v>0</v>
      </c>
      <c r="E500" s="30"/>
      <c r="F500" s="31">
        <f>E500*G500/10</f>
        <v>0</v>
      </c>
      <c r="G500" s="30"/>
      <c r="H500" s="30"/>
      <c r="I500" s="30"/>
      <c r="J500" s="30"/>
      <c r="K500" s="28"/>
      <c r="L500" s="68"/>
      <c r="M500" s="32">
        <f>IF(L500=0,H500,L500)</f>
        <v>0</v>
      </c>
      <c r="N500" s="297"/>
      <c r="O500" s="107"/>
      <c r="P500" s="85"/>
      <c r="Q500" s="107"/>
      <c r="R500" s="64"/>
      <c r="S500" s="251"/>
      <c r="T500" s="33"/>
      <c r="U500" s="34">
        <f>$D500*I500</f>
        <v>0</v>
      </c>
      <c r="V500" s="34">
        <f>$D500*J500</f>
        <v>0</v>
      </c>
      <c r="W500" s="34">
        <f>$D500*K500</f>
        <v>0</v>
      </c>
      <c r="X500" s="35">
        <f>$D500*M500</f>
        <v>0</v>
      </c>
      <c r="Y500" s="35">
        <f t="shared" ref="Y500" si="244">D500*(1-K500)</f>
        <v>0</v>
      </c>
      <c r="Z500" s="34">
        <f>$D500*N500</f>
        <v>0</v>
      </c>
      <c r="AA500" s="34">
        <f>$D500*O500</f>
        <v>0</v>
      </c>
      <c r="AB500" s="34">
        <f>$D500*P500</f>
        <v>0</v>
      </c>
      <c r="AC500" s="106">
        <f>D500-AF500-AE500-AD500</f>
        <v>0</v>
      </c>
      <c r="AD500" s="34">
        <f>$D500*Q500</f>
        <v>0</v>
      </c>
      <c r="AE500" s="34">
        <f>$D500*R500</f>
        <v>0</v>
      </c>
      <c r="AF500" s="34">
        <f>$D500*S500</f>
        <v>0</v>
      </c>
      <c r="AG500" s="106">
        <f>$P500*AC500</f>
        <v>0</v>
      </c>
      <c r="AH500" s="106">
        <f>$P500*AD500</f>
        <v>0</v>
      </c>
      <c r="AI500" s="106">
        <f>$P500*AE500</f>
        <v>0</v>
      </c>
      <c r="AJ500" s="106">
        <f>$P500*AF500</f>
        <v>0</v>
      </c>
      <c r="AK500" s="34">
        <f>$D500*T500</f>
        <v>0</v>
      </c>
      <c r="AL500" s="35"/>
      <c r="AM500" s="10"/>
      <c r="AN500" s="29">
        <f>DSUM($A$9:$D$1100,$D$9,AO499:AO500)</f>
        <v>0</v>
      </c>
      <c r="AO500" s="10">
        <f>B500</f>
        <v>0</v>
      </c>
      <c r="AP500" s="88">
        <f>DCOUNT($A$9:$T$1100,$B$9,AO499:AO500)</f>
        <v>0</v>
      </c>
      <c r="AQ500" s="29">
        <f>DSUM($A$9:$T$1100,$P$9,AO499:AO500)</f>
        <v>0</v>
      </c>
      <c r="AR500" s="6">
        <f>IF(AP500=0,0,AQ500/AP500)</f>
        <v>0</v>
      </c>
      <c r="AY500" s="51"/>
    </row>
    <row r="501" spans="1:51" ht="2.25" customHeight="1" x14ac:dyDescent="0.2">
      <c r="A501" s="37"/>
      <c r="B501" s="38"/>
      <c r="C501" s="39"/>
      <c r="D501" s="40"/>
      <c r="E501" s="41"/>
      <c r="F501" s="42"/>
      <c r="G501" s="41"/>
      <c r="H501" s="43" t="s">
        <v>0</v>
      </c>
      <c r="I501" s="43" t="s">
        <v>52</v>
      </c>
      <c r="J501" s="43" t="s">
        <v>1</v>
      </c>
      <c r="K501" s="39"/>
      <c r="L501" s="69"/>
      <c r="M501" s="45"/>
      <c r="N501" s="46"/>
      <c r="O501" s="46"/>
      <c r="P501" s="86"/>
      <c r="Q501" s="252"/>
      <c r="R501" s="63"/>
      <c r="S501" s="253"/>
      <c r="T501" s="47"/>
      <c r="U501" s="48"/>
      <c r="V501" s="48"/>
      <c r="W501" s="48"/>
      <c r="X501" s="48"/>
      <c r="Y501" s="48"/>
      <c r="Z501" s="48"/>
      <c r="AA501" s="48"/>
      <c r="AB501" s="48"/>
      <c r="AC501" s="103"/>
      <c r="AD501" s="48"/>
      <c r="AE501" s="48"/>
      <c r="AF501" s="48"/>
      <c r="AG501" s="109"/>
      <c r="AH501" s="109"/>
      <c r="AI501" s="109"/>
      <c r="AJ501" s="109"/>
      <c r="AK501" s="48"/>
      <c r="AL501" s="48"/>
      <c r="AM501" s="10"/>
      <c r="AN501" s="18"/>
      <c r="AO501" s="14" t="s">
        <v>81</v>
      </c>
      <c r="AP501" s="87"/>
      <c r="AQ501" s="87"/>
      <c r="AY501" s="51"/>
    </row>
    <row r="502" spans="1:51" ht="17.25" customHeight="1" x14ac:dyDescent="0.2">
      <c r="A502" s="26"/>
      <c r="B502" s="27"/>
      <c r="C502" s="28"/>
      <c r="D502" s="29">
        <f>C502*E502*G502/100</f>
        <v>0</v>
      </c>
      <c r="E502" s="30"/>
      <c r="F502" s="31">
        <f>E502*G502/10</f>
        <v>0</v>
      </c>
      <c r="G502" s="30"/>
      <c r="H502" s="30"/>
      <c r="I502" s="30"/>
      <c r="J502" s="30"/>
      <c r="K502" s="28"/>
      <c r="L502" s="68"/>
      <c r="M502" s="32">
        <f>IF(L502=0,H502,L502)</f>
        <v>0</v>
      </c>
      <c r="N502" s="297"/>
      <c r="O502" s="107"/>
      <c r="P502" s="85"/>
      <c r="Q502" s="107"/>
      <c r="R502" s="64"/>
      <c r="S502" s="251"/>
      <c r="T502" s="33"/>
      <c r="U502" s="34">
        <f>$D502*I502</f>
        <v>0</v>
      </c>
      <c r="V502" s="34">
        <f>$D502*J502</f>
        <v>0</v>
      </c>
      <c r="W502" s="34">
        <f>$D502*K502</f>
        <v>0</v>
      </c>
      <c r="X502" s="35">
        <f>$D502*M502</f>
        <v>0</v>
      </c>
      <c r="Y502" s="35">
        <f t="shared" ref="Y502" si="245">D502*(1-K502)</f>
        <v>0</v>
      </c>
      <c r="Z502" s="34">
        <f>$D502*N502</f>
        <v>0</v>
      </c>
      <c r="AA502" s="34">
        <f>$D502*O502</f>
        <v>0</v>
      </c>
      <c r="AB502" s="34">
        <f>$D502*P502</f>
        <v>0</v>
      </c>
      <c r="AC502" s="106">
        <f>D502-AF502-AE502-AD502</f>
        <v>0</v>
      </c>
      <c r="AD502" s="34">
        <f>$D502*Q502</f>
        <v>0</v>
      </c>
      <c r="AE502" s="34">
        <f>$D502*R502</f>
        <v>0</v>
      </c>
      <c r="AF502" s="34">
        <f>$D502*S502</f>
        <v>0</v>
      </c>
      <c r="AG502" s="106">
        <f>$P502*AC502</f>
        <v>0</v>
      </c>
      <c r="AH502" s="106">
        <f>$P502*AD502</f>
        <v>0</v>
      </c>
      <c r="AI502" s="106">
        <f>$P502*AE502</f>
        <v>0</v>
      </c>
      <c r="AJ502" s="106">
        <f>$P502*AF502</f>
        <v>0</v>
      </c>
      <c r="AK502" s="34">
        <f>$D502*T502</f>
        <v>0</v>
      </c>
      <c r="AL502" s="35"/>
      <c r="AM502" s="10"/>
      <c r="AN502" s="29">
        <f>DSUM($A$9:$D$1100,$D$9,AO501:AO502)</f>
        <v>0</v>
      </c>
      <c r="AO502" s="10">
        <f>B502</f>
        <v>0</v>
      </c>
      <c r="AP502" s="88">
        <f>DCOUNT($A$9:$T$1100,$B$9,AO501:AO502)</f>
        <v>0</v>
      </c>
      <c r="AQ502" s="29">
        <f>DSUM($A$9:$T$1100,$P$9,AO501:AO502)</f>
        <v>0</v>
      </c>
      <c r="AR502" s="6">
        <f>IF(AP502=0,0,AQ502/AP502)</f>
        <v>0</v>
      </c>
      <c r="AY502" s="51"/>
    </row>
    <row r="503" spans="1:51" ht="2.25" customHeight="1" x14ac:dyDescent="0.2">
      <c r="A503" s="37"/>
      <c r="B503" s="38"/>
      <c r="C503" s="39"/>
      <c r="D503" s="40"/>
      <c r="E503" s="41"/>
      <c r="F503" s="42"/>
      <c r="G503" s="41"/>
      <c r="H503" s="43" t="s">
        <v>0</v>
      </c>
      <c r="I503" s="43" t="s">
        <v>52</v>
      </c>
      <c r="J503" s="43" t="s">
        <v>1</v>
      </c>
      <c r="K503" s="39"/>
      <c r="L503" s="69"/>
      <c r="M503" s="45"/>
      <c r="N503" s="46"/>
      <c r="O503" s="46"/>
      <c r="P503" s="86"/>
      <c r="Q503" s="252"/>
      <c r="R503" s="63"/>
      <c r="S503" s="253"/>
      <c r="T503" s="47"/>
      <c r="U503" s="48"/>
      <c r="V503" s="48"/>
      <c r="W503" s="48"/>
      <c r="X503" s="48"/>
      <c r="Y503" s="48"/>
      <c r="Z503" s="48"/>
      <c r="AA503" s="48"/>
      <c r="AB503" s="48"/>
      <c r="AC503" s="103"/>
      <c r="AD503" s="48"/>
      <c r="AE503" s="48"/>
      <c r="AF503" s="48"/>
      <c r="AG503" s="109"/>
      <c r="AH503" s="109"/>
      <c r="AI503" s="109"/>
      <c r="AJ503" s="109"/>
      <c r="AK503" s="48"/>
      <c r="AL503" s="48"/>
      <c r="AM503" s="10"/>
      <c r="AN503" s="18"/>
      <c r="AO503" s="14" t="s">
        <v>81</v>
      </c>
      <c r="AP503" s="87"/>
      <c r="AQ503" s="87"/>
      <c r="AY503" s="51"/>
    </row>
    <row r="504" spans="1:51" ht="17.25" customHeight="1" x14ac:dyDescent="0.2">
      <c r="A504" s="26"/>
      <c r="B504" s="27"/>
      <c r="C504" s="28"/>
      <c r="D504" s="29">
        <f>C504*E504*G504/100</f>
        <v>0</v>
      </c>
      <c r="E504" s="30"/>
      <c r="F504" s="31">
        <f>E504*G504/10</f>
        <v>0</v>
      </c>
      <c r="G504" s="30"/>
      <c r="H504" s="30"/>
      <c r="I504" s="30"/>
      <c r="J504" s="30"/>
      <c r="K504" s="28"/>
      <c r="L504" s="68"/>
      <c r="M504" s="32">
        <f>IF(L504=0,H504,L504)</f>
        <v>0</v>
      </c>
      <c r="N504" s="297"/>
      <c r="O504" s="107"/>
      <c r="P504" s="85"/>
      <c r="Q504" s="107"/>
      <c r="R504" s="64"/>
      <c r="S504" s="251"/>
      <c r="T504" s="33"/>
      <c r="U504" s="34">
        <f>$D504*I504</f>
        <v>0</v>
      </c>
      <c r="V504" s="34">
        <f>$D504*J504</f>
        <v>0</v>
      </c>
      <c r="W504" s="34">
        <f>$D504*K504</f>
        <v>0</v>
      </c>
      <c r="X504" s="35">
        <f>$D504*M504</f>
        <v>0</v>
      </c>
      <c r="Y504" s="35">
        <f t="shared" ref="Y504" si="246">D504*(1-K504)</f>
        <v>0</v>
      </c>
      <c r="Z504" s="34">
        <f>$D504*N504</f>
        <v>0</v>
      </c>
      <c r="AA504" s="34">
        <f>$D504*O504</f>
        <v>0</v>
      </c>
      <c r="AB504" s="34">
        <f>$D504*P504</f>
        <v>0</v>
      </c>
      <c r="AC504" s="106">
        <f>D504-AF504-AE504-AD504</f>
        <v>0</v>
      </c>
      <c r="AD504" s="34">
        <f>$D504*Q504</f>
        <v>0</v>
      </c>
      <c r="AE504" s="34">
        <f>$D504*R504</f>
        <v>0</v>
      </c>
      <c r="AF504" s="34">
        <f>$D504*S504</f>
        <v>0</v>
      </c>
      <c r="AG504" s="106">
        <f>$P504*AC504</f>
        <v>0</v>
      </c>
      <c r="AH504" s="106">
        <f>$P504*AD504</f>
        <v>0</v>
      </c>
      <c r="AI504" s="106">
        <f>$P504*AE504</f>
        <v>0</v>
      </c>
      <c r="AJ504" s="106">
        <f>$P504*AF504</f>
        <v>0</v>
      </c>
      <c r="AK504" s="34">
        <f>$D504*T504</f>
        <v>0</v>
      </c>
      <c r="AL504" s="35"/>
      <c r="AM504" s="10"/>
      <c r="AN504" s="29">
        <f>DSUM($A$9:$D$1100,$D$9,AO503:AO504)</f>
        <v>0</v>
      </c>
      <c r="AO504" s="10">
        <f>B504</f>
        <v>0</v>
      </c>
      <c r="AP504" s="88">
        <f>DCOUNT($A$9:$T$1100,$B$9,AO503:AO504)</f>
        <v>0</v>
      </c>
      <c r="AQ504" s="29">
        <f>DSUM($A$9:$T$1100,$P$9,AO503:AO504)</f>
        <v>0</v>
      </c>
      <c r="AR504" s="6">
        <f>IF(AP504=0,0,AQ504/AP504)</f>
        <v>0</v>
      </c>
      <c r="AY504" s="51"/>
    </row>
    <row r="505" spans="1:51" ht="2.25" customHeight="1" x14ac:dyDescent="0.2">
      <c r="A505" s="37"/>
      <c r="B505" s="38"/>
      <c r="C505" s="39"/>
      <c r="D505" s="40"/>
      <c r="E505" s="41"/>
      <c r="F505" s="42"/>
      <c r="G505" s="41"/>
      <c r="H505" s="43" t="s">
        <v>0</v>
      </c>
      <c r="I505" s="43" t="s">
        <v>52</v>
      </c>
      <c r="J505" s="43" t="s">
        <v>1</v>
      </c>
      <c r="K505" s="39"/>
      <c r="L505" s="69"/>
      <c r="M505" s="45"/>
      <c r="N505" s="46"/>
      <c r="O505" s="46"/>
      <c r="P505" s="86"/>
      <c r="Q505" s="252"/>
      <c r="R505" s="63"/>
      <c r="S505" s="253"/>
      <c r="T505" s="47"/>
      <c r="U505" s="48"/>
      <c r="V505" s="48"/>
      <c r="W505" s="48"/>
      <c r="X505" s="48"/>
      <c r="Y505" s="48"/>
      <c r="Z505" s="48"/>
      <c r="AA505" s="48"/>
      <c r="AB505" s="48"/>
      <c r="AC505" s="103"/>
      <c r="AD505" s="48"/>
      <c r="AE505" s="48"/>
      <c r="AF505" s="48"/>
      <c r="AG505" s="109"/>
      <c r="AH505" s="109"/>
      <c r="AI505" s="109"/>
      <c r="AJ505" s="109"/>
      <c r="AK505" s="48"/>
      <c r="AL505" s="48"/>
      <c r="AM505" s="10"/>
      <c r="AN505" s="18"/>
      <c r="AO505" s="14" t="s">
        <v>81</v>
      </c>
      <c r="AP505" s="87"/>
      <c r="AQ505" s="87"/>
      <c r="AY505" s="51"/>
    </row>
    <row r="506" spans="1:51" ht="17.25" customHeight="1" x14ac:dyDescent="0.2">
      <c r="A506" s="26"/>
      <c r="B506" s="27"/>
      <c r="C506" s="28"/>
      <c r="D506" s="29">
        <f>C506*E506*G506/100</f>
        <v>0</v>
      </c>
      <c r="E506" s="30"/>
      <c r="F506" s="31">
        <f>E506*G506/10</f>
        <v>0</v>
      </c>
      <c r="G506" s="30"/>
      <c r="H506" s="30"/>
      <c r="I506" s="30"/>
      <c r="J506" s="30"/>
      <c r="K506" s="28"/>
      <c r="L506" s="68"/>
      <c r="M506" s="32">
        <f>IF(L506=0,H506,L506)</f>
        <v>0</v>
      </c>
      <c r="N506" s="297"/>
      <c r="O506" s="107"/>
      <c r="P506" s="85"/>
      <c r="Q506" s="107"/>
      <c r="R506" s="64"/>
      <c r="S506" s="251"/>
      <c r="T506" s="33"/>
      <c r="U506" s="34">
        <f>$D506*I506</f>
        <v>0</v>
      </c>
      <c r="V506" s="34">
        <f>$D506*J506</f>
        <v>0</v>
      </c>
      <c r="W506" s="34">
        <f>$D506*K506</f>
        <v>0</v>
      </c>
      <c r="X506" s="35">
        <f>$D506*M506</f>
        <v>0</v>
      </c>
      <c r="Y506" s="35">
        <f t="shared" ref="Y506" si="247">D506*(1-K506)</f>
        <v>0</v>
      </c>
      <c r="Z506" s="34">
        <f>$D506*N506</f>
        <v>0</v>
      </c>
      <c r="AA506" s="34">
        <f>$D506*O506</f>
        <v>0</v>
      </c>
      <c r="AB506" s="34">
        <f>$D506*P506</f>
        <v>0</v>
      </c>
      <c r="AC506" s="106">
        <f>D506-AF506-AE506-AD506</f>
        <v>0</v>
      </c>
      <c r="AD506" s="34">
        <f>$D506*Q506</f>
        <v>0</v>
      </c>
      <c r="AE506" s="34">
        <f>$D506*R506</f>
        <v>0</v>
      </c>
      <c r="AF506" s="34">
        <f>$D506*S506</f>
        <v>0</v>
      </c>
      <c r="AG506" s="106">
        <f>$P506*AC506</f>
        <v>0</v>
      </c>
      <c r="AH506" s="106">
        <f>$P506*AD506</f>
        <v>0</v>
      </c>
      <c r="AI506" s="106">
        <f>$P506*AE506</f>
        <v>0</v>
      </c>
      <c r="AJ506" s="106">
        <f>$P506*AF506</f>
        <v>0</v>
      </c>
      <c r="AK506" s="34">
        <f>$D506*T506</f>
        <v>0</v>
      </c>
      <c r="AL506" s="35"/>
      <c r="AM506" s="10"/>
      <c r="AN506" s="29">
        <f>DSUM($A$9:$D$1100,$D$9,AO505:AO506)</f>
        <v>0</v>
      </c>
      <c r="AO506" s="10">
        <f>B506</f>
        <v>0</v>
      </c>
      <c r="AP506" s="88">
        <f>DCOUNT($A$9:$T$1100,$B$9,AO505:AO506)</f>
        <v>0</v>
      </c>
      <c r="AQ506" s="29">
        <f>DSUM($A$9:$T$1100,$P$9,AO505:AO506)</f>
        <v>0</v>
      </c>
      <c r="AR506" s="6">
        <f>IF(AP506=0,0,AQ506/AP506)</f>
        <v>0</v>
      </c>
      <c r="AY506" s="51"/>
    </row>
    <row r="507" spans="1:51" ht="2.25" customHeight="1" x14ac:dyDescent="0.2">
      <c r="A507" s="37"/>
      <c r="B507" s="38"/>
      <c r="C507" s="39"/>
      <c r="D507" s="40"/>
      <c r="E507" s="41"/>
      <c r="F507" s="42"/>
      <c r="G507" s="41"/>
      <c r="H507" s="43" t="s">
        <v>0</v>
      </c>
      <c r="I507" s="43" t="s">
        <v>52</v>
      </c>
      <c r="J507" s="43" t="s">
        <v>1</v>
      </c>
      <c r="K507" s="39"/>
      <c r="L507" s="69"/>
      <c r="M507" s="45"/>
      <c r="N507" s="46"/>
      <c r="O507" s="46"/>
      <c r="P507" s="86"/>
      <c r="Q507" s="252"/>
      <c r="R507" s="63"/>
      <c r="S507" s="253"/>
      <c r="T507" s="47"/>
      <c r="U507" s="48"/>
      <c r="V507" s="48"/>
      <c r="W507" s="48"/>
      <c r="X507" s="48"/>
      <c r="Y507" s="48"/>
      <c r="Z507" s="48"/>
      <c r="AA507" s="48"/>
      <c r="AB507" s="48"/>
      <c r="AC507" s="103"/>
      <c r="AD507" s="48"/>
      <c r="AE507" s="48"/>
      <c r="AF507" s="48"/>
      <c r="AG507" s="109"/>
      <c r="AH507" s="109"/>
      <c r="AI507" s="109"/>
      <c r="AJ507" s="109"/>
      <c r="AK507" s="48"/>
      <c r="AL507" s="48"/>
      <c r="AM507" s="10"/>
      <c r="AN507" s="18"/>
      <c r="AO507" s="14" t="s">
        <v>81</v>
      </c>
      <c r="AP507" s="87"/>
      <c r="AQ507" s="87"/>
      <c r="AY507" s="51"/>
    </row>
    <row r="508" spans="1:51" ht="17.25" customHeight="1" x14ac:dyDescent="0.2">
      <c r="A508" s="26"/>
      <c r="B508" s="27"/>
      <c r="C508" s="28"/>
      <c r="D508" s="29">
        <f>C508*E508*G508/100</f>
        <v>0</v>
      </c>
      <c r="E508" s="30"/>
      <c r="F508" s="31">
        <f>E508*G508/10</f>
        <v>0</v>
      </c>
      <c r="G508" s="30"/>
      <c r="H508" s="30"/>
      <c r="I508" s="30"/>
      <c r="J508" s="30"/>
      <c r="K508" s="28"/>
      <c r="L508" s="68"/>
      <c r="M508" s="32">
        <f>IF(L508=0,H508,L508)</f>
        <v>0</v>
      </c>
      <c r="N508" s="297"/>
      <c r="O508" s="107"/>
      <c r="P508" s="85"/>
      <c r="Q508" s="107"/>
      <c r="R508" s="64"/>
      <c r="S508" s="251"/>
      <c r="T508" s="33"/>
      <c r="U508" s="34">
        <f>$D508*I508</f>
        <v>0</v>
      </c>
      <c r="V508" s="34">
        <f>$D508*J508</f>
        <v>0</v>
      </c>
      <c r="W508" s="34">
        <f>$D508*K508</f>
        <v>0</v>
      </c>
      <c r="X508" s="35">
        <f>$D508*M508</f>
        <v>0</v>
      </c>
      <c r="Y508" s="35">
        <f t="shared" ref="Y508" si="248">D508*(1-K508)</f>
        <v>0</v>
      </c>
      <c r="Z508" s="34">
        <f>$D508*N508</f>
        <v>0</v>
      </c>
      <c r="AA508" s="34">
        <f>$D508*O508</f>
        <v>0</v>
      </c>
      <c r="AB508" s="34">
        <f>$D508*P508</f>
        <v>0</v>
      </c>
      <c r="AC508" s="106">
        <f>D508-AF508-AE508-AD508</f>
        <v>0</v>
      </c>
      <c r="AD508" s="34">
        <f>$D508*Q508</f>
        <v>0</v>
      </c>
      <c r="AE508" s="34">
        <f>$D508*R508</f>
        <v>0</v>
      </c>
      <c r="AF508" s="34">
        <f>$D508*S508</f>
        <v>0</v>
      </c>
      <c r="AG508" s="106">
        <f>$P508*AC508</f>
        <v>0</v>
      </c>
      <c r="AH508" s="106">
        <f>$P508*AD508</f>
        <v>0</v>
      </c>
      <c r="AI508" s="106">
        <f>$P508*AE508</f>
        <v>0</v>
      </c>
      <c r="AJ508" s="106">
        <f>$P508*AF508</f>
        <v>0</v>
      </c>
      <c r="AK508" s="34">
        <f>$D508*T508</f>
        <v>0</v>
      </c>
      <c r="AL508" s="35"/>
      <c r="AM508" s="10"/>
      <c r="AN508" s="29">
        <f>DSUM($A$9:$D$1100,$D$9,AO507:AO508)</f>
        <v>0</v>
      </c>
      <c r="AO508" s="10">
        <f>B508</f>
        <v>0</v>
      </c>
      <c r="AP508" s="88">
        <f>DCOUNT($A$9:$T$1100,$B$9,AO507:AO508)</f>
        <v>0</v>
      </c>
      <c r="AQ508" s="29">
        <f>DSUM($A$9:$T$1100,$P$9,AO507:AO508)</f>
        <v>0</v>
      </c>
      <c r="AR508" s="6">
        <f>IF(AP508=0,0,AQ508/AP508)</f>
        <v>0</v>
      </c>
      <c r="AY508" s="51"/>
    </row>
    <row r="509" spans="1:51" ht="2.25" customHeight="1" x14ac:dyDescent="0.2">
      <c r="A509" s="37"/>
      <c r="B509" s="38"/>
      <c r="C509" s="39"/>
      <c r="D509" s="40"/>
      <c r="E509" s="41"/>
      <c r="F509" s="42"/>
      <c r="G509" s="41"/>
      <c r="H509" s="43" t="s">
        <v>0</v>
      </c>
      <c r="I509" s="43" t="s">
        <v>52</v>
      </c>
      <c r="J509" s="43" t="s">
        <v>1</v>
      </c>
      <c r="K509" s="39"/>
      <c r="L509" s="69"/>
      <c r="M509" s="45"/>
      <c r="N509" s="46"/>
      <c r="O509" s="46"/>
      <c r="P509" s="86"/>
      <c r="Q509" s="252"/>
      <c r="R509" s="63"/>
      <c r="S509" s="253"/>
      <c r="T509" s="47"/>
      <c r="U509" s="48"/>
      <c r="V509" s="48"/>
      <c r="W509" s="48"/>
      <c r="X509" s="48"/>
      <c r="Y509" s="48"/>
      <c r="Z509" s="48"/>
      <c r="AA509" s="48"/>
      <c r="AB509" s="48"/>
      <c r="AC509" s="103"/>
      <c r="AD509" s="48"/>
      <c r="AE509" s="48"/>
      <c r="AF509" s="48"/>
      <c r="AG509" s="109"/>
      <c r="AH509" s="109"/>
      <c r="AI509" s="109"/>
      <c r="AJ509" s="109"/>
      <c r="AK509" s="48"/>
      <c r="AL509" s="48"/>
      <c r="AM509" s="10"/>
      <c r="AN509" s="18"/>
      <c r="AO509" s="14" t="s">
        <v>81</v>
      </c>
      <c r="AP509" s="87"/>
      <c r="AQ509" s="87"/>
      <c r="AY509" s="51"/>
    </row>
    <row r="510" spans="1:51" ht="17.25" customHeight="1" x14ac:dyDescent="0.2">
      <c r="A510" s="26"/>
      <c r="B510" s="27"/>
      <c r="C510" s="28"/>
      <c r="D510" s="29">
        <f>C510*E510*G510/100</f>
        <v>0</v>
      </c>
      <c r="E510" s="30"/>
      <c r="F510" s="31">
        <f>E510*G510/10</f>
        <v>0</v>
      </c>
      <c r="G510" s="30"/>
      <c r="H510" s="30"/>
      <c r="I510" s="30"/>
      <c r="J510" s="30"/>
      <c r="K510" s="28"/>
      <c r="L510" s="68"/>
      <c r="M510" s="32">
        <f>IF(L510=0,H510,L510)</f>
        <v>0</v>
      </c>
      <c r="N510" s="297"/>
      <c r="O510" s="107"/>
      <c r="P510" s="85"/>
      <c r="Q510" s="107"/>
      <c r="R510" s="64"/>
      <c r="S510" s="251"/>
      <c r="T510" s="33"/>
      <c r="U510" s="34">
        <f>$D510*I510</f>
        <v>0</v>
      </c>
      <c r="V510" s="34">
        <f>$D510*J510</f>
        <v>0</v>
      </c>
      <c r="W510" s="34">
        <f>$D510*K510</f>
        <v>0</v>
      </c>
      <c r="X510" s="35">
        <f>$D510*M510</f>
        <v>0</v>
      </c>
      <c r="Y510" s="35">
        <f t="shared" ref="Y510" si="249">D510*(1-K510)</f>
        <v>0</v>
      </c>
      <c r="Z510" s="34">
        <f>$D510*N510</f>
        <v>0</v>
      </c>
      <c r="AA510" s="34">
        <f>$D510*O510</f>
        <v>0</v>
      </c>
      <c r="AB510" s="34">
        <f>$D510*P510</f>
        <v>0</v>
      </c>
      <c r="AC510" s="106">
        <f>D510-AF510-AE510-AD510</f>
        <v>0</v>
      </c>
      <c r="AD510" s="34">
        <f>$D510*Q510</f>
        <v>0</v>
      </c>
      <c r="AE510" s="34">
        <f>$D510*R510</f>
        <v>0</v>
      </c>
      <c r="AF510" s="34">
        <f>$D510*S510</f>
        <v>0</v>
      </c>
      <c r="AG510" s="106">
        <f>$P510*AC510</f>
        <v>0</v>
      </c>
      <c r="AH510" s="106">
        <f>$P510*AD510</f>
        <v>0</v>
      </c>
      <c r="AI510" s="106">
        <f>$P510*AE510</f>
        <v>0</v>
      </c>
      <c r="AJ510" s="106">
        <f>$P510*AF510</f>
        <v>0</v>
      </c>
      <c r="AK510" s="34">
        <f>$D510*T510</f>
        <v>0</v>
      </c>
      <c r="AL510" s="35"/>
      <c r="AM510" s="10"/>
      <c r="AN510" s="29">
        <f>DSUM($A$9:$D$1100,$D$9,AO509:AO510)</f>
        <v>0</v>
      </c>
      <c r="AO510" s="10">
        <f>B510</f>
        <v>0</v>
      </c>
      <c r="AP510" s="88">
        <f>DCOUNT($A$9:$T$1100,$B$9,AO509:AO510)</f>
        <v>0</v>
      </c>
      <c r="AQ510" s="29">
        <f>DSUM($A$9:$T$1100,$P$9,AO509:AO510)</f>
        <v>0</v>
      </c>
      <c r="AR510" s="6">
        <f>IF(AP510=0,0,AQ510/AP510)</f>
        <v>0</v>
      </c>
      <c r="AY510" s="51"/>
    </row>
    <row r="511" spans="1:51" ht="2.25" customHeight="1" x14ac:dyDescent="0.2">
      <c r="A511" s="37"/>
      <c r="B511" s="38"/>
      <c r="C511" s="39"/>
      <c r="D511" s="40"/>
      <c r="E511" s="41"/>
      <c r="F511" s="42"/>
      <c r="G511" s="41"/>
      <c r="H511" s="43" t="s">
        <v>0</v>
      </c>
      <c r="I511" s="43" t="s">
        <v>52</v>
      </c>
      <c r="J511" s="43" t="s">
        <v>1</v>
      </c>
      <c r="K511" s="39"/>
      <c r="L511" s="69"/>
      <c r="M511" s="45"/>
      <c r="N511" s="46"/>
      <c r="O511" s="46"/>
      <c r="P511" s="86"/>
      <c r="Q511" s="252"/>
      <c r="R511" s="63"/>
      <c r="S511" s="253"/>
      <c r="T511" s="47"/>
      <c r="U511" s="48"/>
      <c r="V511" s="48"/>
      <c r="W511" s="48"/>
      <c r="X511" s="48"/>
      <c r="Y511" s="48"/>
      <c r="Z511" s="48"/>
      <c r="AA511" s="48"/>
      <c r="AB511" s="48"/>
      <c r="AC511" s="103"/>
      <c r="AD511" s="48"/>
      <c r="AE511" s="48"/>
      <c r="AF511" s="48"/>
      <c r="AG511" s="109"/>
      <c r="AH511" s="109"/>
      <c r="AI511" s="109"/>
      <c r="AJ511" s="109"/>
      <c r="AK511" s="48"/>
      <c r="AL511" s="48"/>
      <c r="AM511" s="10"/>
      <c r="AN511" s="18"/>
      <c r="AO511" s="14" t="s">
        <v>81</v>
      </c>
      <c r="AP511" s="87"/>
      <c r="AQ511" s="87"/>
      <c r="AY511" s="51"/>
    </row>
    <row r="512" spans="1:51" ht="17.25" customHeight="1" x14ac:dyDescent="0.2">
      <c r="A512" s="26"/>
      <c r="B512" s="27"/>
      <c r="C512" s="28"/>
      <c r="D512" s="29">
        <f>C512*E512*G512/100</f>
        <v>0</v>
      </c>
      <c r="E512" s="30"/>
      <c r="F512" s="31">
        <f>E512*G512/10</f>
        <v>0</v>
      </c>
      <c r="G512" s="30"/>
      <c r="H512" s="30"/>
      <c r="I512" s="30"/>
      <c r="J512" s="30"/>
      <c r="K512" s="28"/>
      <c r="L512" s="68"/>
      <c r="M512" s="32">
        <f>IF(L512=0,H512,L512)</f>
        <v>0</v>
      </c>
      <c r="N512" s="297"/>
      <c r="O512" s="107"/>
      <c r="P512" s="85"/>
      <c r="Q512" s="107"/>
      <c r="R512" s="64"/>
      <c r="S512" s="251"/>
      <c r="T512" s="33"/>
      <c r="U512" s="34">
        <f>$D512*I512</f>
        <v>0</v>
      </c>
      <c r="V512" s="34">
        <f>$D512*J512</f>
        <v>0</v>
      </c>
      <c r="W512" s="34">
        <f>$D512*K512</f>
        <v>0</v>
      </c>
      <c r="X512" s="35">
        <f>$D512*M512</f>
        <v>0</v>
      </c>
      <c r="Y512" s="35">
        <f t="shared" ref="Y512" si="250">D512*(1-K512)</f>
        <v>0</v>
      </c>
      <c r="Z512" s="34">
        <f>$D512*N512</f>
        <v>0</v>
      </c>
      <c r="AA512" s="34">
        <f>$D512*O512</f>
        <v>0</v>
      </c>
      <c r="AB512" s="34">
        <f>$D512*P512</f>
        <v>0</v>
      </c>
      <c r="AC512" s="106">
        <f>D512-AF512-AE512-AD512</f>
        <v>0</v>
      </c>
      <c r="AD512" s="34">
        <f>$D512*Q512</f>
        <v>0</v>
      </c>
      <c r="AE512" s="34">
        <f>$D512*R512</f>
        <v>0</v>
      </c>
      <c r="AF512" s="34">
        <f>$D512*S512</f>
        <v>0</v>
      </c>
      <c r="AG512" s="106">
        <f>$P512*AC512</f>
        <v>0</v>
      </c>
      <c r="AH512" s="106">
        <f>$P512*AD512</f>
        <v>0</v>
      </c>
      <c r="AI512" s="106">
        <f>$P512*AE512</f>
        <v>0</v>
      </c>
      <c r="AJ512" s="106">
        <f>$P512*AF512</f>
        <v>0</v>
      </c>
      <c r="AK512" s="34">
        <f>$D512*T512</f>
        <v>0</v>
      </c>
      <c r="AL512" s="35"/>
      <c r="AM512" s="10"/>
      <c r="AN512" s="29">
        <f>DSUM($A$9:$D$1100,$D$9,AO511:AO512)</f>
        <v>0</v>
      </c>
      <c r="AO512" s="10">
        <f>B512</f>
        <v>0</v>
      </c>
      <c r="AP512" s="88">
        <f>DCOUNT($A$9:$T$1100,$B$9,AO511:AO512)</f>
        <v>0</v>
      </c>
      <c r="AQ512" s="29">
        <f>DSUM($A$9:$T$1100,$P$9,AO511:AO512)</f>
        <v>0</v>
      </c>
      <c r="AR512" s="6">
        <f>IF(AP512=0,0,AQ512/AP512)</f>
        <v>0</v>
      </c>
      <c r="AY512" s="51"/>
    </row>
    <row r="513" spans="1:51" ht="2.25" customHeight="1" x14ac:dyDescent="0.2">
      <c r="A513" s="37"/>
      <c r="B513" s="38"/>
      <c r="C513" s="39"/>
      <c r="D513" s="40"/>
      <c r="E513" s="41"/>
      <c r="F513" s="42"/>
      <c r="G513" s="41"/>
      <c r="H513" s="43" t="s">
        <v>0</v>
      </c>
      <c r="I513" s="43" t="s">
        <v>52</v>
      </c>
      <c r="J513" s="43" t="s">
        <v>1</v>
      </c>
      <c r="K513" s="39"/>
      <c r="L513" s="69"/>
      <c r="M513" s="45"/>
      <c r="N513" s="46"/>
      <c r="O513" s="46"/>
      <c r="P513" s="86"/>
      <c r="Q513" s="252"/>
      <c r="R513" s="63"/>
      <c r="S513" s="253"/>
      <c r="T513" s="47"/>
      <c r="U513" s="48"/>
      <c r="V513" s="48"/>
      <c r="W513" s="48"/>
      <c r="X513" s="48"/>
      <c r="Y513" s="48"/>
      <c r="Z513" s="48"/>
      <c r="AA513" s="48"/>
      <c r="AB513" s="48"/>
      <c r="AC513" s="103"/>
      <c r="AD513" s="48"/>
      <c r="AE513" s="48"/>
      <c r="AF513" s="48"/>
      <c r="AG513" s="109"/>
      <c r="AH513" s="109"/>
      <c r="AI513" s="109"/>
      <c r="AJ513" s="109"/>
      <c r="AK513" s="48"/>
      <c r="AL513" s="48"/>
      <c r="AM513" s="10"/>
      <c r="AN513" s="18"/>
      <c r="AO513" s="14" t="s">
        <v>81</v>
      </c>
      <c r="AP513" s="87"/>
      <c r="AQ513" s="87"/>
      <c r="AY513" s="51"/>
    </row>
    <row r="514" spans="1:51" ht="17.25" customHeight="1" x14ac:dyDescent="0.2">
      <c r="A514" s="26"/>
      <c r="B514" s="27"/>
      <c r="C514" s="28"/>
      <c r="D514" s="29">
        <f>C514*E514*G514/100</f>
        <v>0</v>
      </c>
      <c r="E514" s="30"/>
      <c r="F514" s="31">
        <f>E514*G514/10</f>
        <v>0</v>
      </c>
      <c r="G514" s="30"/>
      <c r="H514" s="30"/>
      <c r="I514" s="30"/>
      <c r="J514" s="30"/>
      <c r="K514" s="28"/>
      <c r="L514" s="68"/>
      <c r="M514" s="32">
        <f>IF(L514=0,H514,L514)</f>
        <v>0</v>
      </c>
      <c r="N514" s="297"/>
      <c r="O514" s="107"/>
      <c r="P514" s="85"/>
      <c r="Q514" s="107"/>
      <c r="R514" s="64"/>
      <c r="S514" s="251"/>
      <c r="T514" s="33"/>
      <c r="U514" s="34">
        <f>$D514*I514</f>
        <v>0</v>
      </c>
      <c r="V514" s="34">
        <f>$D514*J514</f>
        <v>0</v>
      </c>
      <c r="W514" s="34">
        <f>$D514*K514</f>
        <v>0</v>
      </c>
      <c r="X514" s="35">
        <f>$D514*M514</f>
        <v>0</v>
      </c>
      <c r="Y514" s="35">
        <f t="shared" ref="Y514" si="251">D514*(1-K514)</f>
        <v>0</v>
      </c>
      <c r="Z514" s="34">
        <f>$D514*N514</f>
        <v>0</v>
      </c>
      <c r="AA514" s="34">
        <f>$D514*O514</f>
        <v>0</v>
      </c>
      <c r="AB514" s="34">
        <f>$D514*P514</f>
        <v>0</v>
      </c>
      <c r="AC514" s="106">
        <f>D514-AF514-AE514-AD514</f>
        <v>0</v>
      </c>
      <c r="AD514" s="34">
        <f>$D514*Q514</f>
        <v>0</v>
      </c>
      <c r="AE514" s="34">
        <f>$D514*R514</f>
        <v>0</v>
      </c>
      <c r="AF514" s="34">
        <f>$D514*S514</f>
        <v>0</v>
      </c>
      <c r="AG514" s="106">
        <f>$P514*AC514</f>
        <v>0</v>
      </c>
      <c r="AH514" s="106">
        <f>$P514*AD514</f>
        <v>0</v>
      </c>
      <c r="AI514" s="106">
        <f>$P514*AE514</f>
        <v>0</v>
      </c>
      <c r="AJ514" s="106">
        <f>$P514*AF514</f>
        <v>0</v>
      </c>
      <c r="AK514" s="34">
        <f>$D514*T514</f>
        <v>0</v>
      </c>
      <c r="AL514" s="35"/>
      <c r="AM514" s="10"/>
      <c r="AN514" s="29">
        <f>DSUM($A$9:$D$1100,$D$9,AO513:AO514)</f>
        <v>0</v>
      </c>
      <c r="AO514" s="10">
        <f>B514</f>
        <v>0</v>
      </c>
      <c r="AP514" s="88">
        <f>DCOUNT($A$9:$T$1100,$B$9,AO513:AO514)</f>
        <v>0</v>
      </c>
      <c r="AQ514" s="29">
        <f>DSUM($A$9:$T$1100,$P$9,AO513:AO514)</f>
        <v>0</v>
      </c>
      <c r="AR514" s="6">
        <f>IF(AP514=0,0,AQ514/AP514)</f>
        <v>0</v>
      </c>
      <c r="AY514" s="51"/>
    </row>
    <row r="515" spans="1:51" ht="2.25" customHeight="1" x14ac:dyDescent="0.2">
      <c r="A515" s="37"/>
      <c r="B515" s="38"/>
      <c r="C515" s="39"/>
      <c r="D515" s="40"/>
      <c r="E515" s="41"/>
      <c r="F515" s="42"/>
      <c r="G515" s="41"/>
      <c r="H515" s="43" t="s">
        <v>0</v>
      </c>
      <c r="I515" s="43" t="s">
        <v>52</v>
      </c>
      <c r="J515" s="43" t="s">
        <v>1</v>
      </c>
      <c r="K515" s="39"/>
      <c r="L515" s="69"/>
      <c r="M515" s="45"/>
      <c r="N515" s="46"/>
      <c r="O515" s="46"/>
      <c r="P515" s="86"/>
      <c r="Q515" s="252"/>
      <c r="R515" s="63"/>
      <c r="S515" s="253"/>
      <c r="T515" s="47"/>
      <c r="U515" s="48"/>
      <c r="V515" s="48"/>
      <c r="W515" s="48"/>
      <c r="X515" s="48"/>
      <c r="Y515" s="48"/>
      <c r="Z515" s="48"/>
      <c r="AA515" s="48"/>
      <c r="AB515" s="48"/>
      <c r="AC515" s="103"/>
      <c r="AD515" s="48"/>
      <c r="AE515" s="48"/>
      <c r="AF515" s="48"/>
      <c r="AG515" s="109"/>
      <c r="AH515" s="109"/>
      <c r="AI515" s="109"/>
      <c r="AJ515" s="109"/>
      <c r="AK515" s="48"/>
      <c r="AL515" s="48"/>
      <c r="AM515" s="10"/>
      <c r="AN515" s="18"/>
      <c r="AO515" s="14" t="s">
        <v>81</v>
      </c>
      <c r="AP515" s="87"/>
      <c r="AQ515" s="87"/>
      <c r="AY515" s="51"/>
    </row>
    <row r="516" spans="1:51" ht="17.25" customHeight="1" x14ac:dyDescent="0.2">
      <c r="A516" s="26"/>
      <c r="B516" s="27"/>
      <c r="C516" s="28"/>
      <c r="D516" s="29">
        <f>C516*E516*G516/100</f>
        <v>0</v>
      </c>
      <c r="E516" s="30"/>
      <c r="F516" s="31">
        <f>E516*G516/10</f>
        <v>0</v>
      </c>
      <c r="G516" s="30"/>
      <c r="H516" s="30"/>
      <c r="I516" s="30"/>
      <c r="J516" s="30"/>
      <c r="K516" s="28"/>
      <c r="L516" s="68"/>
      <c r="M516" s="32">
        <f>IF(L516=0,H516,L516)</f>
        <v>0</v>
      </c>
      <c r="N516" s="297"/>
      <c r="O516" s="107"/>
      <c r="P516" s="85"/>
      <c r="Q516" s="107"/>
      <c r="R516" s="64"/>
      <c r="S516" s="251"/>
      <c r="T516" s="33"/>
      <c r="U516" s="34">
        <f>$D516*I516</f>
        <v>0</v>
      </c>
      <c r="V516" s="34">
        <f>$D516*J516</f>
        <v>0</v>
      </c>
      <c r="W516" s="34">
        <f>$D516*K516</f>
        <v>0</v>
      </c>
      <c r="X516" s="35">
        <f>$D516*M516</f>
        <v>0</v>
      </c>
      <c r="Y516" s="35">
        <f t="shared" ref="Y516" si="252">D516*(1-K516)</f>
        <v>0</v>
      </c>
      <c r="Z516" s="34">
        <f>$D516*N516</f>
        <v>0</v>
      </c>
      <c r="AA516" s="34">
        <f>$D516*O516</f>
        <v>0</v>
      </c>
      <c r="AB516" s="34">
        <f>$D516*P516</f>
        <v>0</v>
      </c>
      <c r="AC516" s="106">
        <f>D516-AF516-AE516-AD516</f>
        <v>0</v>
      </c>
      <c r="AD516" s="34">
        <f>$D516*Q516</f>
        <v>0</v>
      </c>
      <c r="AE516" s="34">
        <f>$D516*R516</f>
        <v>0</v>
      </c>
      <c r="AF516" s="34">
        <f>$D516*S516</f>
        <v>0</v>
      </c>
      <c r="AG516" s="106">
        <f>$P516*AC516</f>
        <v>0</v>
      </c>
      <c r="AH516" s="106">
        <f>$P516*AD516</f>
        <v>0</v>
      </c>
      <c r="AI516" s="106">
        <f>$P516*AE516</f>
        <v>0</v>
      </c>
      <c r="AJ516" s="106">
        <f>$P516*AF516</f>
        <v>0</v>
      </c>
      <c r="AK516" s="34">
        <f>$D516*T516</f>
        <v>0</v>
      </c>
      <c r="AL516" s="35"/>
      <c r="AM516" s="10"/>
      <c r="AN516" s="29">
        <f>DSUM($A$9:$D$1100,$D$9,AO515:AO516)</f>
        <v>0</v>
      </c>
      <c r="AO516" s="10">
        <f>B516</f>
        <v>0</v>
      </c>
      <c r="AP516" s="88">
        <f>DCOUNT($A$9:$T$1100,$B$9,AO515:AO516)</f>
        <v>0</v>
      </c>
      <c r="AQ516" s="29">
        <f>DSUM($A$9:$T$1100,$P$9,AO515:AO516)</f>
        <v>0</v>
      </c>
      <c r="AR516" s="6">
        <f>IF(AP516=0,0,AQ516/AP516)</f>
        <v>0</v>
      </c>
      <c r="AY516" s="51"/>
    </row>
    <row r="517" spans="1:51" ht="2.25" customHeight="1" x14ac:dyDescent="0.2">
      <c r="A517" s="37"/>
      <c r="B517" s="38"/>
      <c r="C517" s="39"/>
      <c r="D517" s="40"/>
      <c r="E517" s="41"/>
      <c r="F517" s="42"/>
      <c r="G517" s="41"/>
      <c r="H517" s="43" t="s">
        <v>0</v>
      </c>
      <c r="I517" s="43" t="s">
        <v>52</v>
      </c>
      <c r="J517" s="43" t="s">
        <v>1</v>
      </c>
      <c r="K517" s="39"/>
      <c r="L517" s="69"/>
      <c r="M517" s="45"/>
      <c r="N517" s="46"/>
      <c r="O517" s="46"/>
      <c r="P517" s="86"/>
      <c r="Q517" s="252"/>
      <c r="R517" s="63"/>
      <c r="S517" s="253"/>
      <c r="T517" s="47"/>
      <c r="U517" s="48"/>
      <c r="V517" s="48"/>
      <c r="W517" s="48"/>
      <c r="X517" s="48"/>
      <c r="Y517" s="48"/>
      <c r="Z517" s="48"/>
      <c r="AA517" s="48"/>
      <c r="AB517" s="48"/>
      <c r="AC517" s="103"/>
      <c r="AD517" s="48"/>
      <c r="AE517" s="48"/>
      <c r="AF517" s="48"/>
      <c r="AG517" s="109"/>
      <c r="AH517" s="109"/>
      <c r="AI517" s="109"/>
      <c r="AJ517" s="109"/>
      <c r="AK517" s="48"/>
      <c r="AL517" s="48"/>
      <c r="AM517" s="10"/>
      <c r="AN517" s="18"/>
      <c r="AO517" s="14" t="s">
        <v>81</v>
      </c>
      <c r="AP517" s="87"/>
      <c r="AQ517" s="87"/>
      <c r="AY517" s="51"/>
    </row>
    <row r="518" spans="1:51" ht="17.25" customHeight="1" x14ac:dyDescent="0.2">
      <c r="A518" s="26"/>
      <c r="B518" s="27"/>
      <c r="C518" s="28"/>
      <c r="D518" s="29">
        <f>C518*E518*G518/100</f>
        <v>0</v>
      </c>
      <c r="E518" s="30"/>
      <c r="F518" s="31">
        <f>E518*G518/10</f>
        <v>0</v>
      </c>
      <c r="G518" s="30"/>
      <c r="H518" s="30"/>
      <c r="I518" s="30"/>
      <c r="J518" s="30"/>
      <c r="K518" s="28"/>
      <c r="L518" s="68"/>
      <c r="M518" s="32">
        <f>IF(L518=0,H518,L518)</f>
        <v>0</v>
      </c>
      <c r="N518" s="297"/>
      <c r="O518" s="107"/>
      <c r="P518" s="85"/>
      <c r="Q518" s="107"/>
      <c r="R518" s="64"/>
      <c r="S518" s="251"/>
      <c r="T518" s="33"/>
      <c r="U518" s="34">
        <f>$D518*I518</f>
        <v>0</v>
      </c>
      <c r="V518" s="34">
        <f>$D518*J518</f>
        <v>0</v>
      </c>
      <c r="W518" s="34">
        <f>$D518*K518</f>
        <v>0</v>
      </c>
      <c r="X518" s="35">
        <f>$D518*M518</f>
        <v>0</v>
      </c>
      <c r="Y518" s="35">
        <f t="shared" ref="Y518" si="253">D518*(1-K518)</f>
        <v>0</v>
      </c>
      <c r="Z518" s="34">
        <f>$D518*N518</f>
        <v>0</v>
      </c>
      <c r="AA518" s="34">
        <f>$D518*O518</f>
        <v>0</v>
      </c>
      <c r="AB518" s="34">
        <f>$D518*P518</f>
        <v>0</v>
      </c>
      <c r="AC518" s="106">
        <f>D518-AF518-AE518-AD518</f>
        <v>0</v>
      </c>
      <c r="AD518" s="34">
        <f>$D518*Q518</f>
        <v>0</v>
      </c>
      <c r="AE518" s="34">
        <f>$D518*R518</f>
        <v>0</v>
      </c>
      <c r="AF518" s="34">
        <f>$D518*S518</f>
        <v>0</v>
      </c>
      <c r="AG518" s="106">
        <f>$P518*AC518</f>
        <v>0</v>
      </c>
      <c r="AH518" s="106">
        <f>$P518*AD518</f>
        <v>0</v>
      </c>
      <c r="AI518" s="106">
        <f>$P518*AE518</f>
        <v>0</v>
      </c>
      <c r="AJ518" s="106">
        <f>$P518*AF518</f>
        <v>0</v>
      </c>
      <c r="AK518" s="34">
        <f>$D518*T518</f>
        <v>0</v>
      </c>
      <c r="AL518" s="35"/>
      <c r="AM518" s="10"/>
      <c r="AN518" s="29">
        <f>DSUM($A$9:$D$1100,$D$9,AO517:AO518)</f>
        <v>0</v>
      </c>
      <c r="AO518" s="10">
        <f>B518</f>
        <v>0</v>
      </c>
      <c r="AP518" s="88">
        <f>DCOUNT($A$9:$T$1100,$B$9,AO517:AO518)</f>
        <v>0</v>
      </c>
      <c r="AQ518" s="29">
        <f>DSUM($A$9:$T$1100,$P$9,AO517:AO518)</f>
        <v>0</v>
      </c>
      <c r="AR518" s="6">
        <f>IF(AP518=0,0,AQ518/AP518)</f>
        <v>0</v>
      </c>
      <c r="AY518" s="51"/>
    </row>
    <row r="519" spans="1:51" ht="2.25" customHeight="1" x14ac:dyDescent="0.2">
      <c r="A519" s="37"/>
      <c r="B519" s="38"/>
      <c r="C519" s="39"/>
      <c r="D519" s="40"/>
      <c r="E519" s="41"/>
      <c r="F519" s="42"/>
      <c r="G519" s="41"/>
      <c r="H519" s="43" t="s">
        <v>0</v>
      </c>
      <c r="I519" s="43" t="s">
        <v>52</v>
      </c>
      <c r="J519" s="43" t="s">
        <v>1</v>
      </c>
      <c r="K519" s="39"/>
      <c r="L519" s="69"/>
      <c r="M519" s="45"/>
      <c r="N519" s="46"/>
      <c r="O519" s="46"/>
      <c r="P519" s="86"/>
      <c r="Q519" s="252"/>
      <c r="R519" s="63"/>
      <c r="S519" s="253"/>
      <c r="T519" s="47"/>
      <c r="U519" s="48"/>
      <c r="V519" s="48"/>
      <c r="W519" s="48"/>
      <c r="X519" s="48"/>
      <c r="Y519" s="48"/>
      <c r="Z519" s="48"/>
      <c r="AA519" s="48"/>
      <c r="AB519" s="48"/>
      <c r="AC519" s="103"/>
      <c r="AD519" s="48"/>
      <c r="AE519" s="48"/>
      <c r="AF519" s="48"/>
      <c r="AG519" s="109"/>
      <c r="AH519" s="109"/>
      <c r="AI519" s="109"/>
      <c r="AJ519" s="109"/>
      <c r="AK519" s="48"/>
      <c r="AL519" s="48"/>
      <c r="AM519" s="10"/>
      <c r="AN519" s="18"/>
      <c r="AO519" s="14" t="s">
        <v>81</v>
      </c>
      <c r="AP519" s="87"/>
      <c r="AQ519" s="87"/>
      <c r="AY519" s="51"/>
    </row>
    <row r="520" spans="1:51" ht="17.25" customHeight="1" x14ac:dyDescent="0.2">
      <c r="A520" s="26"/>
      <c r="B520" s="27"/>
      <c r="C520" s="28"/>
      <c r="D520" s="29">
        <f>C520*E520*G520/100</f>
        <v>0</v>
      </c>
      <c r="E520" s="30"/>
      <c r="F520" s="31">
        <f>E520*G520/10</f>
        <v>0</v>
      </c>
      <c r="G520" s="30"/>
      <c r="H520" s="30"/>
      <c r="I520" s="30"/>
      <c r="J520" s="30"/>
      <c r="K520" s="28"/>
      <c r="L520" s="68"/>
      <c r="M520" s="32">
        <f>IF(L520=0,H520,L520)</f>
        <v>0</v>
      </c>
      <c r="N520" s="297"/>
      <c r="O520" s="107"/>
      <c r="P520" s="85"/>
      <c r="Q520" s="107"/>
      <c r="R520" s="64"/>
      <c r="S520" s="251"/>
      <c r="T520" s="33"/>
      <c r="U520" s="34">
        <f>$D520*I520</f>
        <v>0</v>
      </c>
      <c r="V520" s="34">
        <f>$D520*J520</f>
        <v>0</v>
      </c>
      <c r="W520" s="34">
        <f>$D520*K520</f>
        <v>0</v>
      </c>
      <c r="X520" s="35">
        <f>$D520*M520</f>
        <v>0</v>
      </c>
      <c r="Y520" s="35">
        <f t="shared" ref="Y520" si="254">D520*(1-K520)</f>
        <v>0</v>
      </c>
      <c r="Z520" s="34">
        <f>$D520*N520</f>
        <v>0</v>
      </c>
      <c r="AA520" s="34">
        <f>$D520*O520</f>
        <v>0</v>
      </c>
      <c r="AB520" s="34">
        <f>$D520*P520</f>
        <v>0</v>
      </c>
      <c r="AC520" s="106">
        <f>D520-AF520-AE520-AD520</f>
        <v>0</v>
      </c>
      <c r="AD520" s="34">
        <f>$D520*Q520</f>
        <v>0</v>
      </c>
      <c r="AE520" s="34">
        <f>$D520*R520</f>
        <v>0</v>
      </c>
      <c r="AF520" s="34">
        <f>$D520*S520</f>
        <v>0</v>
      </c>
      <c r="AG520" s="106">
        <f>$P520*AC520</f>
        <v>0</v>
      </c>
      <c r="AH520" s="106">
        <f>$P520*AD520</f>
        <v>0</v>
      </c>
      <c r="AI520" s="106">
        <f>$P520*AE520</f>
        <v>0</v>
      </c>
      <c r="AJ520" s="106">
        <f>$P520*AF520</f>
        <v>0</v>
      </c>
      <c r="AK520" s="34">
        <f>$D520*T520</f>
        <v>0</v>
      </c>
      <c r="AL520" s="35"/>
      <c r="AM520" s="10"/>
      <c r="AN520" s="29">
        <f>DSUM($A$9:$D$1100,$D$9,AO519:AO520)</f>
        <v>0</v>
      </c>
      <c r="AO520" s="10">
        <f>B520</f>
        <v>0</v>
      </c>
      <c r="AP520" s="88">
        <f>DCOUNT($A$9:$T$1100,$B$9,AO519:AO520)</f>
        <v>0</v>
      </c>
      <c r="AQ520" s="29">
        <f>DSUM($A$9:$T$1100,$P$9,AO519:AO520)</f>
        <v>0</v>
      </c>
      <c r="AR520" s="6">
        <f>IF(AP520=0,0,AQ520/AP520)</f>
        <v>0</v>
      </c>
      <c r="AY520" s="51"/>
    </row>
    <row r="521" spans="1:51" ht="2.25" customHeight="1" x14ac:dyDescent="0.2">
      <c r="A521" s="37"/>
      <c r="B521" s="38"/>
      <c r="C521" s="39"/>
      <c r="D521" s="40"/>
      <c r="E521" s="41"/>
      <c r="F521" s="42"/>
      <c r="G521" s="41"/>
      <c r="H521" s="43" t="s">
        <v>0</v>
      </c>
      <c r="I521" s="43" t="s">
        <v>52</v>
      </c>
      <c r="J521" s="43" t="s">
        <v>1</v>
      </c>
      <c r="K521" s="39"/>
      <c r="L521" s="69"/>
      <c r="M521" s="45"/>
      <c r="N521" s="46"/>
      <c r="O521" s="46"/>
      <c r="P521" s="86"/>
      <c r="Q521" s="252"/>
      <c r="R521" s="63"/>
      <c r="S521" s="253"/>
      <c r="T521" s="47"/>
      <c r="U521" s="48"/>
      <c r="V521" s="48"/>
      <c r="W521" s="48"/>
      <c r="X521" s="48"/>
      <c r="Y521" s="48"/>
      <c r="Z521" s="48"/>
      <c r="AA521" s="48"/>
      <c r="AB521" s="48"/>
      <c r="AC521" s="103"/>
      <c r="AD521" s="48"/>
      <c r="AE521" s="48"/>
      <c r="AF521" s="48"/>
      <c r="AG521" s="109"/>
      <c r="AH521" s="109"/>
      <c r="AI521" s="109"/>
      <c r="AJ521" s="109"/>
      <c r="AK521" s="48"/>
      <c r="AL521" s="48"/>
      <c r="AM521" s="10"/>
      <c r="AN521" s="18"/>
      <c r="AO521" s="14" t="s">
        <v>81</v>
      </c>
      <c r="AP521" s="87"/>
      <c r="AQ521" s="87"/>
      <c r="AY521" s="51"/>
    </row>
    <row r="522" spans="1:51" ht="17.25" customHeight="1" x14ac:dyDescent="0.2">
      <c r="A522" s="26"/>
      <c r="B522" s="27"/>
      <c r="C522" s="28"/>
      <c r="D522" s="29">
        <f>C522*E522*G522/100</f>
        <v>0</v>
      </c>
      <c r="E522" s="30"/>
      <c r="F522" s="31">
        <f>E522*G522/10</f>
        <v>0</v>
      </c>
      <c r="G522" s="30"/>
      <c r="H522" s="30"/>
      <c r="I522" s="30"/>
      <c r="J522" s="30"/>
      <c r="K522" s="28"/>
      <c r="L522" s="68"/>
      <c r="M522" s="32">
        <f>IF(L522=0,H522,L522)</f>
        <v>0</v>
      </c>
      <c r="N522" s="297"/>
      <c r="O522" s="107"/>
      <c r="P522" s="85"/>
      <c r="Q522" s="107"/>
      <c r="R522" s="64"/>
      <c r="S522" s="251"/>
      <c r="T522" s="33"/>
      <c r="U522" s="34">
        <f>$D522*I522</f>
        <v>0</v>
      </c>
      <c r="V522" s="34">
        <f>$D522*J522</f>
        <v>0</v>
      </c>
      <c r="W522" s="34">
        <f>$D522*K522</f>
        <v>0</v>
      </c>
      <c r="X522" s="35">
        <f>$D522*M522</f>
        <v>0</v>
      </c>
      <c r="Y522" s="35">
        <f t="shared" ref="Y522" si="255">D522*(1-K522)</f>
        <v>0</v>
      </c>
      <c r="Z522" s="34">
        <f>$D522*N522</f>
        <v>0</v>
      </c>
      <c r="AA522" s="34">
        <f>$D522*O522</f>
        <v>0</v>
      </c>
      <c r="AB522" s="34">
        <f>$D522*P522</f>
        <v>0</v>
      </c>
      <c r="AC522" s="106">
        <f>D522-AF522-AE522-AD522</f>
        <v>0</v>
      </c>
      <c r="AD522" s="34">
        <f>$D522*Q522</f>
        <v>0</v>
      </c>
      <c r="AE522" s="34">
        <f>$D522*R522</f>
        <v>0</v>
      </c>
      <c r="AF522" s="34">
        <f>$D522*S522</f>
        <v>0</v>
      </c>
      <c r="AG522" s="106">
        <f>$P522*AC522</f>
        <v>0</v>
      </c>
      <c r="AH522" s="106">
        <f>$P522*AD522</f>
        <v>0</v>
      </c>
      <c r="AI522" s="106">
        <f>$P522*AE522</f>
        <v>0</v>
      </c>
      <c r="AJ522" s="106">
        <f>$P522*AF522</f>
        <v>0</v>
      </c>
      <c r="AK522" s="34">
        <f>$D522*T522</f>
        <v>0</v>
      </c>
      <c r="AL522" s="35"/>
      <c r="AM522" s="10"/>
      <c r="AN522" s="29">
        <f>DSUM($A$9:$D$1100,$D$9,AO521:AO522)</f>
        <v>0</v>
      </c>
      <c r="AO522" s="10">
        <f>B522</f>
        <v>0</v>
      </c>
      <c r="AP522" s="88">
        <f>DCOUNT($A$9:$T$1100,$B$9,AO521:AO522)</f>
        <v>0</v>
      </c>
      <c r="AQ522" s="29">
        <f>DSUM($A$9:$T$1100,$P$9,AO521:AO522)</f>
        <v>0</v>
      </c>
      <c r="AR522" s="6">
        <f>IF(AP522=0,0,AQ522/AP522)</f>
        <v>0</v>
      </c>
      <c r="AY522" s="51"/>
    </row>
    <row r="523" spans="1:51" ht="2.25" customHeight="1" x14ac:dyDescent="0.2">
      <c r="A523" s="37"/>
      <c r="B523" s="38"/>
      <c r="C523" s="39"/>
      <c r="D523" s="40"/>
      <c r="E523" s="41"/>
      <c r="F523" s="42"/>
      <c r="G523" s="41"/>
      <c r="H523" s="43" t="s">
        <v>0</v>
      </c>
      <c r="I523" s="43" t="s">
        <v>52</v>
      </c>
      <c r="J523" s="43" t="s">
        <v>1</v>
      </c>
      <c r="K523" s="39"/>
      <c r="L523" s="69"/>
      <c r="M523" s="45"/>
      <c r="N523" s="46"/>
      <c r="O523" s="46"/>
      <c r="P523" s="86"/>
      <c r="Q523" s="252"/>
      <c r="R523" s="63"/>
      <c r="S523" s="253"/>
      <c r="T523" s="47"/>
      <c r="U523" s="48"/>
      <c r="V523" s="48"/>
      <c r="W523" s="48"/>
      <c r="X523" s="48"/>
      <c r="Y523" s="48"/>
      <c r="Z523" s="48"/>
      <c r="AA523" s="48"/>
      <c r="AB523" s="48"/>
      <c r="AC523" s="103"/>
      <c r="AD523" s="48"/>
      <c r="AE523" s="48"/>
      <c r="AF523" s="48"/>
      <c r="AG523" s="109"/>
      <c r="AH523" s="109"/>
      <c r="AI523" s="109"/>
      <c r="AJ523" s="109"/>
      <c r="AK523" s="48"/>
      <c r="AL523" s="48"/>
      <c r="AM523" s="10"/>
      <c r="AN523" s="18"/>
      <c r="AO523" s="14" t="s">
        <v>81</v>
      </c>
      <c r="AP523" s="87"/>
      <c r="AQ523" s="87"/>
      <c r="AY523" s="51"/>
    </row>
    <row r="524" spans="1:51" ht="17.25" customHeight="1" x14ac:dyDescent="0.2">
      <c r="A524" s="26"/>
      <c r="B524" s="27"/>
      <c r="C524" s="28"/>
      <c r="D524" s="29">
        <f>C524*E524*G524/100</f>
        <v>0</v>
      </c>
      <c r="E524" s="30"/>
      <c r="F524" s="31">
        <f>E524*G524/10</f>
        <v>0</v>
      </c>
      <c r="G524" s="30"/>
      <c r="H524" s="30"/>
      <c r="I524" s="30"/>
      <c r="J524" s="30"/>
      <c r="K524" s="28"/>
      <c r="L524" s="68"/>
      <c r="M524" s="32">
        <f>IF(L524=0,H524,L524)</f>
        <v>0</v>
      </c>
      <c r="N524" s="297"/>
      <c r="O524" s="107"/>
      <c r="P524" s="85"/>
      <c r="Q524" s="107"/>
      <c r="R524" s="64"/>
      <c r="S524" s="251"/>
      <c r="T524" s="33"/>
      <c r="U524" s="34">
        <f>$D524*I524</f>
        <v>0</v>
      </c>
      <c r="V524" s="34">
        <f>$D524*J524</f>
        <v>0</v>
      </c>
      <c r="W524" s="34">
        <f>$D524*K524</f>
        <v>0</v>
      </c>
      <c r="X524" s="35">
        <f>$D524*M524</f>
        <v>0</v>
      </c>
      <c r="Y524" s="35">
        <f t="shared" ref="Y524" si="256">D524*(1-K524)</f>
        <v>0</v>
      </c>
      <c r="Z524" s="34">
        <f>$D524*N524</f>
        <v>0</v>
      </c>
      <c r="AA524" s="34">
        <f>$D524*O524</f>
        <v>0</v>
      </c>
      <c r="AB524" s="34">
        <f>$D524*P524</f>
        <v>0</v>
      </c>
      <c r="AC524" s="106">
        <f>D524-AF524-AE524-AD524</f>
        <v>0</v>
      </c>
      <c r="AD524" s="34">
        <f>$D524*Q524</f>
        <v>0</v>
      </c>
      <c r="AE524" s="34">
        <f>$D524*R524</f>
        <v>0</v>
      </c>
      <c r="AF524" s="34">
        <f>$D524*S524</f>
        <v>0</v>
      </c>
      <c r="AG524" s="106">
        <f>$P524*AC524</f>
        <v>0</v>
      </c>
      <c r="AH524" s="106">
        <f>$P524*AD524</f>
        <v>0</v>
      </c>
      <c r="AI524" s="106">
        <f>$P524*AE524</f>
        <v>0</v>
      </c>
      <c r="AJ524" s="106">
        <f>$P524*AF524</f>
        <v>0</v>
      </c>
      <c r="AK524" s="34">
        <f>$D524*T524</f>
        <v>0</v>
      </c>
      <c r="AL524" s="35"/>
      <c r="AM524" s="10"/>
      <c r="AN524" s="29">
        <f>DSUM($A$9:$D$1100,$D$9,AO523:AO524)</f>
        <v>0</v>
      </c>
      <c r="AO524" s="10">
        <f>B524</f>
        <v>0</v>
      </c>
      <c r="AP524" s="88">
        <f>DCOUNT($A$9:$T$1100,$B$9,AO523:AO524)</f>
        <v>0</v>
      </c>
      <c r="AQ524" s="29">
        <f>DSUM($A$9:$T$1100,$P$9,AO523:AO524)</f>
        <v>0</v>
      </c>
      <c r="AR524" s="6">
        <f>IF(AP524=0,0,AQ524/AP524)</f>
        <v>0</v>
      </c>
      <c r="AY524" s="51"/>
    </row>
    <row r="525" spans="1:51" ht="2.25" customHeight="1" x14ac:dyDescent="0.2">
      <c r="A525" s="37"/>
      <c r="B525" s="38"/>
      <c r="C525" s="39"/>
      <c r="D525" s="40"/>
      <c r="E525" s="41"/>
      <c r="F525" s="42"/>
      <c r="G525" s="41"/>
      <c r="H525" s="43" t="s">
        <v>0</v>
      </c>
      <c r="I525" s="43" t="s">
        <v>52</v>
      </c>
      <c r="J525" s="43" t="s">
        <v>1</v>
      </c>
      <c r="K525" s="39"/>
      <c r="L525" s="69"/>
      <c r="M525" s="45"/>
      <c r="N525" s="46"/>
      <c r="O525" s="46"/>
      <c r="P525" s="86"/>
      <c r="Q525" s="252"/>
      <c r="R525" s="63"/>
      <c r="S525" s="253"/>
      <c r="T525" s="47"/>
      <c r="U525" s="48"/>
      <c r="V525" s="48"/>
      <c r="W525" s="48"/>
      <c r="X525" s="48"/>
      <c r="Y525" s="48"/>
      <c r="Z525" s="48"/>
      <c r="AA525" s="48"/>
      <c r="AB525" s="48"/>
      <c r="AC525" s="103"/>
      <c r="AD525" s="48"/>
      <c r="AE525" s="48"/>
      <c r="AF525" s="48"/>
      <c r="AG525" s="109"/>
      <c r="AH525" s="109"/>
      <c r="AI525" s="109"/>
      <c r="AJ525" s="109"/>
      <c r="AK525" s="48"/>
      <c r="AL525" s="48"/>
      <c r="AM525" s="10"/>
      <c r="AN525" s="18"/>
      <c r="AO525" s="14" t="s">
        <v>81</v>
      </c>
      <c r="AP525" s="87"/>
      <c r="AQ525" s="87"/>
      <c r="AY525" s="51"/>
    </row>
    <row r="526" spans="1:51" ht="17.25" customHeight="1" x14ac:dyDescent="0.2">
      <c r="A526" s="26"/>
      <c r="B526" s="27"/>
      <c r="C526" s="28"/>
      <c r="D526" s="29">
        <f>C526*E526*G526/100</f>
        <v>0</v>
      </c>
      <c r="E526" s="30"/>
      <c r="F526" s="31">
        <f>E526*G526/10</f>
        <v>0</v>
      </c>
      <c r="G526" s="30"/>
      <c r="H526" s="30"/>
      <c r="I526" s="30"/>
      <c r="J526" s="30"/>
      <c r="K526" s="28"/>
      <c r="L526" s="68"/>
      <c r="M526" s="32">
        <f>IF(L526=0,H526,L526)</f>
        <v>0</v>
      </c>
      <c r="N526" s="297"/>
      <c r="O526" s="107"/>
      <c r="P526" s="85"/>
      <c r="Q526" s="107"/>
      <c r="R526" s="64"/>
      <c r="S526" s="251"/>
      <c r="T526" s="33"/>
      <c r="U526" s="34">
        <f>$D526*I526</f>
        <v>0</v>
      </c>
      <c r="V526" s="34">
        <f>$D526*J526</f>
        <v>0</v>
      </c>
      <c r="W526" s="34">
        <f>$D526*K526</f>
        <v>0</v>
      </c>
      <c r="X526" s="35">
        <f>$D526*M526</f>
        <v>0</v>
      </c>
      <c r="Y526" s="35">
        <f t="shared" ref="Y526" si="257">D526*(1-K526)</f>
        <v>0</v>
      </c>
      <c r="Z526" s="34">
        <f>$D526*N526</f>
        <v>0</v>
      </c>
      <c r="AA526" s="34">
        <f>$D526*O526</f>
        <v>0</v>
      </c>
      <c r="AB526" s="34">
        <f>$D526*P526</f>
        <v>0</v>
      </c>
      <c r="AC526" s="106">
        <f>D526-AF526-AE526-AD526</f>
        <v>0</v>
      </c>
      <c r="AD526" s="34">
        <f>$D526*Q526</f>
        <v>0</v>
      </c>
      <c r="AE526" s="34">
        <f>$D526*R526</f>
        <v>0</v>
      </c>
      <c r="AF526" s="34">
        <f>$D526*S526</f>
        <v>0</v>
      </c>
      <c r="AG526" s="106">
        <f>$P526*AC526</f>
        <v>0</v>
      </c>
      <c r="AH526" s="106">
        <f>$P526*AD526</f>
        <v>0</v>
      </c>
      <c r="AI526" s="106">
        <f>$P526*AE526</f>
        <v>0</v>
      </c>
      <c r="AJ526" s="106">
        <f>$P526*AF526</f>
        <v>0</v>
      </c>
      <c r="AK526" s="34">
        <f>$D526*T526</f>
        <v>0</v>
      </c>
      <c r="AL526" s="35"/>
      <c r="AM526" s="10"/>
      <c r="AN526" s="29">
        <f>DSUM($A$9:$D$1100,$D$9,AO525:AO526)</f>
        <v>0</v>
      </c>
      <c r="AO526" s="10">
        <f>B526</f>
        <v>0</v>
      </c>
      <c r="AP526" s="88">
        <f>DCOUNT($A$9:$T$1100,$B$9,AO525:AO526)</f>
        <v>0</v>
      </c>
      <c r="AQ526" s="29">
        <f>DSUM($A$9:$T$1100,$P$9,AO525:AO526)</f>
        <v>0</v>
      </c>
      <c r="AR526" s="6">
        <f>IF(AP526=0,0,AQ526/AP526)</f>
        <v>0</v>
      </c>
      <c r="AY526" s="51"/>
    </row>
    <row r="527" spans="1:51" ht="2.25" customHeight="1" x14ac:dyDescent="0.2">
      <c r="A527" s="37"/>
      <c r="B527" s="38"/>
      <c r="C527" s="39"/>
      <c r="D527" s="40"/>
      <c r="E527" s="41"/>
      <c r="F527" s="42"/>
      <c r="G527" s="41"/>
      <c r="H527" s="43" t="s">
        <v>0</v>
      </c>
      <c r="I527" s="43" t="s">
        <v>52</v>
      </c>
      <c r="J527" s="43" t="s">
        <v>1</v>
      </c>
      <c r="K527" s="39"/>
      <c r="L527" s="69"/>
      <c r="M527" s="45"/>
      <c r="N527" s="46"/>
      <c r="O527" s="46"/>
      <c r="P527" s="86"/>
      <c r="Q527" s="252"/>
      <c r="R527" s="63"/>
      <c r="S527" s="253"/>
      <c r="T527" s="47"/>
      <c r="U527" s="48"/>
      <c r="V527" s="48"/>
      <c r="W527" s="48"/>
      <c r="X527" s="48"/>
      <c r="Y527" s="48"/>
      <c r="Z527" s="48"/>
      <c r="AA527" s="48"/>
      <c r="AB527" s="48"/>
      <c r="AC527" s="103"/>
      <c r="AD527" s="48"/>
      <c r="AE527" s="48"/>
      <c r="AF527" s="48"/>
      <c r="AG527" s="109"/>
      <c r="AH527" s="109"/>
      <c r="AI527" s="109"/>
      <c r="AJ527" s="109"/>
      <c r="AK527" s="48"/>
      <c r="AL527" s="48"/>
      <c r="AM527" s="10"/>
      <c r="AN527" s="18"/>
      <c r="AO527" s="14" t="s">
        <v>81</v>
      </c>
      <c r="AP527" s="87"/>
      <c r="AQ527" s="87"/>
      <c r="AY527" s="51"/>
    </row>
    <row r="528" spans="1:51" ht="17.25" customHeight="1" x14ac:dyDescent="0.2">
      <c r="A528" s="26"/>
      <c r="B528" s="27"/>
      <c r="C528" s="28"/>
      <c r="D528" s="29">
        <f>C528*E528*G528/100</f>
        <v>0</v>
      </c>
      <c r="E528" s="30"/>
      <c r="F528" s="31">
        <f>E528*G528/10</f>
        <v>0</v>
      </c>
      <c r="G528" s="30"/>
      <c r="H528" s="30"/>
      <c r="I528" s="30"/>
      <c r="J528" s="30"/>
      <c r="K528" s="28"/>
      <c r="L528" s="68"/>
      <c r="M528" s="32">
        <f>IF(L528=0,H528,L528)</f>
        <v>0</v>
      </c>
      <c r="N528" s="297"/>
      <c r="O528" s="107"/>
      <c r="P528" s="85"/>
      <c r="Q528" s="107"/>
      <c r="R528" s="64"/>
      <c r="S528" s="251"/>
      <c r="T528" s="33"/>
      <c r="U528" s="34">
        <f>$D528*I528</f>
        <v>0</v>
      </c>
      <c r="V528" s="34">
        <f>$D528*J528</f>
        <v>0</v>
      </c>
      <c r="W528" s="34">
        <f>$D528*K528</f>
        <v>0</v>
      </c>
      <c r="X528" s="35">
        <f>$D528*M528</f>
        <v>0</v>
      </c>
      <c r="Y528" s="35">
        <f t="shared" ref="Y528" si="258">D528*(1-K528)</f>
        <v>0</v>
      </c>
      <c r="Z528" s="34">
        <f>$D528*N528</f>
        <v>0</v>
      </c>
      <c r="AA528" s="34">
        <f>$D528*O528</f>
        <v>0</v>
      </c>
      <c r="AB528" s="34">
        <f>$D528*P528</f>
        <v>0</v>
      </c>
      <c r="AC528" s="106">
        <f>D528-AF528-AE528-AD528</f>
        <v>0</v>
      </c>
      <c r="AD528" s="34">
        <f>$D528*Q528</f>
        <v>0</v>
      </c>
      <c r="AE528" s="34">
        <f>$D528*R528</f>
        <v>0</v>
      </c>
      <c r="AF528" s="34">
        <f>$D528*S528</f>
        <v>0</v>
      </c>
      <c r="AG528" s="106">
        <f>$P528*AC528</f>
        <v>0</v>
      </c>
      <c r="AH528" s="106">
        <f>$P528*AD528</f>
        <v>0</v>
      </c>
      <c r="AI528" s="106">
        <f>$P528*AE528</f>
        <v>0</v>
      </c>
      <c r="AJ528" s="106">
        <f>$P528*AF528</f>
        <v>0</v>
      </c>
      <c r="AK528" s="34">
        <f>$D528*T528</f>
        <v>0</v>
      </c>
      <c r="AL528" s="35"/>
      <c r="AM528" s="10"/>
      <c r="AN528" s="29">
        <f>DSUM($A$9:$D$1100,$D$9,AO527:AO528)</f>
        <v>0</v>
      </c>
      <c r="AO528" s="10">
        <f>B528</f>
        <v>0</v>
      </c>
      <c r="AP528" s="88">
        <f>DCOUNT($A$9:$T$1100,$B$9,AO527:AO528)</f>
        <v>0</v>
      </c>
      <c r="AQ528" s="29">
        <f>DSUM($A$9:$T$1100,$P$9,AO527:AO528)</f>
        <v>0</v>
      </c>
      <c r="AR528" s="6">
        <f>IF(AP528=0,0,AQ528/AP528)</f>
        <v>0</v>
      </c>
      <c r="AY528" s="51"/>
    </row>
    <row r="529" spans="1:51" ht="2.25" customHeight="1" x14ac:dyDescent="0.2">
      <c r="A529" s="37"/>
      <c r="B529" s="38"/>
      <c r="C529" s="39"/>
      <c r="D529" s="40"/>
      <c r="E529" s="41"/>
      <c r="F529" s="42"/>
      <c r="G529" s="41"/>
      <c r="H529" s="43" t="s">
        <v>0</v>
      </c>
      <c r="I529" s="43" t="s">
        <v>52</v>
      </c>
      <c r="J529" s="43" t="s">
        <v>1</v>
      </c>
      <c r="K529" s="39"/>
      <c r="L529" s="69"/>
      <c r="M529" s="45"/>
      <c r="N529" s="46"/>
      <c r="O529" s="46"/>
      <c r="P529" s="86"/>
      <c r="Q529" s="252"/>
      <c r="R529" s="63"/>
      <c r="S529" s="253"/>
      <c r="T529" s="47"/>
      <c r="U529" s="48"/>
      <c r="V529" s="48"/>
      <c r="W529" s="48"/>
      <c r="X529" s="48"/>
      <c r="Y529" s="48"/>
      <c r="Z529" s="48"/>
      <c r="AA529" s="48"/>
      <c r="AB529" s="48"/>
      <c r="AC529" s="103"/>
      <c r="AD529" s="48"/>
      <c r="AE529" s="48"/>
      <c r="AF529" s="48"/>
      <c r="AG529" s="109"/>
      <c r="AH529" s="109"/>
      <c r="AI529" s="109"/>
      <c r="AJ529" s="109"/>
      <c r="AK529" s="48"/>
      <c r="AL529" s="48"/>
      <c r="AM529" s="10"/>
      <c r="AN529" s="18"/>
      <c r="AO529" s="14" t="s">
        <v>81</v>
      </c>
      <c r="AP529" s="87"/>
      <c r="AQ529" s="87"/>
      <c r="AY529" s="51"/>
    </row>
    <row r="530" spans="1:51" ht="17.25" customHeight="1" x14ac:dyDescent="0.2">
      <c r="A530" s="26"/>
      <c r="B530" s="27"/>
      <c r="C530" s="28"/>
      <c r="D530" s="29">
        <f>C530*E530*G530/100</f>
        <v>0</v>
      </c>
      <c r="E530" s="30"/>
      <c r="F530" s="31">
        <f>E530*G530/10</f>
        <v>0</v>
      </c>
      <c r="G530" s="30"/>
      <c r="H530" s="30"/>
      <c r="I530" s="30"/>
      <c r="J530" s="30"/>
      <c r="K530" s="28"/>
      <c r="L530" s="68"/>
      <c r="M530" s="32">
        <f>IF(L530=0,H530,L530)</f>
        <v>0</v>
      </c>
      <c r="N530" s="297"/>
      <c r="O530" s="107"/>
      <c r="P530" s="85"/>
      <c r="Q530" s="107"/>
      <c r="R530" s="64"/>
      <c r="S530" s="251"/>
      <c r="T530" s="33"/>
      <c r="U530" s="34">
        <f>$D530*I530</f>
        <v>0</v>
      </c>
      <c r="V530" s="34">
        <f>$D530*J530</f>
        <v>0</v>
      </c>
      <c r="W530" s="34">
        <f>$D530*K530</f>
        <v>0</v>
      </c>
      <c r="X530" s="35">
        <f>$D530*M530</f>
        <v>0</v>
      </c>
      <c r="Y530" s="35">
        <f t="shared" ref="Y530" si="259">D530*(1-K530)</f>
        <v>0</v>
      </c>
      <c r="Z530" s="34">
        <f>$D530*N530</f>
        <v>0</v>
      </c>
      <c r="AA530" s="34">
        <f>$D530*O530</f>
        <v>0</v>
      </c>
      <c r="AB530" s="34">
        <f>$D530*P530</f>
        <v>0</v>
      </c>
      <c r="AC530" s="106">
        <f>D530-AF530-AE530-AD530</f>
        <v>0</v>
      </c>
      <c r="AD530" s="34">
        <f>$D530*Q530</f>
        <v>0</v>
      </c>
      <c r="AE530" s="34">
        <f>$D530*R530</f>
        <v>0</v>
      </c>
      <c r="AF530" s="34">
        <f>$D530*S530</f>
        <v>0</v>
      </c>
      <c r="AG530" s="106">
        <f>$P530*AC530</f>
        <v>0</v>
      </c>
      <c r="AH530" s="106">
        <f>$P530*AD530</f>
        <v>0</v>
      </c>
      <c r="AI530" s="106">
        <f>$P530*AE530</f>
        <v>0</v>
      </c>
      <c r="AJ530" s="106">
        <f>$P530*AF530</f>
        <v>0</v>
      </c>
      <c r="AK530" s="34">
        <f>$D530*T530</f>
        <v>0</v>
      </c>
      <c r="AL530" s="35"/>
      <c r="AM530" s="10"/>
      <c r="AN530" s="29">
        <f>DSUM($A$9:$D$1100,$D$9,AO529:AO530)</f>
        <v>0</v>
      </c>
      <c r="AO530" s="10">
        <f>B530</f>
        <v>0</v>
      </c>
      <c r="AP530" s="88">
        <f>DCOUNT($A$9:$T$1100,$B$9,AO529:AO530)</f>
        <v>0</v>
      </c>
      <c r="AQ530" s="29">
        <f>DSUM($A$9:$T$1100,$P$9,AO529:AO530)</f>
        <v>0</v>
      </c>
      <c r="AR530" s="6">
        <f>IF(AP530=0,0,AQ530/AP530)</f>
        <v>0</v>
      </c>
      <c r="AY530" s="51"/>
    </row>
    <row r="531" spans="1:51" ht="2.25" customHeight="1" x14ac:dyDescent="0.2">
      <c r="A531" s="37"/>
      <c r="B531" s="38"/>
      <c r="C531" s="39"/>
      <c r="D531" s="40"/>
      <c r="E531" s="41"/>
      <c r="F531" s="42"/>
      <c r="G531" s="41"/>
      <c r="H531" s="43" t="s">
        <v>0</v>
      </c>
      <c r="I531" s="43" t="s">
        <v>52</v>
      </c>
      <c r="J531" s="43" t="s">
        <v>1</v>
      </c>
      <c r="K531" s="39"/>
      <c r="L531" s="69"/>
      <c r="M531" s="45"/>
      <c r="N531" s="46"/>
      <c r="O531" s="46"/>
      <c r="P531" s="86"/>
      <c r="Q531" s="252"/>
      <c r="R531" s="63"/>
      <c r="S531" s="253"/>
      <c r="T531" s="47"/>
      <c r="U531" s="48"/>
      <c r="V531" s="48"/>
      <c r="W531" s="48"/>
      <c r="X531" s="48"/>
      <c r="Y531" s="48"/>
      <c r="Z531" s="48"/>
      <c r="AA531" s="48"/>
      <c r="AB531" s="48"/>
      <c r="AC531" s="103"/>
      <c r="AD531" s="48"/>
      <c r="AE531" s="48"/>
      <c r="AF531" s="48"/>
      <c r="AG531" s="109"/>
      <c r="AH531" s="109"/>
      <c r="AI531" s="109"/>
      <c r="AJ531" s="109"/>
      <c r="AK531" s="48"/>
      <c r="AL531" s="48"/>
      <c r="AM531" s="10"/>
      <c r="AN531" s="18"/>
      <c r="AO531" s="14" t="s">
        <v>81</v>
      </c>
      <c r="AP531" s="87"/>
      <c r="AQ531" s="87"/>
      <c r="AY531" s="51"/>
    </row>
    <row r="532" spans="1:51" ht="17.25" customHeight="1" x14ac:dyDescent="0.2">
      <c r="A532" s="26"/>
      <c r="B532" s="27"/>
      <c r="C532" s="28"/>
      <c r="D532" s="29">
        <f>C532*E532*G532/100</f>
        <v>0</v>
      </c>
      <c r="E532" s="30"/>
      <c r="F532" s="31">
        <f>E532*G532/10</f>
        <v>0</v>
      </c>
      <c r="G532" s="30"/>
      <c r="H532" s="30"/>
      <c r="I532" s="30"/>
      <c r="J532" s="30"/>
      <c r="K532" s="28"/>
      <c r="L532" s="68"/>
      <c r="M532" s="32">
        <f>IF(L532=0,H532,L532)</f>
        <v>0</v>
      </c>
      <c r="N532" s="297"/>
      <c r="O532" s="107"/>
      <c r="P532" s="85"/>
      <c r="Q532" s="107"/>
      <c r="R532" s="64"/>
      <c r="S532" s="251"/>
      <c r="T532" s="33"/>
      <c r="U532" s="34">
        <f>$D532*I532</f>
        <v>0</v>
      </c>
      <c r="V532" s="34">
        <f>$D532*J532</f>
        <v>0</v>
      </c>
      <c r="W532" s="34">
        <f>$D532*K532</f>
        <v>0</v>
      </c>
      <c r="X532" s="35">
        <f>$D532*M532</f>
        <v>0</v>
      </c>
      <c r="Y532" s="35">
        <f t="shared" ref="Y532" si="260">D532*(1-K532)</f>
        <v>0</v>
      </c>
      <c r="Z532" s="34">
        <f>$D532*N532</f>
        <v>0</v>
      </c>
      <c r="AA532" s="34">
        <f>$D532*O532</f>
        <v>0</v>
      </c>
      <c r="AB532" s="34">
        <f>$D532*P532</f>
        <v>0</v>
      </c>
      <c r="AC532" s="106">
        <f>D532-AF532-AE532-AD532</f>
        <v>0</v>
      </c>
      <c r="AD532" s="34">
        <f>$D532*Q532</f>
        <v>0</v>
      </c>
      <c r="AE532" s="34">
        <f>$D532*R532</f>
        <v>0</v>
      </c>
      <c r="AF532" s="34">
        <f>$D532*S532</f>
        <v>0</v>
      </c>
      <c r="AG532" s="106">
        <f>$P532*AC532</f>
        <v>0</v>
      </c>
      <c r="AH532" s="106">
        <f>$P532*AD532</f>
        <v>0</v>
      </c>
      <c r="AI532" s="106">
        <f>$P532*AE532</f>
        <v>0</v>
      </c>
      <c r="AJ532" s="106">
        <f>$P532*AF532</f>
        <v>0</v>
      </c>
      <c r="AK532" s="34">
        <f>$D532*T532</f>
        <v>0</v>
      </c>
      <c r="AL532" s="35"/>
      <c r="AM532" s="10"/>
      <c r="AN532" s="29">
        <f>DSUM($A$9:$D$1100,$D$9,AO531:AO532)</f>
        <v>0</v>
      </c>
      <c r="AO532" s="10">
        <f>B532</f>
        <v>0</v>
      </c>
      <c r="AP532" s="88">
        <f>DCOUNT($A$9:$T$1100,$B$9,AO531:AO532)</f>
        <v>0</v>
      </c>
      <c r="AQ532" s="29">
        <f>DSUM($A$9:$T$1100,$P$9,AO531:AO532)</f>
        <v>0</v>
      </c>
      <c r="AR532" s="6">
        <f>IF(AP532=0,0,AQ532/AP532)</f>
        <v>0</v>
      </c>
      <c r="AY532" s="51"/>
    </row>
    <row r="533" spans="1:51" ht="2.25" customHeight="1" x14ac:dyDescent="0.2">
      <c r="A533" s="37"/>
      <c r="B533" s="38"/>
      <c r="C533" s="39"/>
      <c r="D533" s="40"/>
      <c r="E533" s="41"/>
      <c r="F533" s="42"/>
      <c r="G533" s="41"/>
      <c r="H533" s="43" t="s">
        <v>0</v>
      </c>
      <c r="I533" s="43" t="s">
        <v>52</v>
      </c>
      <c r="J533" s="43" t="s">
        <v>1</v>
      </c>
      <c r="K533" s="39"/>
      <c r="L533" s="69"/>
      <c r="M533" s="45"/>
      <c r="N533" s="46"/>
      <c r="O533" s="46"/>
      <c r="P533" s="86"/>
      <c r="Q533" s="252"/>
      <c r="R533" s="63"/>
      <c r="S533" s="253"/>
      <c r="T533" s="47"/>
      <c r="U533" s="48"/>
      <c r="V533" s="48"/>
      <c r="W533" s="48"/>
      <c r="X533" s="48"/>
      <c r="Y533" s="48"/>
      <c r="Z533" s="48"/>
      <c r="AA533" s="48"/>
      <c r="AB533" s="48"/>
      <c r="AC533" s="103"/>
      <c r="AD533" s="48"/>
      <c r="AE533" s="48"/>
      <c r="AF533" s="48"/>
      <c r="AG533" s="109"/>
      <c r="AH533" s="109"/>
      <c r="AI533" s="109"/>
      <c r="AJ533" s="109"/>
      <c r="AK533" s="48"/>
      <c r="AL533" s="48"/>
      <c r="AM533" s="10"/>
      <c r="AN533" s="18"/>
      <c r="AO533" s="14" t="s">
        <v>81</v>
      </c>
      <c r="AP533" s="87"/>
      <c r="AQ533" s="87"/>
      <c r="AY533" s="51"/>
    </row>
    <row r="534" spans="1:51" ht="17.25" customHeight="1" x14ac:dyDescent="0.2">
      <c r="A534" s="26"/>
      <c r="B534" s="27"/>
      <c r="C534" s="28"/>
      <c r="D534" s="29">
        <f>C534*E534*G534/100</f>
        <v>0</v>
      </c>
      <c r="E534" s="30"/>
      <c r="F534" s="31">
        <f>E534*G534/10</f>
        <v>0</v>
      </c>
      <c r="G534" s="30"/>
      <c r="H534" s="30"/>
      <c r="I534" s="30"/>
      <c r="J534" s="30"/>
      <c r="K534" s="28"/>
      <c r="L534" s="68"/>
      <c r="M534" s="32">
        <f>IF(L534=0,H534,L534)</f>
        <v>0</v>
      </c>
      <c r="N534" s="297"/>
      <c r="O534" s="107"/>
      <c r="P534" s="85"/>
      <c r="Q534" s="107"/>
      <c r="R534" s="64"/>
      <c r="S534" s="251"/>
      <c r="T534" s="33"/>
      <c r="U534" s="34">
        <f>$D534*I534</f>
        <v>0</v>
      </c>
      <c r="V534" s="34">
        <f>$D534*J534</f>
        <v>0</v>
      </c>
      <c r="W534" s="34">
        <f>$D534*K534</f>
        <v>0</v>
      </c>
      <c r="X534" s="35">
        <f>$D534*M534</f>
        <v>0</v>
      </c>
      <c r="Y534" s="35">
        <f t="shared" ref="Y534" si="261">D534*(1-K534)</f>
        <v>0</v>
      </c>
      <c r="Z534" s="34">
        <f>$D534*N534</f>
        <v>0</v>
      </c>
      <c r="AA534" s="34">
        <f>$D534*O534</f>
        <v>0</v>
      </c>
      <c r="AB534" s="34">
        <f>$D534*P534</f>
        <v>0</v>
      </c>
      <c r="AC534" s="106">
        <f>D534-AF534-AE534-AD534</f>
        <v>0</v>
      </c>
      <c r="AD534" s="34">
        <f>$D534*Q534</f>
        <v>0</v>
      </c>
      <c r="AE534" s="34">
        <f>$D534*R534</f>
        <v>0</v>
      </c>
      <c r="AF534" s="34">
        <f>$D534*S534</f>
        <v>0</v>
      </c>
      <c r="AG534" s="106">
        <f>$P534*AC534</f>
        <v>0</v>
      </c>
      <c r="AH534" s="106">
        <f>$P534*AD534</f>
        <v>0</v>
      </c>
      <c r="AI534" s="106">
        <f>$P534*AE534</f>
        <v>0</v>
      </c>
      <c r="AJ534" s="106">
        <f>$P534*AF534</f>
        <v>0</v>
      </c>
      <c r="AK534" s="34">
        <f>$D534*T534</f>
        <v>0</v>
      </c>
      <c r="AL534" s="35"/>
      <c r="AM534" s="10"/>
      <c r="AN534" s="29">
        <f>DSUM($A$9:$D$1100,$D$9,AO533:AO534)</f>
        <v>0</v>
      </c>
      <c r="AO534" s="10">
        <f>B534</f>
        <v>0</v>
      </c>
      <c r="AP534" s="88">
        <f>DCOUNT($A$9:$T$1100,$B$9,AO533:AO534)</f>
        <v>0</v>
      </c>
      <c r="AQ534" s="29">
        <f>DSUM($A$9:$T$1100,$P$9,AO533:AO534)</f>
        <v>0</v>
      </c>
      <c r="AR534" s="6">
        <f>IF(AP534=0,0,AQ534/AP534)</f>
        <v>0</v>
      </c>
      <c r="AY534" s="51"/>
    </row>
    <row r="535" spans="1:51" ht="2.25" customHeight="1" x14ac:dyDescent="0.2">
      <c r="A535" s="37"/>
      <c r="B535" s="38"/>
      <c r="C535" s="39"/>
      <c r="D535" s="40"/>
      <c r="E535" s="41"/>
      <c r="F535" s="42"/>
      <c r="G535" s="41"/>
      <c r="H535" s="43" t="s">
        <v>0</v>
      </c>
      <c r="I535" s="43" t="s">
        <v>52</v>
      </c>
      <c r="J535" s="43" t="s">
        <v>1</v>
      </c>
      <c r="K535" s="39"/>
      <c r="L535" s="69"/>
      <c r="M535" s="45"/>
      <c r="N535" s="46"/>
      <c r="O535" s="46"/>
      <c r="P535" s="86"/>
      <c r="Q535" s="252"/>
      <c r="R535" s="63"/>
      <c r="S535" s="253"/>
      <c r="T535" s="47"/>
      <c r="U535" s="48"/>
      <c r="V535" s="48"/>
      <c r="W535" s="48"/>
      <c r="X535" s="48"/>
      <c r="Y535" s="48"/>
      <c r="Z535" s="48"/>
      <c r="AA535" s="48"/>
      <c r="AB535" s="48"/>
      <c r="AC535" s="103"/>
      <c r="AD535" s="48"/>
      <c r="AE535" s="48"/>
      <c r="AF535" s="48"/>
      <c r="AG535" s="109"/>
      <c r="AH535" s="109"/>
      <c r="AI535" s="109"/>
      <c r="AJ535" s="109"/>
      <c r="AK535" s="48"/>
      <c r="AL535" s="48"/>
      <c r="AM535" s="10"/>
      <c r="AN535" s="18"/>
      <c r="AO535" s="14" t="s">
        <v>81</v>
      </c>
      <c r="AP535" s="87"/>
      <c r="AQ535" s="87"/>
      <c r="AY535" s="51"/>
    </row>
    <row r="536" spans="1:51" ht="17.25" customHeight="1" x14ac:dyDescent="0.2">
      <c r="A536" s="26"/>
      <c r="B536" s="27"/>
      <c r="C536" s="28"/>
      <c r="D536" s="29">
        <f>C536*E536*G536/100</f>
        <v>0</v>
      </c>
      <c r="E536" s="30"/>
      <c r="F536" s="31">
        <f>E536*G536/10</f>
        <v>0</v>
      </c>
      <c r="G536" s="30"/>
      <c r="H536" s="30"/>
      <c r="I536" s="30"/>
      <c r="J536" s="30"/>
      <c r="K536" s="28"/>
      <c r="L536" s="68"/>
      <c r="M536" s="32">
        <f>IF(L536=0,H536,L536)</f>
        <v>0</v>
      </c>
      <c r="N536" s="297"/>
      <c r="O536" s="107"/>
      <c r="P536" s="85"/>
      <c r="Q536" s="107"/>
      <c r="R536" s="64"/>
      <c r="S536" s="251"/>
      <c r="T536" s="33"/>
      <c r="U536" s="34">
        <f>$D536*I536</f>
        <v>0</v>
      </c>
      <c r="V536" s="34">
        <f>$D536*J536</f>
        <v>0</v>
      </c>
      <c r="W536" s="34">
        <f>$D536*K536</f>
        <v>0</v>
      </c>
      <c r="X536" s="35">
        <f>$D536*M536</f>
        <v>0</v>
      </c>
      <c r="Y536" s="35">
        <f t="shared" ref="Y536" si="262">D536*(1-K536)</f>
        <v>0</v>
      </c>
      <c r="Z536" s="34">
        <f>$D536*N536</f>
        <v>0</v>
      </c>
      <c r="AA536" s="34">
        <f>$D536*O536</f>
        <v>0</v>
      </c>
      <c r="AB536" s="34">
        <f>$D536*P536</f>
        <v>0</v>
      </c>
      <c r="AC536" s="106">
        <f>D536-AF536-AE536-AD536</f>
        <v>0</v>
      </c>
      <c r="AD536" s="34">
        <f>$D536*Q536</f>
        <v>0</v>
      </c>
      <c r="AE536" s="34">
        <f>$D536*R536</f>
        <v>0</v>
      </c>
      <c r="AF536" s="34">
        <f>$D536*S536</f>
        <v>0</v>
      </c>
      <c r="AG536" s="106">
        <f>$P536*AC536</f>
        <v>0</v>
      </c>
      <c r="AH536" s="106">
        <f>$P536*AD536</f>
        <v>0</v>
      </c>
      <c r="AI536" s="106">
        <f>$P536*AE536</f>
        <v>0</v>
      </c>
      <c r="AJ536" s="106">
        <f>$P536*AF536</f>
        <v>0</v>
      </c>
      <c r="AK536" s="34">
        <f>$D536*T536</f>
        <v>0</v>
      </c>
      <c r="AL536" s="35"/>
      <c r="AM536" s="10"/>
      <c r="AN536" s="29">
        <f>DSUM($A$9:$D$1100,$D$9,AO535:AO536)</f>
        <v>0</v>
      </c>
      <c r="AO536" s="10">
        <f>B536</f>
        <v>0</v>
      </c>
      <c r="AP536" s="88">
        <f>DCOUNT($A$9:$T$1100,$B$9,AO535:AO536)</f>
        <v>0</v>
      </c>
      <c r="AQ536" s="29">
        <f>DSUM($A$9:$T$1100,$P$9,AO535:AO536)</f>
        <v>0</v>
      </c>
      <c r="AR536" s="6">
        <f>IF(AP536=0,0,AQ536/AP536)</f>
        <v>0</v>
      </c>
      <c r="AY536" s="51"/>
    </row>
    <row r="537" spans="1:51" ht="2.25" customHeight="1" x14ac:dyDescent="0.2">
      <c r="A537" s="37"/>
      <c r="B537" s="38"/>
      <c r="C537" s="39"/>
      <c r="D537" s="40"/>
      <c r="E537" s="41"/>
      <c r="F537" s="42"/>
      <c r="G537" s="41"/>
      <c r="H537" s="43" t="s">
        <v>0</v>
      </c>
      <c r="I537" s="43" t="s">
        <v>52</v>
      </c>
      <c r="J537" s="43" t="s">
        <v>1</v>
      </c>
      <c r="K537" s="39"/>
      <c r="L537" s="69"/>
      <c r="M537" s="45"/>
      <c r="N537" s="46"/>
      <c r="O537" s="46"/>
      <c r="P537" s="86"/>
      <c r="Q537" s="252"/>
      <c r="R537" s="63"/>
      <c r="S537" s="253"/>
      <c r="T537" s="47"/>
      <c r="U537" s="48"/>
      <c r="V537" s="48"/>
      <c r="W537" s="48"/>
      <c r="X537" s="48"/>
      <c r="Y537" s="48"/>
      <c r="Z537" s="48"/>
      <c r="AA537" s="48"/>
      <c r="AB537" s="48"/>
      <c r="AC537" s="103"/>
      <c r="AD537" s="48"/>
      <c r="AE537" s="48"/>
      <c r="AF537" s="48"/>
      <c r="AG537" s="109"/>
      <c r="AH537" s="109"/>
      <c r="AI537" s="109"/>
      <c r="AJ537" s="109"/>
      <c r="AK537" s="48"/>
      <c r="AL537" s="48"/>
      <c r="AM537" s="10"/>
      <c r="AN537" s="18"/>
      <c r="AO537" s="14" t="s">
        <v>81</v>
      </c>
      <c r="AP537" s="87"/>
      <c r="AQ537" s="87"/>
      <c r="AY537" s="51"/>
    </row>
    <row r="538" spans="1:51" ht="17.25" customHeight="1" x14ac:dyDescent="0.2">
      <c r="A538" s="26"/>
      <c r="B538" s="27"/>
      <c r="C538" s="28"/>
      <c r="D538" s="29">
        <f>C538*E538*G538/100</f>
        <v>0</v>
      </c>
      <c r="E538" s="30"/>
      <c r="F538" s="31">
        <f>E538*G538/10</f>
        <v>0</v>
      </c>
      <c r="G538" s="30"/>
      <c r="H538" s="30"/>
      <c r="I538" s="30"/>
      <c r="J538" s="30"/>
      <c r="K538" s="28"/>
      <c r="L538" s="68"/>
      <c r="M538" s="32">
        <f>IF(L538=0,H538,L538)</f>
        <v>0</v>
      </c>
      <c r="N538" s="297"/>
      <c r="O538" s="107"/>
      <c r="P538" s="85"/>
      <c r="Q538" s="107"/>
      <c r="R538" s="64"/>
      <c r="S538" s="251"/>
      <c r="T538" s="33"/>
      <c r="U538" s="34">
        <f>$D538*I538</f>
        <v>0</v>
      </c>
      <c r="V538" s="34">
        <f>$D538*J538</f>
        <v>0</v>
      </c>
      <c r="W538" s="34">
        <f>$D538*K538</f>
        <v>0</v>
      </c>
      <c r="X538" s="35">
        <f>$D538*M538</f>
        <v>0</v>
      </c>
      <c r="Y538" s="35">
        <f t="shared" ref="Y538" si="263">D538*(1-K538)</f>
        <v>0</v>
      </c>
      <c r="Z538" s="34">
        <f>$D538*N538</f>
        <v>0</v>
      </c>
      <c r="AA538" s="34">
        <f>$D538*O538</f>
        <v>0</v>
      </c>
      <c r="AB538" s="34">
        <f>$D538*P538</f>
        <v>0</v>
      </c>
      <c r="AC538" s="106">
        <f>D538-AF538-AE538-AD538</f>
        <v>0</v>
      </c>
      <c r="AD538" s="34">
        <f>$D538*Q538</f>
        <v>0</v>
      </c>
      <c r="AE538" s="34">
        <f>$D538*R538</f>
        <v>0</v>
      </c>
      <c r="AF538" s="34">
        <f>$D538*S538</f>
        <v>0</v>
      </c>
      <c r="AG538" s="106">
        <f>$P538*AC538</f>
        <v>0</v>
      </c>
      <c r="AH538" s="106">
        <f>$P538*AD538</f>
        <v>0</v>
      </c>
      <c r="AI538" s="106">
        <f>$P538*AE538</f>
        <v>0</v>
      </c>
      <c r="AJ538" s="106">
        <f>$P538*AF538</f>
        <v>0</v>
      </c>
      <c r="AK538" s="34">
        <f>$D538*T538</f>
        <v>0</v>
      </c>
      <c r="AL538" s="35"/>
      <c r="AM538" s="10"/>
      <c r="AN538" s="29">
        <f>DSUM($A$9:$D$1100,$D$9,AO537:AO538)</f>
        <v>0</v>
      </c>
      <c r="AO538" s="10">
        <f>B538</f>
        <v>0</v>
      </c>
      <c r="AP538" s="88">
        <f>DCOUNT($A$9:$T$1100,$B$9,AO537:AO538)</f>
        <v>0</v>
      </c>
      <c r="AQ538" s="29">
        <f>DSUM($A$9:$T$1100,$P$9,AO537:AO538)</f>
        <v>0</v>
      </c>
      <c r="AR538" s="6">
        <f>IF(AP538=0,0,AQ538/AP538)</f>
        <v>0</v>
      </c>
      <c r="AY538" s="51"/>
    </row>
    <row r="539" spans="1:51" ht="2.25" customHeight="1" x14ac:dyDescent="0.2">
      <c r="A539" s="37"/>
      <c r="B539" s="38"/>
      <c r="C539" s="39"/>
      <c r="D539" s="40"/>
      <c r="E539" s="41"/>
      <c r="F539" s="42"/>
      <c r="G539" s="41"/>
      <c r="H539" s="43" t="s">
        <v>0</v>
      </c>
      <c r="I539" s="43" t="s">
        <v>52</v>
      </c>
      <c r="J539" s="43" t="s">
        <v>1</v>
      </c>
      <c r="K539" s="39"/>
      <c r="L539" s="69"/>
      <c r="M539" s="45"/>
      <c r="N539" s="46"/>
      <c r="O539" s="46"/>
      <c r="P539" s="86"/>
      <c r="Q539" s="252"/>
      <c r="R539" s="63"/>
      <c r="S539" s="253"/>
      <c r="T539" s="47"/>
      <c r="U539" s="48"/>
      <c r="V539" s="48"/>
      <c r="W539" s="48"/>
      <c r="X539" s="48"/>
      <c r="Y539" s="48"/>
      <c r="Z539" s="48"/>
      <c r="AA539" s="48"/>
      <c r="AB539" s="48"/>
      <c r="AC539" s="103"/>
      <c r="AD539" s="48"/>
      <c r="AE539" s="48"/>
      <c r="AF539" s="48"/>
      <c r="AG539" s="109"/>
      <c r="AH539" s="109"/>
      <c r="AI539" s="109"/>
      <c r="AJ539" s="109"/>
      <c r="AK539" s="48"/>
      <c r="AL539" s="48"/>
      <c r="AM539" s="10"/>
      <c r="AN539" s="18"/>
      <c r="AO539" s="14" t="s">
        <v>81</v>
      </c>
      <c r="AP539" s="87"/>
      <c r="AQ539" s="87"/>
      <c r="AY539" s="51"/>
    </row>
    <row r="540" spans="1:51" ht="17.25" customHeight="1" x14ac:dyDescent="0.2">
      <c r="A540" s="26"/>
      <c r="B540" s="27"/>
      <c r="C540" s="28"/>
      <c r="D540" s="29">
        <f>C540*E540*G540/100</f>
        <v>0</v>
      </c>
      <c r="E540" s="30"/>
      <c r="F540" s="31">
        <f>E540*G540/10</f>
        <v>0</v>
      </c>
      <c r="G540" s="30"/>
      <c r="H540" s="30"/>
      <c r="I540" s="30"/>
      <c r="J540" s="30"/>
      <c r="K540" s="28"/>
      <c r="L540" s="68"/>
      <c r="M540" s="32">
        <f>IF(L540=0,H540,L540)</f>
        <v>0</v>
      </c>
      <c r="N540" s="297"/>
      <c r="O540" s="107"/>
      <c r="P540" s="85"/>
      <c r="Q540" s="107"/>
      <c r="R540" s="64"/>
      <c r="S540" s="251"/>
      <c r="T540" s="33"/>
      <c r="U540" s="34">
        <f>$D540*I540</f>
        <v>0</v>
      </c>
      <c r="V540" s="34">
        <f>$D540*J540</f>
        <v>0</v>
      </c>
      <c r="W540" s="34">
        <f>$D540*K540</f>
        <v>0</v>
      </c>
      <c r="X540" s="35">
        <f>$D540*M540</f>
        <v>0</v>
      </c>
      <c r="Y540" s="35">
        <f t="shared" ref="Y540" si="264">D540*(1-K540)</f>
        <v>0</v>
      </c>
      <c r="Z540" s="34">
        <f>$D540*N540</f>
        <v>0</v>
      </c>
      <c r="AA540" s="34">
        <f>$D540*O540</f>
        <v>0</v>
      </c>
      <c r="AB540" s="34">
        <f>$D540*P540</f>
        <v>0</v>
      </c>
      <c r="AC540" s="106">
        <f>D540-AF540-AE540-AD540</f>
        <v>0</v>
      </c>
      <c r="AD540" s="34">
        <f>$D540*Q540</f>
        <v>0</v>
      </c>
      <c r="AE540" s="34">
        <f>$D540*R540</f>
        <v>0</v>
      </c>
      <c r="AF540" s="34">
        <f>$D540*S540</f>
        <v>0</v>
      </c>
      <c r="AG540" s="106">
        <f>$P540*AC540</f>
        <v>0</v>
      </c>
      <c r="AH540" s="106">
        <f>$P540*AD540</f>
        <v>0</v>
      </c>
      <c r="AI540" s="106">
        <f>$P540*AE540</f>
        <v>0</v>
      </c>
      <c r="AJ540" s="106">
        <f>$P540*AF540</f>
        <v>0</v>
      </c>
      <c r="AK540" s="34">
        <f>$D540*T540</f>
        <v>0</v>
      </c>
      <c r="AL540" s="35"/>
      <c r="AM540" s="10"/>
      <c r="AN540" s="29">
        <f>DSUM($A$9:$D$1100,$D$9,AO539:AO540)</f>
        <v>0</v>
      </c>
      <c r="AO540" s="10">
        <f>B540</f>
        <v>0</v>
      </c>
      <c r="AP540" s="88">
        <f>DCOUNT($A$9:$T$1100,$B$9,AO539:AO540)</f>
        <v>0</v>
      </c>
      <c r="AQ540" s="29">
        <f>DSUM($A$9:$T$1100,$P$9,AO539:AO540)</f>
        <v>0</v>
      </c>
      <c r="AR540" s="6">
        <f>IF(AP540=0,0,AQ540/AP540)</f>
        <v>0</v>
      </c>
      <c r="AY540" s="51"/>
    </row>
    <row r="541" spans="1:51" ht="2.25" customHeight="1" x14ac:dyDescent="0.2">
      <c r="A541" s="37"/>
      <c r="B541" s="38"/>
      <c r="C541" s="39"/>
      <c r="D541" s="40"/>
      <c r="E541" s="41"/>
      <c r="F541" s="42"/>
      <c r="G541" s="41"/>
      <c r="H541" s="43" t="s">
        <v>0</v>
      </c>
      <c r="I541" s="43" t="s">
        <v>52</v>
      </c>
      <c r="J541" s="43" t="s">
        <v>1</v>
      </c>
      <c r="K541" s="39"/>
      <c r="L541" s="69"/>
      <c r="M541" s="45"/>
      <c r="N541" s="46"/>
      <c r="O541" s="46"/>
      <c r="P541" s="86"/>
      <c r="Q541" s="252"/>
      <c r="R541" s="63"/>
      <c r="S541" s="253"/>
      <c r="T541" s="47"/>
      <c r="U541" s="48"/>
      <c r="V541" s="48"/>
      <c r="W541" s="48"/>
      <c r="X541" s="48"/>
      <c r="Y541" s="48"/>
      <c r="Z541" s="48"/>
      <c r="AA541" s="48"/>
      <c r="AB541" s="48"/>
      <c r="AC541" s="103"/>
      <c r="AD541" s="48"/>
      <c r="AE541" s="48"/>
      <c r="AF541" s="48"/>
      <c r="AG541" s="109"/>
      <c r="AH541" s="109"/>
      <c r="AI541" s="109"/>
      <c r="AJ541" s="109"/>
      <c r="AK541" s="48"/>
      <c r="AL541" s="48"/>
      <c r="AM541" s="10"/>
      <c r="AN541" s="18"/>
      <c r="AO541" s="14" t="s">
        <v>81</v>
      </c>
      <c r="AP541" s="87"/>
      <c r="AQ541" s="87"/>
      <c r="AY541" s="51"/>
    </row>
    <row r="542" spans="1:51" ht="17.25" customHeight="1" x14ac:dyDescent="0.2">
      <c r="A542" s="26"/>
      <c r="B542" s="27"/>
      <c r="C542" s="28"/>
      <c r="D542" s="29">
        <f>C542*E542*G542/100</f>
        <v>0</v>
      </c>
      <c r="E542" s="30"/>
      <c r="F542" s="31">
        <f>E542*G542/10</f>
        <v>0</v>
      </c>
      <c r="G542" s="30"/>
      <c r="H542" s="30"/>
      <c r="I542" s="30"/>
      <c r="J542" s="30"/>
      <c r="K542" s="28"/>
      <c r="L542" s="68"/>
      <c r="M542" s="32">
        <f>IF(L542=0,H542,L542)</f>
        <v>0</v>
      </c>
      <c r="N542" s="297"/>
      <c r="O542" s="107"/>
      <c r="P542" s="85"/>
      <c r="Q542" s="107"/>
      <c r="R542" s="64"/>
      <c r="S542" s="251"/>
      <c r="T542" s="33"/>
      <c r="U542" s="34">
        <f>$D542*I542</f>
        <v>0</v>
      </c>
      <c r="V542" s="34">
        <f>$D542*J542</f>
        <v>0</v>
      </c>
      <c r="W542" s="34">
        <f>$D542*K542</f>
        <v>0</v>
      </c>
      <c r="X542" s="35">
        <f>$D542*M542</f>
        <v>0</v>
      </c>
      <c r="Y542" s="35">
        <f t="shared" ref="Y542" si="265">D542*(1-K542)</f>
        <v>0</v>
      </c>
      <c r="Z542" s="34">
        <f>$D542*N542</f>
        <v>0</v>
      </c>
      <c r="AA542" s="34">
        <f>$D542*O542</f>
        <v>0</v>
      </c>
      <c r="AB542" s="34">
        <f>$D542*P542</f>
        <v>0</v>
      </c>
      <c r="AC542" s="106">
        <f>D542-AF542-AE542-AD542</f>
        <v>0</v>
      </c>
      <c r="AD542" s="34">
        <f>$D542*Q542</f>
        <v>0</v>
      </c>
      <c r="AE542" s="34">
        <f>$D542*R542</f>
        <v>0</v>
      </c>
      <c r="AF542" s="34">
        <f>$D542*S542</f>
        <v>0</v>
      </c>
      <c r="AG542" s="106">
        <f>$P542*AC542</f>
        <v>0</v>
      </c>
      <c r="AH542" s="106">
        <f>$P542*AD542</f>
        <v>0</v>
      </c>
      <c r="AI542" s="106">
        <f>$P542*AE542</f>
        <v>0</v>
      </c>
      <c r="AJ542" s="106">
        <f>$P542*AF542</f>
        <v>0</v>
      </c>
      <c r="AK542" s="34">
        <f>$D542*T542</f>
        <v>0</v>
      </c>
      <c r="AL542" s="35"/>
      <c r="AM542" s="10"/>
      <c r="AN542" s="29">
        <f>DSUM($A$9:$D$1100,$D$9,AO541:AO542)</f>
        <v>0</v>
      </c>
      <c r="AO542" s="10">
        <f>B542</f>
        <v>0</v>
      </c>
      <c r="AP542" s="88">
        <f>DCOUNT($A$9:$T$1100,$B$9,AO541:AO542)</f>
        <v>0</v>
      </c>
      <c r="AQ542" s="29">
        <f>DSUM($A$9:$T$1100,$P$9,AO541:AO542)</f>
        <v>0</v>
      </c>
      <c r="AR542" s="6">
        <f>IF(AP542=0,0,AQ542/AP542)</f>
        <v>0</v>
      </c>
      <c r="AY542" s="51"/>
    </row>
    <row r="543" spans="1:51" ht="2.25" customHeight="1" x14ac:dyDescent="0.2">
      <c r="A543" s="37"/>
      <c r="B543" s="38"/>
      <c r="C543" s="39"/>
      <c r="D543" s="40"/>
      <c r="E543" s="41"/>
      <c r="F543" s="42"/>
      <c r="G543" s="41"/>
      <c r="H543" s="43" t="s">
        <v>0</v>
      </c>
      <c r="I543" s="43" t="s">
        <v>52</v>
      </c>
      <c r="J543" s="43" t="s">
        <v>1</v>
      </c>
      <c r="K543" s="39"/>
      <c r="L543" s="69"/>
      <c r="M543" s="45"/>
      <c r="N543" s="46"/>
      <c r="O543" s="46"/>
      <c r="P543" s="86"/>
      <c r="Q543" s="252"/>
      <c r="R543" s="63"/>
      <c r="S543" s="253"/>
      <c r="T543" s="47"/>
      <c r="U543" s="48"/>
      <c r="V543" s="48"/>
      <c r="W543" s="48"/>
      <c r="X543" s="48"/>
      <c r="Y543" s="48"/>
      <c r="Z543" s="48"/>
      <c r="AA543" s="48"/>
      <c r="AB543" s="48"/>
      <c r="AC543" s="103"/>
      <c r="AD543" s="48"/>
      <c r="AE543" s="48"/>
      <c r="AF543" s="48"/>
      <c r="AG543" s="109"/>
      <c r="AH543" s="109"/>
      <c r="AI543" s="109"/>
      <c r="AJ543" s="109"/>
      <c r="AK543" s="48"/>
      <c r="AL543" s="48"/>
      <c r="AM543" s="10"/>
      <c r="AN543" s="18"/>
      <c r="AO543" s="14" t="s">
        <v>81</v>
      </c>
      <c r="AP543" s="87"/>
      <c r="AQ543" s="87"/>
      <c r="AY543" s="51"/>
    </row>
    <row r="544" spans="1:51" ht="17.25" customHeight="1" x14ac:dyDescent="0.2">
      <c r="A544" s="26"/>
      <c r="B544" s="27"/>
      <c r="C544" s="28"/>
      <c r="D544" s="29">
        <f>C544*E544*G544/100</f>
        <v>0</v>
      </c>
      <c r="E544" s="30"/>
      <c r="F544" s="31">
        <f>E544*G544/10</f>
        <v>0</v>
      </c>
      <c r="G544" s="30"/>
      <c r="H544" s="30"/>
      <c r="I544" s="30"/>
      <c r="J544" s="30"/>
      <c r="K544" s="28"/>
      <c r="L544" s="68"/>
      <c r="M544" s="32">
        <f>IF(L544=0,H544,L544)</f>
        <v>0</v>
      </c>
      <c r="N544" s="297"/>
      <c r="O544" s="107"/>
      <c r="P544" s="85"/>
      <c r="Q544" s="107"/>
      <c r="R544" s="64"/>
      <c r="S544" s="251"/>
      <c r="T544" s="33"/>
      <c r="U544" s="34">
        <f>$D544*I544</f>
        <v>0</v>
      </c>
      <c r="V544" s="34">
        <f>$D544*J544</f>
        <v>0</v>
      </c>
      <c r="W544" s="34">
        <f>$D544*K544</f>
        <v>0</v>
      </c>
      <c r="X544" s="35">
        <f>$D544*M544</f>
        <v>0</v>
      </c>
      <c r="Y544" s="35">
        <f t="shared" ref="Y544" si="266">D544*(1-K544)</f>
        <v>0</v>
      </c>
      <c r="Z544" s="34">
        <f>$D544*N544</f>
        <v>0</v>
      </c>
      <c r="AA544" s="34">
        <f>$D544*O544</f>
        <v>0</v>
      </c>
      <c r="AB544" s="34">
        <f>$D544*P544</f>
        <v>0</v>
      </c>
      <c r="AC544" s="106">
        <f>D544-AF544-AE544-AD544</f>
        <v>0</v>
      </c>
      <c r="AD544" s="34">
        <f>$D544*Q544</f>
        <v>0</v>
      </c>
      <c r="AE544" s="34">
        <f>$D544*R544</f>
        <v>0</v>
      </c>
      <c r="AF544" s="34">
        <f>$D544*S544</f>
        <v>0</v>
      </c>
      <c r="AG544" s="106">
        <f>$P544*AC544</f>
        <v>0</v>
      </c>
      <c r="AH544" s="106">
        <f>$P544*AD544</f>
        <v>0</v>
      </c>
      <c r="AI544" s="106">
        <f>$P544*AE544</f>
        <v>0</v>
      </c>
      <c r="AJ544" s="106">
        <f>$P544*AF544</f>
        <v>0</v>
      </c>
      <c r="AK544" s="34">
        <f>$D544*T544</f>
        <v>0</v>
      </c>
      <c r="AL544" s="35"/>
      <c r="AM544" s="10"/>
      <c r="AN544" s="29">
        <f>DSUM($A$9:$D$1100,$D$9,AO543:AO544)</f>
        <v>0</v>
      </c>
      <c r="AO544" s="10">
        <f>B544</f>
        <v>0</v>
      </c>
      <c r="AP544" s="88">
        <f>DCOUNT($A$9:$T$1100,$B$9,AO543:AO544)</f>
        <v>0</v>
      </c>
      <c r="AQ544" s="29">
        <f>DSUM($A$9:$T$1100,$P$9,AO543:AO544)</f>
        <v>0</v>
      </c>
      <c r="AR544" s="6">
        <f>IF(AP544=0,0,AQ544/AP544)</f>
        <v>0</v>
      </c>
      <c r="AY544" s="51"/>
    </row>
    <row r="545" spans="1:51" ht="2.25" customHeight="1" x14ac:dyDescent="0.2">
      <c r="A545" s="37"/>
      <c r="B545" s="38"/>
      <c r="C545" s="39"/>
      <c r="D545" s="40"/>
      <c r="E545" s="41"/>
      <c r="F545" s="42"/>
      <c r="G545" s="41"/>
      <c r="H545" s="43" t="s">
        <v>0</v>
      </c>
      <c r="I545" s="43" t="s">
        <v>52</v>
      </c>
      <c r="J545" s="43" t="s">
        <v>1</v>
      </c>
      <c r="K545" s="39"/>
      <c r="L545" s="69"/>
      <c r="M545" s="45"/>
      <c r="N545" s="46"/>
      <c r="O545" s="46"/>
      <c r="P545" s="86"/>
      <c r="Q545" s="252"/>
      <c r="R545" s="63"/>
      <c r="S545" s="253"/>
      <c r="T545" s="47"/>
      <c r="U545" s="48"/>
      <c r="V545" s="48"/>
      <c r="W545" s="48"/>
      <c r="X545" s="48"/>
      <c r="Y545" s="48"/>
      <c r="Z545" s="48"/>
      <c r="AA545" s="48"/>
      <c r="AB545" s="48"/>
      <c r="AC545" s="103"/>
      <c r="AD545" s="48"/>
      <c r="AE545" s="48"/>
      <c r="AF545" s="48"/>
      <c r="AG545" s="109"/>
      <c r="AH545" s="109"/>
      <c r="AI545" s="109"/>
      <c r="AJ545" s="109"/>
      <c r="AK545" s="48"/>
      <c r="AL545" s="48"/>
      <c r="AM545" s="10"/>
      <c r="AN545" s="18"/>
      <c r="AO545" s="14" t="s">
        <v>81</v>
      </c>
      <c r="AP545" s="87"/>
      <c r="AQ545" s="87"/>
      <c r="AY545" s="51"/>
    </row>
    <row r="546" spans="1:51" ht="17.25" customHeight="1" x14ac:dyDescent="0.2">
      <c r="A546" s="26"/>
      <c r="B546" s="27"/>
      <c r="C546" s="28"/>
      <c r="D546" s="29">
        <f>C546*E546*G546/100</f>
        <v>0</v>
      </c>
      <c r="E546" s="30"/>
      <c r="F546" s="31">
        <f>E546*G546/10</f>
        <v>0</v>
      </c>
      <c r="G546" s="30"/>
      <c r="H546" s="30"/>
      <c r="I546" s="30"/>
      <c r="J546" s="30"/>
      <c r="K546" s="28"/>
      <c r="L546" s="68"/>
      <c r="M546" s="32">
        <f>IF(L546=0,H546,L546)</f>
        <v>0</v>
      </c>
      <c r="N546" s="297"/>
      <c r="O546" s="107"/>
      <c r="P546" s="85"/>
      <c r="Q546" s="107"/>
      <c r="R546" s="64"/>
      <c r="S546" s="251"/>
      <c r="T546" s="33"/>
      <c r="U546" s="34">
        <f>$D546*I546</f>
        <v>0</v>
      </c>
      <c r="V546" s="34">
        <f>$D546*J546</f>
        <v>0</v>
      </c>
      <c r="W546" s="34">
        <f>$D546*K546</f>
        <v>0</v>
      </c>
      <c r="X546" s="35">
        <f>$D546*M546</f>
        <v>0</v>
      </c>
      <c r="Y546" s="35">
        <f t="shared" ref="Y546" si="267">D546*(1-K546)</f>
        <v>0</v>
      </c>
      <c r="Z546" s="34">
        <f>$D546*N546</f>
        <v>0</v>
      </c>
      <c r="AA546" s="34">
        <f>$D546*O546</f>
        <v>0</v>
      </c>
      <c r="AB546" s="34">
        <f>$D546*P546</f>
        <v>0</v>
      </c>
      <c r="AC546" s="106">
        <f>D546-AF546-AE546-AD546</f>
        <v>0</v>
      </c>
      <c r="AD546" s="34">
        <f>$D546*Q546</f>
        <v>0</v>
      </c>
      <c r="AE546" s="34">
        <f>$D546*R546</f>
        <v>0</v>
      </c>
      <c r="AF546" s="34">
        <f>$D546*S546</f>
        <v>0</v>
      </c>
      <c r="AG546" s="106">
        <f>$P546*AC546</f>
        <v>0</v>
      </c>
      <c r="AH546" s="106">
        <f>$P546*AD546</f>
        <v>0</v>
      </c>
      <c r="AI546" s="106">
        <f>$P546*AE546</f>
        <v>0</v>
      </c>
      <c r="AJ546" s="106">
        <f>$P546*AF546</f>
        <v>0</v>
      </c>
      <c r="AK546" s="34">
        <f>$D546*T546</f>
        <v>0</v>
      </c>
      <c r="AL546" s="35"/>
      <c r="AM546" s="10"/>
      <c r="AN546" s="29">
        <f>DSUM($A$9:$D$1100,$D$9,AO545:AO546)</f>
        <v>0</v>
      </c>
      <c r="AO546" s="10">
        <f>B546</f>
        <v>0</v>
      </c>
      <c r="AP546" s="88">
        <f>DCOUNT($A$9:$T$1100,$B$9,AO545:AO546)</f>
        <v>0</v>
      </c>
      <c r="AQ546" s="29">
        <f>DSUM($A$9:$T$1100,$P$9,AO545:AO546)</f>
        <v>0</v>
      </c>
      <c r="AR546" s="6">
        <f>IF(AP546=0,0,AQ546/AP546)</f>
        <v>0</v>
      </c>
      <c r="AY546" s="51"/>
    </row>
    <row r="547" spans="1:51" ht="2.25" customHeight="1" x14ac:dyDescent="0.2">
      <c r="A547" s="37"/>
      <c r="B547" s="38"/>
      <c r="C547" s="39"/>
      <c r="D547" s="40"/>
      <c r="E547" s="41"/>
      <c r="F547" s="42"/>
      <c r="G547" s="41"/>
      <c r="H547" s="43" t="s">
        <v>0</v>
      </c>
      <c r="I547" s="43" t="s">
        <v>52</v>
      </c>
      <c r="J547" s="43" t="s">
        <v>1</v>
      </c>
      <c r="K547" s="39"/>
      <c r="L547" s="69"/>
      <c r="M547" s="45"/>
      <c r="N547" s="46"/>
      <c r="O547" s="46"/>
      <c r="P547" s="86"/>
      <c r="Q547" s="252"/>
      <c r="R547" s="63"/>
      <c r="S547" s="253"/>
      <c r="T547" s="47"/>
      <c r="U547" s="48"/>
      <c r="V547" s="48"/>
      <c r="W547" s="48"/>
      <c r="X547" s="48"/>
      <c r="Y547" s="48"/>
      <c r="Z547" s="48"/>
      <c r="AA547" s="48"/>
      <c r="AB547" s="48"/>
      <c r="AC547" s="103"/>
      <c r="AD547" s="48"/>
      <c r="AE547" s="48"/>
      <c r="AF547" s="48"/>
      <c r="AG547" s="109"/>
      <c r="AH547" s="109"/>
      <c r="AI547" s="109"/>
      <c r="AJ547" s="109"/>
      <c r="AK547" s="48"/>
      <c r="AL547" s="48"/>
      <c r="AM547" s="10"/>
      <c r="AN547" s="18"/>
      <c r="AO547" s="14" t="s">
        <v>81</v>
      </c>
      <c r="AP547" s="87"/>
      <c r="AQ547" s="87"/>
      <c r="AY547" s="51"/>
    </row>
    <row r="548" spans="1:51" ht="17.25" customHeight="1" x14ac:dyDescent="0.2">
      <c r="A548" s="26"/>
      <c r="B548" s="27"/>
      <c r="C548" s="28"/>
      <c r="D548" s="29">
        <f>C548*E548*G548/100</f>
        <v>0</v>
      </c>
      <c r="E548" s="30"/>
      <c r="F548" s="31">
        <f>E548*G548/10</f>
        <v>0</v>
      </c>
      <c r="G548" s="30"/>
      <c r="H548" s="30"/>
      <c r="I548" s="30"/>
      <c r="J548" s="30"/>
      <c r="K548" s="28"/>
      <c r="L548" s="68"/>
      <c r="M548" s="32">
        <f>IF(L548=0,H548,L548)</f>
        <v>0</v>
      </c>
      <c r="N548" s="297"/>
      <c r="O548" s="107"/>
      <c r="P548" s="85"/>
      <c r="Q548" s="107"/>
      <c r="R548" s="64"/>
      <c r="S548" s="251"/>
      <c r="T548" s="33"/>
      <c r="U548" s="34">
        <f>$D548*I548</f>
        <v>0</v>
      </c>
      <c r="V548" s="34">
        <f>$D548*J548</f>
        <v>0</v>
      </c>
      <c r="W548" s="34">
        <f>$D548*K548</f>
        <v>0</v>
      </c>
      <c r="X548" s="35">
        <f>$D548*M548</f>
        <v>0</v>
      </c>
      <c r="Y548" s="35">
        <f t="shared" ref="Y548" si="268">D548*(1-K548)</f>
        <v>0</v>
      </c>
      <c r="Z548" s="34">
        <f>$D548*N548</f>
        <v>0</v>
      </c>
      <c r="AA548" s="34">
        <f>$D548*O548</f>
        <v>0</v>
      </c>
      <c r="AB548" s="34">
        <f>$D548*P548</f>
        <v>0</v>
      </c>
      <c r="AC548" s="106">
        <f>D548-AF548-AE548-AD548</f>
        <v>0</v>
      </c>
      <c r="AD548" s="34">
        <f>$D548*Q548</f>
        <v>0</v>
      </c>
      <c r="AE548" s="34">
        <f>$D548*R548</f>
        <v>0</v>
      </c>
      <c r="AF548" s="34">
        <f>$D548*S548</f>
        <v>0</v>
      </c>
      <c r="AG548" s="106">
        <f>$P548*AC548</f>
        <v>0</v>
      </c>
      <c r="AH548" s="106">
        <f>$P548*AD548</f>
        <v>0</v>
      </c>
      <c r="AI548" s="106">
        <f>$P548*AE548</f>
        <v>0</v>
      </c>
      <c r="AJ548" s="106">
        <f>$P548*AF548</f>
        <v>0</v>
      </c>
      <c r="AK548" s="34">
        <f>$D548*T548</f>
        <v>0</v>
      </c>
      <c r="AL548" s="35"/>
      <c r="AM548" s="10"/>
      <c r="AN548" s="29">
        <f>DSUM($A$9:$D$1100,$D$9,AO547:AO548)</f>
        <v>0</v>
      </c>
      <c r="AO548" s="10">
        <f>B548</f>
        <v>0</v>
      </c>
      <c r="AP548" s="88">
        <f>DCOUNT($A$9:$T$1100,$B$9,AO547:AO548)</f>
        <v>0</v>
      </c>
      <c r="AQ548" s="29">
        <f>DSUM($A$9:$T$1100,$P$9,AO547:AO548)</f>
        <v>0</v>
      </c>
      <c r="AR548" s="6">
        <f>IF(AP548=0,0,AQ548/AP548)</f>
        <v>0</v>
      </c>
      <c r="AY548" s="51"/>
    </row>
    <row r="549" spans="1:51" ht="2.25" customHeight="1" x14ac:dyDescent="0.2">
      <c r="A549" s="37"/>
      <c r="B549" s="38"/>
      <c r="C549" s="39"/>
      <c r="D549" s="40"/>
      <c r="E549" s="41"/>
      <c r="F549" s="42"/>
      <c r="G549" s="41"/>
      <c r="H549" s="43" t="s">
        <v>0</v>
      </c>
      <c r="I549" s="43" t="s">
        <v>52</v>
      </c>
      <c r="J549" s="43" t="s">
        <v>1</v>
      </c>
      <c r="K549" s="39"/>
      <c r="L549" s="69"/>
      <c r="M549" s="45"/>
      <c r="N549" s="46"/>
      <c r="O549" s="46"/>
      <c r="P549" s="86"/>
      <c r="Q549" s="252"/>
      <c r="R549" s="63"/>
      <c r="S549" s="253"/>
      <c r="T549" s="47"/>
      <c r="U549" s="48"/>
      <c r="V549" s="48"/>
      <c r="W549" s="48"/>
      <c r="X549" s="48"/>
      <c r="Y549" s="48"/>
      <c r="Z549" s="48"/>
      <c r="AA549" s="48"/>
      <c r="AB549" s="48"/>
      <c r="AC549" s="103"/>
      <c r="AD549" s="48"/>
      <c r="AE549" s="48"/>
      <c r="AF549" s="48"/>
      <c r="AG549" s="109"/>
      <c r="AH549" s="109"/>
      <c r="AI549" s="109"/>
      <c r="AJ549" s="109"/>
      <c r="AK549" s="48"/>
      <c r="AL549" s="48"/>
      <c r="AM549" s="10"/>
      <c r="AN549" s="18"/>
      <c r="AO549" s="14" t="s">
        <v>81</v>
      </c>
      <c r="AP549" s="87"/>
      <c r="AQ549" s="87"/>
      <c r="AY549" s="51"/>
    </row>
    <row r="550" spans="1:51" ht="17.25" customHeight="1" x14ac:dyDescent="0.2">
      <c r="A550" s="26"/>
      <c r="B550" s="27"/>
      <c r="C550" s="28"/>
      <c r="D550" s="29">
        <f>C550*E550*G550/100</f>
        <v>0</v>
      </c>
      <c r="E550" s="30"/>
      <c r="F550" s="31">
        <f>E550*G550/10</f>
        <v>0</v>
      </c>
      <c r="G550" s="30"/>
      <c r="H550" s="30"/>
      <c r="I550" s="30"/>
      <c r="J550" s="30"/>
      <c r="K550" s="28"/>
      <c r="L550" s="68"/>
      <c r="M550" s="32">
        <f>IF(L550=0,H550,L550)</f>
        <v>0</v>
      </c>
      <c r="N550" s="297"/>
      <c r="O550" s="107"/>
      <c r="P550" s="85"/>
      <c r="Q550" s="107"/>
      <c r="R550" s="64"/>
      <c r="S550" s="251"/>
      <c r="T550" s="33"/>
      <c r="U550" s="34">
        <f>$D550*I550</f>
        <v>0</v>
      </c>
      <c r="V550" s="34">
        <f>$D550*J550</f>
        <v>0</v>
      </c>
      <c r="W550" s="34">
        <f>$D550*K550</f>
        <v>0</v>
      </c>
      <c r="X550" s="35">
        <f>$D550*M550</f>
        <v>0</v>
      </c>
      <c r="Y550" s="35">
        <f t="shared" ref="Y550" si="269">D550*(1-K550)</f>
        <v>0</v>
      </c>
      <c r="Z550" s="34">
        <f>$D550*N550</f>
        <v>0</v>
      </c>
      <c r="AA550" s="34">
        <f>$D550*O550</f>
        <v>0</v>
      </c>
      <c r="AB550" s="34">
        <f>$D550*P550</f>
        <v>0</v>
      </c>
      <c r="AC550" s="106">
        <f>D550-AF550-AE550-AD550</f>
        <v>0</v>
      </c>
      <c r="AD550" s="34">
        <f>$D550*Q550</f>
        <v>0</v>
      </c>
      <c r="AE550" s="34">
        <f>$D550*R550</f>
        <v>0</v>
      </c>
      <c r="AF550" s="34">
        <f>$D550*S550</f>
        <v>0</v>
      </c>
      <c r="AG550" s="106">
        <f>$P550*AC550</f>
        <v>0</v>
      </c>
      <c r="AH550" s="106">
        <f>$P550*AD550</f>
        <v>0</v>
      </c>
      <c r="AI550" s="106">
        <f>$P550*AE550</f>
        <v>0</v>
      </c>
      <c r="AJ550" s="106">
        <f>$P550*AF550</f>
        <v>0</v>
      </c>
      <c r="AK550" s="34">
        <f>$D550*T550</f>
        <v>0</v>
      </c>
      <c r="AL550" s="35"/>
      <c r="AM550" s="10"/>
      <c r="AN550" s="29">
        <f>DSUM($A$9:$D$1100,$D$9,AO549:AO550)</f>
        <v>0</v>
      </c>
      <c r="AO550" s="10">
        <f>B550</f>
        <v>0</v>
      </c>
      <c r="AP550" s="88">
        <f>DCOUNT($A$9:$T$1100,$B$9,AO549:AO550)</f>
        <v>0</v>
      </c>
      <c r="AQ550" s="29">
        <f>DSUM($A$9:$T$1100,$P$9,AO549:AO550)</f>
        <v>0</v>
      </c>
      <c r="AR550" s="6">
        <f>IF(AP550=0,0,AQ550/AP550)</f>
        <v>0</v>
      </c>
      <c r="AY550" s="51"/>
    </row>
    <row r="551" spans="1:51" ht="2.25" customHeight="1" x14ac:dyDescent="0.2">
      <c r="A551" s="37"/>
      <c r="B551" s="38"/>
      <c r="C551" s="39"/>
      <c r="D551" s="40"/>
      <c r="E551" s="41"/>
      <c r="F551" s="42"/>
      <c r="G551" s="41"/>
      <c r="H551" s="43" t="s">
        <v>0</v>
      </c>
      <c r="I551" s="43" t="s">
        <v>52</v>
      </c>
      <c r="J551" s="43" t="s">
        <v>1</v>
      </c>
      <c r="K551" s="39"/>
      <c r="L551" s="69"/>
      <c r="M551" s="45"/>
      <c r="N551" s="46"/>
      <c r="O551" s="46"/>
      <c r="P551" s="86"/>
      <c r="Q551" s="252"/>
      <c r="R551" s="63"/>
      <c r="S551" s="253"/>
      <c r="T551" s="47"/>
      <c r="U551" s="48"/>
      <c r="V551" s="48"/>
      <c r="W551" s="48"/>
      <c r="X551" s="48"/>
      <c r="Y551" s="48"/>
      <c r="Z551" s="48"/>
      <c r="AA551" s="48"/>
      <c r="AB551" s="48"/>
      <c r="AC551" s="103"/>
      <c r="AD551" s="48"/>
      <c r="AE551" s="48"/>
      <c r="AF551" s="48"/>
      <c r="AG551" s="109"/>
      <c r="AH551" s="109"/>
      <c r="AI551" s="109"/>
      <c r="AJ551" s="109"/>
      <c r="AK551" s="48"/>
      <c r="AL551" s="48"/>
      <c r="AM551" s="10"/>
      <c r="AN551" s="18"/>
      <c r="AO551" s="14" t="s">
        <v>81</v>
      </c>
      <c r="AP551" s="87"/>
      <c r="AQ551" s="87"/>
      <c r="AY551" s="51"/>
    </row>
    <row r="552" spans="1:51" ht="17.25" customHeight="1" x14ac:dyDescent="0.2">
      <c r="A552" s="26"/>
      <c r="B552" s="27"/>
      <c r="C552" s="28"/>
      <c r="D552" s="29">
        <f>C552*E552*G552/100</f>
        <v>0</v>
      </c>
      <c r="E552" s="30"/>
      <c r="F552" s="31">
        <f>E552*G552/10</f>
        <v>0</v>
      </c>
      <c r="G552" s="30"/>
      <c r="H552" s="30"/>
      <c r="I552" s="30"/>
      <c r="J552" s="30"/>
      <c r="K552" s="28"/>
      <c r="L552" s="68"/>
      <c r="M552" s="32">
        <f>IF(L552=0,H552,L552)</f>
        <v>0</v>
      </c>
      <c r="N552" s="297"/>
      <c r="O552" s="107"/>
      <c r="P552" s="85"/>
      <c r="Q552" s="107"/>
      <c r="R552" s="64"/>
      <c r="S552" s="251"/>
      <c r="T552" s="33"/>
      <c r="U552" s="34">
        <f>$D552*I552</f>
        <v>0</v>
      </c>
      <c r="V552" s="34">
        <f>$D552*J552</f>
        <v>0</v>
      </c>
      <c r="W552" s="34">
        <f>$D552*K552</f>
        <v>0</v>
      </c>
      <c r="X552" s="35">
        <f>$D552*M552</f>
        <v>0</v>
      </c>
      <c r="Y552" s="35">
        <f t="shared" ref="Y552" si="270">D552*(1-K552)</f>
        <v>0</v>
      </c>
      <c r="Z552" s="34">
        <f>$D552*N552</f>
        <v>0</v>
      </c>
      <c r="AA552" s="34">
        <f>$D552*O552</f>
        <v>0</v>
      </c>
      <c r="AB552" s="34">
        <f>$D552*P552</f>
        <v>0</v>
      </c>
      <c r="AC552" s="106">
        <f>D552-AF552-AE552-AD552</f>
        <v>0</v>
      </c>
      <c r="AD552" s="34">
        <f>$D552*Q552</f>
        <v>0</v>
      </c>
      <c r="AE552" s="34">
        <f>$D552*R552</f>
        <v>0</v>
      </c>
      <c r="AF552" s="34">
        <f>$D552*S552</f>
        <v>0</v>
      </c>
      <c r="AG552" s="106">
        <f>$P552*AC552</f>
        <v>0</v>
      </c>
      <c r="AH552" s="106">
        <f>$P552*AD552</f>
        <v>0</v>
      </c>
      <c r="AI552" s="106">
        <f>$P552*AE552</f>
        <v>0</v>
      </c>
      <c r="AJ552" s="106">
        <f>$P552*AF552</f>
        <v>0</v>
      </c>
      <c r="AK552" s="34">
        <f>$D552*T552</f>
        <v>0</v>
      </c>
      <c r="AL552" s="35"/>
      <c r="AM552" s="10"/>
      <c r="AN552" s="29">
        <f>DSUM($A$9:$D$1100,$D$9,AO551:AO552)</f>
        <v>0</v>
      </c>
      <c r="AO552" s="10">
        <f>B552</f>
        <v>0</v>
      </c>
      <c r="AP552" s="88">
        <f>DCOUNT($A$9:$T$1100,$B$9,AO551:AO552)</f>
        <v>0</v>
      </c>
      <c r="AQ552" s="29">
        <f>DSUM($A$9:$T$1100,$P$9,AO551:AO552)</f>
        <v>0</v>
      </c>
      <c r="AR552" s="6">
        <f>IF(AP552=0,0,AQ552/AP552)</f>
        <v>0</v>
      </c>
      <c r="AY552" s="51"/>
    </row>
    <row r="553" spans="1:51" ht="2.25" customHeight="1" x14ac:dyDescent="0.2">
      <c r="A553" s="37"/>
      <c r="B553" s="38"/>
      <c r="C553" s="39"/>
      <c r="D553" s="40"/>
      <c r="E553" s="41"/>
      <c r="F553" s="42"/>
      <c r="G553" s="41"/>
      <c r="H553" s="43" t="s">
        <v>0</v>
      </c>
      <c r="I553" s="43" t="s">
        <v>52</v>
      </c>
      <c r="J553" s="43" t="s">
        <v>1</v>
      </c>
      <c r="K553" s="39"/>
      <c r="L553" s="69"/>
      <c r="M553" s="45"/>
      <c r="N553" s="46"/>
      <c r="O553" s="46"/>
      <c r="P553" s="86"/>
      <c r="Q553" s="252"/>
      <c r="R553" s="63"/>
      <c r="S553" s="253"/>
      <c r="T553" s="47"/>
      <c r="U553" s="48"/>
      <c r="V553" s="48"/>
      <c r="W553" s="48"/>
      <c r="X553" s="48"/>
      <c r="Y553" s="48"/>
      <c r="Z553" s="48"/>
      <c r="AA553" s="48"/>
      <c r="AB553" s="48"/>
      <c r="AC553" s="103"/>
      <c r="AD553" s="48"/>
      <c r="AE553" s="48"/>
      <c r="AF553" s="48"/>
      <c r="AG553" s="109"/>
      <c r="AH553" s="109"/>
      <c r="AI553" s="109"/>
      <c r="AJ553" s="109"/>
      <c r="AK553" s="48"/>
      <c r="AL553" s="48"/>
      <c r="AM553" s="10"/>
      <c r="AN553" s="18"/>
      <c r="AO553" s="14" t="s">
        <v>81</v>
      </c>
      <c r="AP553" s="87"/>
      <c r="AQ553" s="87"/>
      <c r="AY553" s="51"/>
    </row>
    <row r="554" spans="1:51" ht="17.25" customHeight="1" x14ac:dyDescent="0.2">
      <c r="A554" s="26"/>
      <c r="B554" s="27"/>
      <c r="C554" s="28"/>
      <c r="D554" s="29">
        <f>C554*E554*G554/100</f>
        <v>0</v>
      </c>
      <c r="E554" s="30"/>
      <c r="F554" s="31">
        <f>E554*G554/10</f>
        <v>0</v>
      </c>
      <c r="G554" s="30"/>
      <c r="H554" s="30"/>
      <c r="I554" s="30"/>
      <c r="J554" s="30"/>
      <c r="K554" s="28"/>
      <c r="L554" s="68"/>
      <c r="M554" s="32">
        <f>IF(L554=0,H554,L554)</f>
        <v>0</v>
      </c>
      <c r="N554" s="297"/>
      <c r="O554" s="107"/>
      <c r="P554" s="85"/>
      <c r="Q554" s="107"/>
      <c r="R554" s="64"/>
      <c r="S554" s="251"/>
      <c r="T554" s="33"/>
      <c r="U554" s="34">
        <f>$D554*I554</f>
        <v>0</v>
      </c>
      <c r="V554" s="34">
        <f>$D554*J554</f>
        <v>0</v>
      </c>
      <c r="W554" s="34">
        <f>$D554*K554</f>
        <v>0</v>
      </c>
      <c r="X554" s="35">
        <f>$D554*M554</f>
        <v>0</v>
      </c>
      <c r="Y554" s="35">
        <f t="shared" ref="Y554" si="271">D554*(1-K554)</f>
        <v>0</v>
      </c>
      <c r="Z554" s="34">
        <f>$D554*N554</f>
        <v>0</v>
      </c>
      <c r="AA554" s="34">
        <f>$D554*O554</f>
        <v>0</v>
      </c>
      <c r="AB554" s="34">
        <f>$D554*P554</f>
        <v>0</v>
      </c>
      <c r="AC554" s="106">
        <f>D554-AF554-AE554-AD554</f>
        <v>0</v>
      </c>
      <c r="AD554" s="34">
        <f>$D554*Q554</f>
        <v>0</v>
      </c>
      <c r="AE554" s="34">
        <f>$D554*R554</f>
        <v>0</v>
      </c>
      <c r="AF554" s="34">
        <f>$D554*S554</f>
        <v>0</v>
      </c>
      <c r="AG554" s="106">
        <f>$P554*AC554</f>
        <v>0</v>
      </c>
      <c r="AH554" s="106">
        <f>$P554*AD554</f>
        <v>0</v>
      </c>
      <c r="AI554" s="106">
        <f>$P554*AE554</f>
        <v>0</v>
      </c>
      <c r="AJ554" s="106">
        <f>$P554*AF554</f>
        <v>0</v>
      </c>
      <c r="AK554" s="34">
        <f>$D554*T554</f>
        <v>0</v>
      </c>
      <c r="AL554" s="35"/>
      <c r="AM554" s="10"/>
      <c r="AN554" s="29">
        <f>DSUM($A$9:$D$1100,$D$9,AO553:AO554)</f>
        <v>0</v>
      </c>
      <c r="AO554" s="10">
        <f>B554</f>
        <v>0</v>
      </c>
      <c r="AP554" s="88">
        <f>DCOUNT($A$9:$T$1100,$B$9,AO553:AO554)</f>
        <v>0</v>
      </c>
      <c r="AQ554" s="29">
        <f>DSUM($A$9:$T$1100,$P$9,AO553:AO554)</f>
        <v>0</v>
      </c>
      <c r="AR554" s="6">
        <f>IF(AP554=0,0,AQ554/AP554)</f>
        <v>0</v>
      </c>
      <c r="AY554" s="51"/>
    </row>
    <row r="555" spans="1:51" ht="2.25" customHeight="1" x14ac:dyDescent="0.2">
      <c r="A555" s="37"/>
      <c r="B555" s="38"/>
      <c r="C555" s="39"/>
      <c r="D555" s="40"/>
      <c r="E555" s="41"/>
      <c r="F555" s="42"/>
      <c r="G555" s="41"/>
      <c r="H555" s="43" t="s">
        <v>0</v>
      </c>
      <c r="I555" s="43" t="s">
        <v>52</v>
      </c>
      <c r="J555" s="43" t="s">
        <v>1</v>
      </c>
      <c r="K555" s="39"/>
      <c r="L555" s="69"/>
      <c r="M555" s="45"/>
      <c r="N555" s="46"/>
      <c r="O555" s="46"/>
      <c r="P555" s="86"/>
      <c r="Q555" s="252"/>
      <c r="R555" s="63"/>
      <c r="S555" s="253"/>
      <c r="T555" s="47"/>
      <c r="U555" s="48"/>
      <c r="V555" s="48"/>
      <c r="W555" s="48"/>
      <c r="X555" s="48"/>
      <c r="Y555" s="48"/>
      <c r="Z555" s="48"/>
      <c r="AA555" s="48"/>
      <c r="AB555" s="48"/>
      <c r="AC555" s="103"/>
      <c r="AD555" s="48"/>
      <c r="AE555" s="48"/>
      <c r="AF555" s="48"/>
      <c r="AG555" s="109"/>
      <c r="AH555" s="109"/>
      <c r="AI555" s="109"/>
      <c r="AJ555" s="109"/>
      <c r="AK555" s="48"/>
      <c r="AL555" s="48"/>
      <c r="AM555" s="10"/>
      <c r="AN555" s="18"/>
      <c r="AO555" s="14" t="s">
        <v>81</v>
      </c>
      <c r="AP555" s="87"/>
      <c r="AQ555" s="87"/>
      <c r="AY555" s="51"/>
    </row>
    <row r="556" spans="1:51" ht="17.25" customHeight="1" x14ac:dyDescent="0.2">
      <c r="A556" s="26"/>
      <c r="B556" s="27"/>
      <c r="C556" s="28"/>
      <c r="D556" s="29">
        <f>C556*E556*G556/100</f>
        <v>0</v>
      </c>
      <c r="E556" s="30"/>
      <c r="F556" s="31">
        <f>E556*G556/10</f>
        <v>0</v>
      </c>
      <c r="G556" s="30"/>
      <c r="H556" s="30"/>
      <c r="I556" s="30"/>
      <c r="J556" s="30"/>
      <c r="K556" s="28"/>
      <c r="L556" s="68"/>
      <c r="M556" s="32">
        <f>IF(L556=0,H556,L556)</f>
        <v>0</v>
      </c>
      <c r="N556" s="297"/>
      <c r="O556" s="107"/>
      <c r="P556" s="85"/>
      <c r="Q556" s="107"/>
      <c r="R556" s="64"/>
      <c r="S556" s="251"/>
      <c r="T556" s="33"/>
      <c r="U556" s="34">
        <f>$D556*I556</f>
        <v>0</v>
      </c>
      <c r="V556" s="34">
        <f>$D556*J556</f>
        <v>0</v>
      </c>
      <c r="W556" s="34">
        <f>$D556*K556</f>
        <v>0</v>
      </c>
      <c r="X556" s="35">
        <f>$D556*M556</f>
        <v>0</v>
      </c>
      <c r="Y556" s="35">
        <f t="shared" ref="Y556" si="272">D556*(1-K556)</f>
        <v>0</v>
      </c>
      <c r="Z556" s="34">
        <f>$D556*N556</f>
        <v>0</v>
      </c>
      <c r="AA556" s="34">
        <f>$D556*O556</f>
        <v>0</v>
      </c>
      <c r="AB556" s="34">
        <f>$D556*P556</f>
        <v>0</v>
      </c>
      <c r="AC556" s="106">
        <f>D556-AF556-AE556-AD556</f>
        <v>0</v>
      </c>
      <c r="AD556" s="34">
        <f>$D556*Q556</f>
        <v>0</v>
      </c>
      <c r="AE556" s="34">
        <f>$D556*R556</f>
        <v>0</v>
      </c>
      <c r="AF556" s="34">
        <f>$D556*S556</f>
        <v>0</v>
      </c>
      <c r="AG556" s="106">
        <f>$P556*AC556</f>
        <v>0</v>
      </c>
      <c r="AH556" s="106">
        <f>$P556*AD556</f>
        <v>0</v>
      </c>
      <c r="AI556" s="106">
        <f>$P556*AE556</f>
        <v>0</v>
      </c>
      <c r="AJ556" s="106">
        <f>$P556*AF556</f>
        <v>0</v>
      </c>
      <c r="AK556" s="34">
        <f>$D556*T556</f>
        <v>0</v>
      </c>
      <c r="AL556" s="35"/>
      <c r="AM556" s="10"/>
      <c r="AN556" s="29">
        <f>DSUM($A$9:$D$1100,$D$9,AO555:AO556)</f>
        <v>0</v>
      </c>
      <c r="AO556" s="10">
        <f>B556</f>
        <v>0</v>
      </c>
      <c r="AP556" s="88">
        <f>DCOUNT($A$9:$T$1100,$B$9,AO555:AO556)</f>
        <v>0</v>
      </c>
      <c r="AQ556" s="29">
        <f>DSUM($A$9:$T$1100,$P$9,AO555:AO556)</f>
        <v>0</v>
      </c>
      <c r="AR556" s="6">
        <f>IF(AP556=0,0,AQ556/AP556)</f>
        <v>0</v>
      </c>
      <c r="AY556" s="51"/>
    </row>
    <row r="557" spans="1:51" ht="2.25" customHeight="1" x14ac:dyDescent="0.2">
      <c r="A557" s="37"/>
      <c r="B557" s="38"/>
      <c r="C557" s="39"/>
      <c r="D557" s="40"/>
      <c r="E557" s="41"/>
      <c r="F557" s="42"/>
      <c r="G557" s="41"/>
      <c r="H557" s="43" t="s">
        <v>0</v>
      </c>
      <c r="I557" s="43" t="s">
        <v>52</v>
      </c>
      <c r="J557" s="43" t="s">
        <v>1</v>
      </c>
      <c r="K557" s="39"/>
      <c r="L557" s="69"/>
      <c r="M557" s="45"/>
      <c r="N557" s="46"/>
      <c r="O557" s="46"/>
      <c r="P557" s="86"/>
      <c r="Q557" s="252"/>
      <c r="R557" s="63"/>
      <c r="S557" s="253"/>
      <c r="T557" s="47"/>
      <c r="U557" s="48"/>
      <c r="V557" s="48"/>
      <c r="W557" s="48"/>
      <c r="X557" s="48"/>
      <c r="Y557" s="48"/>
      <c r="Z557" s="48"/>
      <c r="AA557" s="48"/>
      <c r="AB557" s="48"/>
      <c r="AC557" s="103"/>
      <c r="AD557" s="48"/>
      <c r="AE557" s="48"/>
      <c r="AF557" s="48"/>
      <c r="AG557" s="109"/>
      <c r="AH557" s="109"/>
      <c r="AI557" s="109"/>
      <c r="AJ557" s="109"/>
      <c r="AK557" s="48"/>
      <c r="AL557" s="48"/>
      <c r="AM557" s="10"/>
      <c r="AN557" s="18"/>
      <c r="AO557" s="14" t="s">
        <v>81</v>
      </c>
      <c r="AP557" s="87"/>
      <c r="AQ557" s="87"/>
      <c r="AY557" s="51"/>
    </row>
    <row r="558" spans="1:51" ht="17.25" customHeight="1" x14ac:dyDescent="0.2">
      <c r="A558" s="26"/>
      <c r="B558" s="27"/>
      <c r="C558" s="28"/>
      <c r="D558" s="29">
        <f>C558*E558*G558/100</f>
        <v>0</v>
      </c>
      <c r="E558" s="30"/>
      <c r="F558" s="31">
        <f>E558*G558/10</f>
        <v>0</v>
      </c>
      <c r="G558" s="30"/>
      <c r="H558" s="30"/>
      <c r="I558" s="30"/>
      <c r="J558" s="30"/>
      <c r="K558" s="28"/>
      <c r="L558" s="68"/>
      <c r="M558" s="32">
        <f>IF(L558=0,H558,L558)</f>
        <v>0</v>
      </c>
      <c r="N558" s="297"/>
      <c r="O558" s="107"/>
      <c r="P558" s="85"/>
      <c r="Q558" s="107"/>
      <c r="R558" s="64"/>
      <c r="S558" s="251"/>
      <c r="T558" s="33"/>
      <c r="U558" s="34">
        <f>$D558*I558</f>
        <v>0</v>
      </c>
      <c r="V558" s="34">
        <f>$D558*J558</f>
        <v>0</v>
      </c>
      <c r="W558" s="34">
        <f>$D558*K558</f>
        <v>0</v>
      </c>
      <c r="X558" s="35">
        <f>$D558*M558</f>
        <v>0</v>
      </c>
      <c r="Y558" s="35">
        <f t="shared" ref="Y558" si="273">D558*(1-K558)</f>
        <v>0</v>
      </c>
      <c r="Z558" s="34">
        <f>$D558*N558</f>
        <v>0</v>
      </c>
      <c r="AA558" s="34">
        <f>$D558*O558</f>
        <v>0</v>
      </c>
      <c r="AB558" s="34">
        <f>$D558*P558</f>
        <v>0</v>
      </c>
      <c r="AC558" s="106">
        <f>D558-AF558-AE558-AD558</f>
        <v>0</v>
      </c>
      <c r="AD558" s="34">
        <f>$D558*Q558</f>
        <v>0</v>
      </c>
      <c r="AE558" s="34">
        <f>$D558*R558</f>
        <v>0</v>
      </c>
      <c r="AF558" s="34">
        <f>$D558*S558</f>
        <v>0</v>
      </c>
      <c r="AG558" s="106">
        <f>$P558*AC558</f>
        <v>0</v>
      </c>
      <c r="AH558" s="106">
        <f>$P558*AD558</f>
        <v>0</v>
      </c>
      <c r="AI558" s="106">
        <f>$P558*AE558</f>
        <v>0</v>
      </c>
      <c r="AJ558" s="106">
        <f>$P558*AF558</f>
        <v>0</v>
      </c>
      <c r="AK558" s="34">
        <f>$D558*T558</f>
        <v>0</v>
      </c>
      <c r="AL558" s="35"/>
      <c r="AM558" s="10"/>
      <c r="AN558" s="29">
        <f>DSUM($A$9:$D$1100,$D$9,AO557:AO558)</f>
        <v>0</v>
      </c>
      <c r="AO558" s="10">
        <f>B558</f>
        <v>0</v>
      </c>
      <c r="AP558" s="88">
        <f>DCOUNT($A$9:$T$1100,$B$9,AO557:AO558)</f>
        <v>0</v>
      </c>
      <c r="AQ558" s="29">
        <f>DSUM($A$9:$T$1100,$P$9,AO557:AO558)</f>
        <v>0</v>
      </c>
      <c r="AR558" s="6">
        <f>IF(AP558=0,0,AQ558/AP558)</f>
        <v>0</v>
      </c>
      <c r="AY558" s="51"/>
    </row>
    <row r="559" spans="1:51" ht="2.25" customHeight="1" x14ac:dyDescent="0.2">
      <c r="A559" s="37"/>
      <c r="B559" s="38"/>
      <c r="C559" s="39"/>
      <c r="D559" s="40"/>
      <c r="E559" s="41"/>
      <c r="F559" s="42"/>
      <c r="G559" s="41"/>
      <c r="H559" s="43" t="s">
        <v>0</v>
      </c>
      <c r="I559" s="43" t="s">
        <v>52</v>
      </c>
      <c r="J559" s="43" t="s">
        <v>1</v>
      </c>
      <c r="K559" s="39"/>
      <c r="L559" s="69"/>
      <c r="M559" s="45"/>
      <c r="N559" s="46"/>
      <c r="O559" s="46"/>
      <c r="P559" s="86"/>
      <c r="Q559" s="252"/>
      <c r="R559" s="63"/>
      <c r="S559" s="253"/>
      <c r="T559" s="47"/>
      <c r="U559" s="48"/>
      <c r="V559" s="48"/>
      <c r="W559" s="48"/>
      <c r="X559" s="48"/>
      <c r="Y559" s="48"/>
      <c r="Z559" s="48"/>
      <c r="AA559" s="48"/>
      <c r="AB559" s="48"/>
      <c r="AC559" s="103"/>
      <c r="AD559" s="48"/>
      <c r="AE559" s="48"/>
      <c r="AF559" s="48"/>
      <c r="AG559" s="109"/>
      <c r="AH559" s="109"/>
      <c r="AI559" s="109"/>
      <c r="AJ559" s="109"/>
      <c r="AK559" s="48"/>
      <c r="AL559" s="48"/>
      <c r="AM559" s="10"/>
      <c r="AN559" s="18"/>
      <c r="AO559" s="14" t="s">
        <v>81</v>
      </c>
      <c r="AP559" s="87"/>
      <c r="AQ559" s="87"/>
      <c r="AY559" s="51"/>
    </row>
    <row r="560" spans="1:51" ht="17.25" customHeight="1" x14ac:dyDescent="0.2">
      <c r="A560" s="26"/>
      <c r="B560" s="27"/>
      <c r="C560" s="28"/>
      <c r="D560" s="29">
        <f>C560*E560*G560/100</f>
        <v>0</v>
      </c>
      <c r="E560" s="30"/>
      <c r="F560" s="31">
        <f>E560*G560/10</f>
        <v>0</v>
      </c>
      <c r="G560" s="30"/>
      <c r="H560" s="30"/>
      <c r="I560" s="30"/>
      <c r="J560" s="30"/>
      <c r="K560" s="28"/>
      <c r="L560" s="68"/>
      <c r="M560" s="32">
        <f>IF(L560=0,H560,L560)</f>
        <v>0</v>
      </c>
      <c r="N560" s="297"/>
      <c r="O560" s="107"/>
      <c r="P560" s="85"/>
      <c r="Q560" s="107"/>
      <c r="R560" s="64"/>
      <c r="S560" s="251"/>
      <c r="T560" s="33"/>
      <c r="U560" s="34">
        <f>$D560*I560</f>
        <v>0</v>
      </c>
      <c r="V560" s="34">
        <f>$D560*J560</f>
        <v>0</v>
      </c>
      <c r="W560" s="34">
        <f>$D560*K560</f>
        <v>0</v>
      </c>
      <c r="X560" s="35">
        <f>$D560*M560</f>
        <v>0</v>
      </c>
      <c r="Y560" s="35">
        <f t="shared" ref="Y560" si="274">D560*(1-K560)</f>
        <v>0</v>
      </c>
      <c r="Z560" s="34">
        <f>$D560*N560</f>
        <v>0</v>
      </c>
      <c r="AA560" s="34">
        <f>$D560*O560</f>
        <v>0</v>
      </c>
      <c r="AB560" s="34">
        <f>$D560*P560</f>
        <v>0</v>
      </c>
      <c r="AC560" s="106">
        <f>D560-AF560-AE560-AD560</f>
        <v>0</v>
      </c>
      <c r="AD560" s="34">
        <f>$D560*Q560</f>
        <v>0</v>
      </c>
      <c r="AE560" s="34">
        <f>$D560*R560</f>
        <v>0</v>
      </c>
      <c r="AF560" s="34">
        <f>$D560*S560</f>
        <v>0</v>
      </c>
      <c r="AG560" s="106">
        <f>$P560*AC560</f>
        <v>0</v>
      </c>
      <c r="AH560" s="106">
        <f>$P560*AD560</f>
        <v>0</v>
      </c>
      <c r="AI560" s="106">
        <f>$P560*AE560</f>
        <v>0</v>
      </c>
      <c r="AJ560" s="106">
        <f>$P560*AF560</f>
        <v>0</v>
      </c>
      <c r="AK560" s="34">
        <f>$D560*T560</f>
        <v>0</v>
      </c>
      <c r="AL560" s="35"/>
      <c r="AM560" s="10"/>
      <c r="AN560" s="29">
        <f>DSUM($A$9:$D$1100,$D$9,AO559:AO560)</f>
        <v>0</v>
      </c>
      <c r="AO560" s="10">
        <f>B560</f>
        <v>0</v>
      </c>
      <c r="AP560" s="88">
        <f>DCOUNT($A$9:$T$1100,$B$9,AO559:AO560)</f>
        <v>0</v>
      </c>
      <c r="AQ560" s="29">
        <f>DSUM($A$9:$T$1100,$P$9,AO559:AO560)</f>
        <v>0</v>
      </c>
      <c r="AR560" s="6">
        <f>IF(AP560=0,0,AQ560/AP560)</f>
        <v>0</v>
      </c>
      <c r="AY560" s="51"/>
    </row>
    <row r="561" spans="1:51" ht="2.25" customHeight="1" x14ac:dyDescent="0.2">
      <c r="A561" s="37"/>
      <c r="B561" s="38"/>
      <c r="C561" s="39"/>
      <c r="D561" s="40"/>
      <c r="E561" s="41"/>
      <c r="F561" s="42"/>
      <c r="G561" s="41"/>
      <c r="H561" s="43" t="s">
        <v>0</v>
      </c>
      <c r="I561" s="43" t="s">
        <v>52</v>
      </c>
      <c r="J561" s="43" t="s">
        <v>1</v>
      </c>
      <c r="K561" s="39"/>
      <c r="L561" s="69"/>
      <c r="M561" s="45"/>
      <c r="N561" s="46"/>
      <c r="O561" s="46"/>
      <c r="P561" s="86"/>
      <c r="Q561" s="252"/>
      <c r="R561" s="63"/>
      <c r="S561" s="253"/>
      <c r="T561" s="47"/>
      <c r="U561" s="48"/>
      <c r="V561" s="48"/>
      <c r="W561" s="48"/>
      <c r="X561" s="48"/>
      <c r="Y561" s="48"/>
      <c r="Z561" s="48"/>
      <c r="AA561" s="48"/>
      <c r="AB561" s="48"/>
      <c r="AC561" s="103"/>
      <c r="AD561" s="48"/>
      <c r="AE561" s="48"/>
      <c r="AF561" s="48"/>
      <c r="AG561" s="109"/>
      <c r="AH561" s="109"/>
      <c r="AI561" s="109"/>
      <c r="AJ561" s="109"/>
      <c r="AK561" s="48"/>
      <c r="AL561" s="48"/>
      <c r="AM561" s="10"/>
      <c r="AN561" s="18"/>
      <c r="AO561" s="14" t="s">
        <v>81</v>
      </c>
      <c r="AP561" s="87"/>
      <c r="AQ561" s="87"/>
      <c r="AY561" s="51"/>
    </row>
    <row r="562" spans="1:51" ht="17.25" customHeight="1" x14ac:dyDescent="0.2">
      <c r="A562" s="26"/>
      <c r="B562" s="27"/>
      <c r="C562" s="28"/>
      <c r="D562" s="29">
        <f>C562*E562*G562/100</f>
        <v>0</v>
      </c>
      <c r="E562" s="30"/>
      <c r="F562" s="31">
        <f>E562*G562/10</f>
        <v>0</v>
      </c>
      <c r="G562" s="30"/>
      <c r="H562" s="30"/>
      <c r="I562" s="30"/>
      <c r="J562" s="30"/>
      <c r="K562" s="28"/>
      <c r="L562" s="68"/>
      <c r="M562" s="32">
        <f>IF(L562=0,H562,L562)</f>
        <v>0</v>
      </c>
      <c r="N562" s="297"/>
      <c r="O562" s="107"/>
      <c r="P562" s="85"/>
      <c r="Q562" s="107"/>
      <c r="R562" s="64"/>
      <c r="S562" s="251"/>
      <c r="T562" s="33"/>
      <c r="U562" s="34">
        <f>$D562*I562</f>
        <v>0</v>
      </c>
      <c r="V562" s="34">
        <f>$D562*J562</f>
        <v>0</v>
      </c>
      <c r="W562" s="34">
        <f>$D562*K562</f>
        <v>0</v>
      </c>
      <c r="X562" s="35">
        <f>$D562*M562</f>
        <v>0</v>
      </c>
      <c r="Y562" s="35">
        <f t="shared" ref="Y562" si="275">D562*(1-K562)</f>
        <v>0</v>
      </c>
      <c r="Z562" s="34">
        <f>$D562*N562</f>
        <v>0</v>
      </c>
      <c r="AA562" s="34">
        <f>$D562*O562</f>
        <v>0</v>
      </c>
      <c r="AB562" s="34">
        <f>$D562*P562</f>
        <v>0</v>
      </c>
      <c r="AC562" s="106">
        <f>D562-AF562-AE562-AD562</f>
        <v>0</v>
      </c>
      <c r="AD562" s="34">
        <f>$D562*Q562</f>
        <v>0</v>
      </c>
      <c r="AE562" s="34">
        <f>$D562*R562</f>
        <v>0</v>
      </c>
      <c r="AF562" s="34">
        <f>$D562*S562</f>
        <v>0</v>
      </c>
      <c r="AG562" s="106">
        <f>$P562*AC562</f>
        <v>0</v>
      </c>
      <c r="AH562" s="106">
        <f>$P562*AD562</f>
        <v>0</v>
      </c>
      <c r="AI562" s="106">
        <f>$P562*AE562</f>
        <v>0</v>
      </c>
      <c r="AJ562" s="106">
        <f>$P562*AF562</f>
        <v>0</v>
      </c>
      <c r="AK562" s="34">
        <f>$D562*T562</f>
        <v>0</v>
      </c>
      <c r="AL562" s="35"/>
      <c r="AM562" s="10"/>
      <c r="AN562" s="29">
        <f>DSUM($A$9:$D$1100,$D$9,AO561:AO562)</f>
        <v>0</v>
      </c>
      <c r="AO562" s="10">
        <f>B562</f>
        <v>0</v>
      </c>
      <c r="AP562" s="88">
        <f>DCOUNT($A$9:$T$1100,$B$9,AO561:AO562)</f>
        <v>0</v>
      </c>
      <c r="AQ562" s="29">
        <f>DSUM($A$9:$T$1100,$P$9,AO561:AO562)</f>
        <v>0</v>
      </c>
      <c r="AR562" s="6">
        <f>IF(AP562=0,0,AQ562/AP562)</f>
        <v>0</v>
      </c>
      <c r="AY562" s="51"/>
    </row>
    <row r="563" spans="1:51" ht="2.25" customHeight="1" x14ac:dyDescent="0.2">
      <c r="A563" s="37"/>
      <c r="B563" s="38"/>
      <c r="C563" s="39"/>
      <c r="D563" s="40"/>
      <c r="E563" s="41"/>
      <c r="F563" s="42"/>
      <c r="G563" s="41"/>
      <c r="H563" s="43" t="s">
        <v>0</v>
      </c>
      <c r="I563" s="43" t="s">
        <v>52</v>
      </c>
      <c r="J563" s="43" t="s">
        <v>1</v>
      </c>
      <c r="K563" s="39"/>
      <c r="L563" s="69"/>
      <c r="M563" s="45"/>
      <c r="N563" s="46"/>
      <c r="O563" s="46"/>
      <c r="P563" s="86"/>
      <c r="Q563" s="252"/>
      <c r="R563" s="63"/>
      <c r="S563" s="253"/>
      <c r="T563" s="47"/>
      <c r="U563" s="48"/>
      <c r="V563" s="48"/>
      <c r="W563" s="48"/>
      <c r="X563" s="48"/>
      <c r="Y563" s="48"/>
      <c r="Z563" s="48"/>
      <c r="AA563" s="48"/>
      <c r="AB563" s="48"/>
      <c r="AC563" s="103"/>
      <c r="AD563" s="48"/>
      <c r="AE563" s="48"/>
      <c r="AF563" s="48"/>
      <c r="AG563" s="109"/>
      <c r="AH563" s="109"/>
      <c r="AI563" s="109"/>
      <c r="AJ563" s="109"/>
      <c r="AK563" s="48"/>
      <c r="AL563" s="48"/>
      <c r="AM563" s="10"/>
      <c r="AN563" s="18"/>
      <c r="AO563" s="14" t="s">
        <v>81</v>
      </c>
      <c r="AP563" s="87"/>
      <c r="AQ563" s="87"/>
      <c r="AY563" s="51"/>
    </row>
    <row r="564" spans="1:51" ht="17.25" customHeight="1" x14ac:dyDescent="0.2">
      <c r="A564" s="26"/>
      <c r="B564" s="27"/>
      <c r="C564" s="28"/>
      <c r="D564" s="29">
        <f>C564*E564*G564/100</f>
        <v>0</v>
      </c>
      <c r="E564" s="30"/>
      <c r="F564" s="31">
        <f>E564*G564/10</f>
        <v>0</v>
      </c>
      <c r="G564" s="30"/>
      <c r="H564" s="30"/>
      <c r="I564" s="30"/>
      <c r="J564" s="30"/>
      <c r="K564" s="28"/>
      <c r="L564" s="68"/>
      <c r="M564" s="32">
        <f>IF(L564=0,H564,L564)</f>
        <v>0</v>
      </c>
      <c r="N564" s="297"/>
      <c r="O564" s="107"/>
      <c r="P564" s="85"/>
      <c r="Q564" s="107"/>
      <c r="R564" s="64"/>
      <c r="S564" s="251"/>
      <c r="T564" s="33"/>
      <c r="U564" s="34">
        <f>$D564*I564</f>
        <v>0</v>
      </c>
      <c r="V564" s="34">
        <f>$D564*J564</f>
        <v>0</v>
      </c>
      <c r="W564" s="34">
        <f>$D564*K564</f>
        <v>0</v>
      </c>
      <c r="X564" s="35">
        <f>$D564*M564</f>
        <v>0</v>
      </c>
      <c r="Y564" s="35">
        <f t="shared" ref="Y564" si="276">D564*(1-K564)</f>
        <v>0</v>
      </c>
      <c r="Z564" s="34">
        <f>$D564*N564</f>
        <v>0</v>
      </c>
      <c r="AA564" s="34">
        <f>$D564*O564</f>
        <v>0</v>
      </c>
      <c r="AB564" s="34">
        <f>$D564*P564</f>
        <v>0</v>
      </c>
      <c r="AC564" s="106">
        <f>D564-AF564-AE564-AD564</f>
        <v>0</v>
      </c>
      <c r="AD564" s="34">
        <f>$D564*Q564</f>
        <v>0</v>
      </c>
      <c r="AE564" s="34">
        <f>$D564*R564</f>
        <v>0</v>
      </c>
      <c r="AF564" s="34">
        <f>$D564*S564</f>
        <v>0</v>
      </c>
      <c r="AG564" s="106">
        <f>$P564*AC564</f>
        <v>0</v>
      </c>
      <c r="AH564" s="106">
        <f>$P564*AD564</f>
        <v>0</v>
      </c>
      <c r="AI564" s="106">
        <f>$P564*AE564</f>
        <v>0</v>
      </c>
      <c r="AJ564" s="106">
        <f>$P564*AF564</f>
        <v>0</v>
      </c>
      <c r="AK564" s="34">
        <f>$D564*T564</f>
        <v>0</v>
      </c>
      <c r="AL564" s="35"/>
      <c r="AM564" s="10"/>
      <c r="AN564" s="29">
        <f>DSUM($A$9:$D$1100,$D$9,AO563:AO564)</f>
        <v>0</v>
      </c>
      <c r="AO564" s="10">
        <f>B564</f>
        <v>0</v>
      </c>
      <c r="AP564" s="88">
        <f>DCOUNT($A$9:$T$1100,$B$9,AO563:AO564)</f>
        <v>0</v>
      </c>
      <c r="AQ564" s="29">
        <f>DSUM($A$9:$T$1100,$P$9,AO563:AO564)</f>
        <v>0</v>
      </c>
      <c r="AR564" s="6">
        <f>IF(AP564=0,0,AQ564/AP564)</f>
        <v>0</v>
      </c>
      <c r="AY564" s="51"/>
    </row>
    <row r="565" spans="1:51" ht="2.25" customHeight="1" x14ac:dyDescent="0.2">
      <c r="A565" s="37"/>
      <c r="B565" s="38"/>
      <c r="C565" s="39"/>
      <c r="D565" s="40"/>
      <c r="E565" s="41"/>
      <c r="F565" s="42"/>
      <c r="G565" s="41"/>
      <c r="H565" s="43" t="s">
        <v>0</v>
      </c>
      <c r="I565" s="43" t="s">
        <v>52</v>
      </c>
      <c r="J565" s="43" t="s">
        <v>1</v>
      </c>
      <c r="K565" s="39"/>
      <c r="L565" s="69"/>
      <c r="M565" s="45"/>
      <c r="N565" s="46"/>
      <c r="O565" s="46"/>
      <c r="P565" s="86"/>
      <c r="Q565" s="252"/>
      <c r="R565" s="63"/>
      <c r="S565" s="253"/>
      <c r="T565" s="47"/>
      <c r="U565" s="48"/>
      <c r="V565" s="48"/>
      <c r="W565" s="48"/>
      <c r="X565" s="48"/>
      <c r="Y565" s="48"/>
      <c r="Z565" s="48"/>
      <c r="AA565" s="48"/>
      <c r="AB565" s="48"/>
      <c r="AC565" s="103"/>
      <c r="AD565" s="48"/>
      <c r="AE565" s="48"/>
      <c r="AF565" s="48"/>
      <c r="AG565" s="109"/>
      <c r="AH565" s="109"/>
      <c r="AI565" s="109"/>
      <c r="AJ565" s="109"/>
      <c r="AK565" s="48"/>
      <c r="AL565" s="48"/>
      <c r="AM565" s="10"/>
      <c r="AN565" s="18"/>
      <c r="AO565" s="14" t="s">
        <v>81</v>
      </c>
      <c r="AP565" s="87"/>
      <c r="AQ565" s="87"/>
      <c r="AY565" s="51"/>
    </row>
    <row r="566" spans="1:51" ht="17.25" customHeight="1" x14ac:dyDescent="0.2">
      <c r="A566" s="26"/>
      <c r="B566" s="27"/>
      <c r="C566" s="28"/>
      <c r="D566" s="29">
        <f>C566*E566*G566/100</f>
        <v>0</v>
      </c>
      <c r="E566" s="30"/>
      <c r="F566" s="31">
        <f>E566*G566/10</f>
        <v>0</v>
      </c>
      <c r="G566" s="30"/>
      <c r="H566" s="30"/>
      <c r="I566" s="30"/>
      <c r="J566" s="30"/>
      <c r="K566" s="28"/>
      <c r="L566" s="68"/>
      <c r="M566" s="32">
        <f>IF(L566=0,H566,L566)</f>
        <v>0</v>
      </c>
      <c r="N566" s="297"/>
      <c r="O566" s="107"/>
      <c r="P566" s="85"/>
      <c r="Q566" s="107"/>
      <c r="R566" s="64"/>
      <c r="S566" s="251"/>
      <c r="T566" s="33"/>
      <c r="U566" s="34">
        <f>$D566*I566</f>
        <v>0</v>
      </c>
      <c r="V566" s="34">
        <f>$D566*J566</f>
        <v>0</v>
      </c>
      <c r="W566" s="34">
        <f>$D566*K566</f>
        <v>0</v>
      </c>
      <c r="X566" s="35">
        <f>$D566*M566</f>
        <v>0</v>
      </c>
      <c r="Y566" s="35">
        <f t="shared" ref="Y566" si="277">D566*(1-K566)</f>
        <v>0</v>
      </c>
      <c r="Z566" s="34">
        <f>$D566*N566</f>
        <v>0</v>
      </c>
      <c r="AA566" s="34">
        <f>$D566*O566</f>
        <v>0</v>
      </c>
      <c r="AB566" s="34">
        <f>$D566*P566</f>
        <v>0</v>
      </c>
      <c r="AC566" s="106">
        <f>D566-AF566-AE566-AD566</f>
        <v>0</v>
      </c>
      <c r="AD566" s="34">
        <f>$D566*Q566</f>
        <v>0</v>
      </c>
      <c r="AE566" s="34">
        <f>$D566*R566</f>
        <v>0</v>
      </c>
      <c r="AF566" s="34">
        <f>$D566*S566</f>
        <v>0</v>
      </c>
      <c r="AG566" s="106">
        <f>$P566*AC566</f>
        <v>0</v>
      </c>
      <c r="AH566" s="106">
        <f>$P566*AD566</f>
        <v>0</v>
      </c>
      <c r="AI566" s="106">
        <f>$P566*AE566</f>
        <v>0</v>
      </c>
      <c r="AJ566" s="106">
        <f>$P566*AF566</f>
        <v>0</v>
      </c>
      <c r="AK566" s="34">
        <f>$D566*T566</f>
        <v>0</v>
      </c>
      <c r="AL566" s="35"/>
      <c r="AM566" s="10"/>
      <c r="AN566" s="29">
        <f>DSUM($A$9:$D$1100,$D$9,AO565:AO566)</f>
        <v>0</v>
      </c>
      <c r="AO566" s="10">
        <f>B566</f>
        <v>0</v>
      </c>
      <c r="AP566" s="88">
        <f>DCOUNT($A$9:$T$1100,$B$9,AO565:AO566)</f>
        <v>0</v>
      </c>
      <c r="AQ566" s="29">
        <f>DSUM($A$9:$T$1100,$P$9,AO565:AO566)</f>
        <v>0</v>
      </c>
      <c r="AR566" s="6">
        <f>IF(AP566=0,0,AQ566/AP566)</f>
        <v>0</v>
      </c>
      <c r="AY566" s="51"/>
    </row>
    <row r="567" spans="1:51" ht="2.25" customHeight="1" x14ac:dyDescent="0.2">
      <c r="A567" s="37"/>
      <c r="B567" s="38"/>
      <c r="C567" s="39"/>
      <c r="D567" s="40"/>
      <c r="E567" s="41"/>
      <c r="F567" s="42"/>
      <c r="G567" s="41"/>
      <c r="H567" s="43" t="s">
        <v>0</v>
      </c>
      <c r="I567" s="43" t="s">
        <v>52</v>
      </c>
      <c r="J567" s="43" t="s">
        <v>1</v>
      </c>
      <c r="K567" s="39"/>
      <c r="L567" s="69"/>
      <c r="M567" s="45"/>
      <c r="N567" s="46"/>
      <c r="O567" s="46"/>
      <c r="P567" s="86"/>
      <c r="Q567" s="252"/>
      <c r="R567" s="63"/>
      <c r="S567" s="253"/>
      <c r="T567" s="47"/>
      <c r="U567" s="48"/>
      <c r="V567" s="48"/>
      <c r="W567" s="48"/>
      <c r="X567" s="48"/>
      <c r="Y567" s="48"/>
      <c r="Z567" s="48"/>
      <c r="AA567" s="48"/>
      <c r="AB567" s="48"/>
      <c r="AC567" s="103"/>
      <c r="AD567" s="48"/>
      <c r="AE567" s="48"/>
      <c r="AF567" s="48"/>
      <c r="AG567" s="109"/>
      <c r="AH567" s="109"/>
      <c r="AI567" s="109"/>
      <c r="AJ567" s="109"/>
      <c r="AK567" s="48"/>
      <c r="AL567" s="48"/>
      <c r="AM567" s="10"/>
      <c r="AN567" s="18"/>
      <c r="AO567" s="14" t="s">
        <v>81</v>
      </c>
      <c r="AP567" s="87"/>
      <c r="AQ567" s="87"/>
      <c r="AY567" s="51"/>
    </row>
    <row r="568" spans="1:51" ht="17.25" customHeight="1" x14ac:dyDescent="0.2">
      <c r="A568" s="26"/>
      <c r="B568" s="27"/>
      <c r="C568" s="28"/>
      <c r="D568" s="29">
        <f>C568*E568*G568/100</f>
        <v>0</v>
      </c>
      <c r="E568" s="30"/>
      <c r="F568" s="31">
        <f>E568*G568/10</f>
        <v>0</v>
      </c>
      <c r="G568" s="30"/>
      <c r="H568" s="30"/>
      <c r="I568" s="30"/>
      <c r="J568" s="30"/>
      <c r="K568" s="28"/>
      <c r="L568" s="68"/>
      <c r="M568" s="32">
        <f>IF(L568=0,H568,L568)</f>
        <v>0</v>
      </c>
      <c r="N568" s="297"/>
      <c r="O568" s="107"/>
      <c r="P568" s="85"/>
      <c r="Q568" s="107"/>
      <c r="R568" s="64"/>
      <c r="S568" s="251"/>
      <c r="T568" s="33"/>
      <c r="U568" s="34">
        <f>$D568*I568</f>
        <v>0</v>
      </c>
      <c r="V568" s="34">
        <f>$D568*J568</f>
        <v>0</v>
      </c>
      <c r="W568" s="34">
        <f>$D568*K568</f>
        <v>0</v>
      </c>
      <c r="X568" s="35">
        <f>$D568*M568</f>
        <v>0</v>
      </c>
      <c r="Y568" s="35">
        <f t="shared" ref="Y568" si="278">D568*(1-K568)</f>
        <v>0</v>
      </c>
      <c r="Z568" s="34">
        <f>$D568*N568</f>
        <v>0</v>
      </c>
      <c r="AA568" s="34">
        <f>$D568*O568</f>
        <v>0</v>
      </c>
      <c r="AB568" s="34">
        <f>$D568*P568</f>
        <v>0</v>
      </c>
      <c r="AC568" s="106">
        <f>D568-AF568-AE568-AD568</f>
        <v>0</v>
      </c>
      <c r="AD568" s="34">
        <f>$D568*Q568</f>
        <v>0</v>
      </c>
      <c r="AE568" s="34">
        <f>$D568*R568</f>
        <v>0</v>
      </c>
      <c r="AF568" s="34">
        <f>$D568*S568</f>
        <v>0</v>
      </c>
      <c r="AG568" s="106">
        <f>$P568*AC568</f>
        <v>0</v>
      </c>
      <c r="AH568" s="106">
        <f>$P568*AD568</f>
        <v>0</v>
      </c>
      <c r="AI568" s="106">
        <f>$P568*AE568</f>
        <v>0</v>
      </c>
      <c r="AJ568" s="106">
        <f>$P568*AF568</f>
        <v>0</v>
      </c>
      <c r="AK568" s="34">
        <f>$D568*T568</f>
        <v>0</v>
      </c>
      <c r="AL568" s="35"/>
      <c r="AM568" s="10"/>
      <c r="AN568" s="29">
        <f>DSUM($A$9:$D$1100,$D$9,AO567:AO568)</f>
        <v>0</v>
      </c>
      <c r="AO568" s="10">
        <f>B568</f>
        <v>0</v>
      </c>
      <c r="AP568" s="88">
        <f>DCOUNT($A$9:$T$1100,$B$9,AO567:AO568)</f>
        <v>0</v>
      </c>
      <c r="AQ568" s="29">
        <f>DSUM($A$9:$T$1100,$P$9,AO567:AO568)</f>
        <v>0</v>
      </c>
      <c r="AR568" s="6">
        <f>IF(AP568=0,0,AQ568/AP568)</f>
        <v>0</v>
      </c>
      <c r="AY568" s="51"/>
    </row>
    <row r="569" spans="1:51" ht="2.25" customHeight="1" x14ac:dyDescent="0.2">
      <c r="A569" s="37"/>
      <c r="B569" s="38"/>
      <c r="C569" s="39"/>
      <c r="D569" s="40"/>
      <c r="E569" s="41"/>
      <c r="F569" s="42"/>
      <c r="G569" s="41"/>
      <c r="H569" s="43" t="s">
        <v>0</v>
      </c>
      <c r="I569" s="43" t="s">
        <v>52</v>
      </c>
      <c r="J569" s="43" t="s">
        <v>1</v>
      </c>
      <c r="K569" s="39"/>
      <c r="L569" s="69"/>
      <c r="M569" s="45"/>
      <c r="N569" s="46"/>
      <c r="O569" s="46"/>
      <c r="P569" s="86"/>
      <c r="Q569" s="252"/>
      <c r="R569" s="63"/>
      <c r="S569" s="253"/>
      <c r="T569" s="47"/>
      <c r="U569" s="48"/>
      <c r="V569" s="48"/>
      <c r="W569" s="48"/>
      <c r="X569" s="48"/>
      <c r="Y569" s="48"/>
      <c r="Z569" s="48"/>
      <c r="AA569" s="48"/>
      <c r="AB569" s="48"/>
      <c r="AC569" s="103"/>
      <c r="AD569" s="48"/>
      <c r="AE569" s="48"/>
      <c r="AF569" s="48"/>
      <c r="AG569" s="109"/>
      <c r="AH569" s="109"/>
      <c r="AI569" s="109"/>
      <c r="AJ569" s="109"/>
      <c r="AK569" s="48"/>
      <c r="AL569" s="48"/>
      <c r="AM569" s="10"/>
      <c r="AN569" s="18"/>
      <c r="AO569" s="14" t="s">
        <v>81</v>
      </c>
      <c r="AP569" s="87"/>
      <c r="AQ569" s="87"/>
      <c r="AY569" s="51"/>
    </row>
    <row r="570" spans="1:51" ht="17.25" customHeight="1" x14ac:dyDescent="0.2">
      <c r="A570" s="26"/>
      <c r="B570" s="27"/>
      <c r="C570" s="28"/>
      <c r="D570" s="29">
        <f>C570*E570*G570/100</f>
        <v>0</v>
      </c>
      <c r="E570" s="30"/>
      <c r="F570" s="31">
        <f>E570*G570/10</f>
        <v>0</v>
      </c>
      <c r="G570" s="30"/>
      <c r="H570" s="30"/>
      <c r="I570" s="30"/>
      <c r="J570" s="30"/>
      <c r="K570" s="28"/>
      <c r="L570" s="68"/>
      <c r="M570" s="32">
        <f>IF(L570=0,H570,L570)</f>
        <v>0</v>
      </c>
      <c r="N570" s="297"/>
      <c r="O570" s="107"/>
      <c r="P570" s="85"/>
      <c r="Q570" s="107"/>
      <c r="R570" s="64"/>
      <c r="S570" s="251"/>
      <c r="T570" s="33"/>
      <c r="U570" s="34">
        <f>$D570*I570</f>
        <v>0</v>
      </c>
      <c r="V570" s="34">
        <f>$D570*J570</f>
        <v>0</v>
      </c>
      <c r="W570" s="34">
        <f>$D570*K570</f>
        <v>0</v>
      </c>
      <c r="X570" s="35">
        <f>$D570*M570</f>
        <v>0</v>
      </c>
      <c r="Y570" s="35">
        <f t="shared" ref="Y570" si="279">D570*(1-K570)</f>
        <v>0</v>
      </c>
      <c r="Z570" s="34">
        <f>$D570*N570</f>
        <v>0</v>
      </c>
      <c r="AA570" s="34">
        <f>$D570*O570</f>
        <v>0</v>
      </c>
      <c r="AB570" s="34">
        <f>$D570*P570</f>
        <v>0</v>
      </c>
      <c r="AC570" s="106">
        <f>D570-AF570-AE570-AD570</f>
        <v>0</v>
      </c>
      <c r="AD570" s="34">
        <f>$D570*Q570</f>
        <v>0</v>
      </c>
      <c r="AE570" s="34">
        <f>$D570*R570</f>
        <v>0</v>
      </c>
      <c r="AF570" s="34">
        <f>$D570*S570</f>
        <v>0</v>
      </c>
      <c r="AG570" s="106">
        <f>$P570*AC570</f>
        <v>0</v>
      </c>
      <c r="AH570" s="106">
        <f>$P570*AD570</f>
        <v>0</v>
      </c>
      <c r="AI570" s="106">
        <f>$P570*AE570</f>
        <v>0</v>
      </c>
      <c r="AJ570" s="106">
        <f>$P570*AF570</f>
        <v>0</v>
      </c>
      <c r="AK570" s="34">
        <f>$D570*T570</f>
        <v>0</v>
      </c>
      <c r="AL570" s="35"/>
      <c r="AM570" s="10"/>
      <c r="AN570" s="29">
        <f>DSUM($A$9:$D$1100,$D$9,AO569:AO570)</f>
        <v>0</v>
      </c>
      <c r="AO570" s="10">
        <f>B570</f>
        <v>0</v>
      </c>
      <c r="AP570" s="88">
        <f>DCOUNT($A$9:$T$1100,$B$9,AO569:AO570)</f>
        <v>0</v>
      </c>
      <c r="AQ570" s="29">
        <f>DSUM($A$9:$T$1100,$P$9,AO569:AO570)</f>
        <v>0</v>
      </c>
      <c r="AR570" s="6">
        <f>IF(AP570=0,0,AQ570/AP570)</f>
        <v>0</v>
      </c>
      <c r="AY570" s="51"/>
    </row>
    <row r="571" spans="1:51" ht="2.25" customHeight="1" x14ac:dyDescent="0.2">
      <c r="A571" s="37"/>
      <c r="B571" s="38"/>
      <c r="C571" s="39"/>
      <c r="D571" s="40"/>
      <c r="E571" s="41"/>
      <c r="F571" s="42"/>
      <c r="G571" s="41"/>
      <c r="H571" s="43" t="s">
        <v>0</v>
      </c>
      <c r="I571" s="43" t="s">
        <v>52</v>
      </c>
      <c r="J571" s="43" t="s">
        <v>1</v>
      </c>
      <c r="K571" s="39"/>
      <c r="L571" s="69"/>
      <c r="M571" s="45"/>
      <c r="N571" s="46"/>
      <c r="O571" s="46"/>
      <c r="P571" s="86"/>
      <c r="Q571" s="252"/>
      <c r="R571" s="63"/>
      <c r="S571" s="253"/>
      <c r="T571" s="47"/>
      <c r="U571" s="48"/>
      <c r="V571" s="48"/>
      <c r="W571" s="48"/>
      <c r="X571" s="48"/>
      <c r="Y571" s="48"/>
      <c r="Z571" s="48"/>
      <c r="AA571" s="48"/>
      <c r="AB571" s="48"/>
      <c r="AC571" s="103"/>
      <c r="AD571" s="48"/>
      <c r="AE571" s="48"/>
      <c r="AF571" s="48"/>
      <c r="AG571" s="109"/>
      <c r="AH571" s="109"/>
      <c r="AI571" s="109"/>
      <c r="AJ571" s="109"/>
      <c r="AK571" s="48"/>
      <c r="AL571" s="48"/>
      <c r="AM571" s="10"/>
      <c r="AN571" s="18"/>
      <c r="AO571" s="14" t="s">
        <v>81</v>
      </c>
      <c r="AP571" s="87"/>
      <c r="AQ571" s="87"/>
      <c r="AY571" s="51"/>
    </row>
    <row r="572" spans="1:51" ht="17.25" customHeight="1" x14ac:dyDescent="0.2">
      <c r="A572" s="26"/>
      <c r="B572" s="27"/>
      <c r="C572" s="28"/>
      <c r="D572" s="29">
        <f>C572*E572*G572/100</f>
        <v>0</v>
      </c>
      <c r="E572" s="30"/>
      <c r="F572" s="31">
        <f>E572*G572/10</f>
        <v>0</v>
      </c>
      <c r="G572" s="30"/>
      <c r="H572" s="30"/>
      <c r="I572" s="30"/>
      <c r="J572" s="30"/>
      <c r="K572" s="28"/>
      <c r="L572" s="68"/>
      <c r="M572" s="32">
        <f>IF(L572=0,H572,L572)</f>
        <v>0</v>
      </c>
      <c r="N572" s="297"/>
      <c r="O572" s="107"/>
      <c r="P572" s="85"/>
      <c r="Q572" s="107"/>
      <c r="R572" s="64"/>
      <c r="S572" s="251"/>
      <c r="T572" s="33"/>
      <c r="U572" s="34">
        <f>$D572*I572</f>
        <v>0</v>
      </c>
      <c r="V572" s="34">
        <f>$D572*J572</f>
        <v>0</v>
      </c>
      <c r="W572" s="34">
        <f>$D572*K572</f>
        <v>0</v>
      </c>
      <c r="X572" s="35">
        <f>$D572*M572</f>
        <v>0</v>
      </c>
      <c r="Y572" s="35">
        <f t="shared" ref="Y572" si="280">D572*(1-K572)</f>
        <v>0</v>
      </c>
      <c r="Z572" s="34">
        <f>$D572*N572</f>
        <v>0</v>
      </c>
      <c r="AA572" s="34">
        <f>$D572*O572</f>
        <v>0</v>
      </c>
      <c r="AB572" s="34">
        <f>$D572*P572</f>
        <v>0</v>
      </c>
      <c r="AC572" s="106">
        <f>D572-AF572-AE572-AD572</f>
        <v>0</v>
      </c>
      <c r="AD572" s="34">
        <f>$D572*Q572</f>
        <v>0</v>
      </c>
      <c r="AE572" s="34">
        <f>$D572*R572</f>
        <v>0</v>
      </c>
      <c r="AF572" s="34">
        <f>$D572*S572</f>
        <v>0</v>
      </c>
      <c r="AG572" s="106">
        <f>$P572*AC572</f>
        <v>0</v>
      </c>
      <c r="AH572" s="106">
        <f>$P572*AD572</f>
        <v>0</v>
      </c>
      <c r="AI572" s="106">
        <f>$P572*AE572</f>
        <v>0</v>
      </c>
      <c r="AJ572" s="106">
        <f>$P572*AF572</f>
        <v>0</v>
      </c>
      <c r="AK572" s="34">
        <f>$D572*T572</f>
        <v>0</v>
      </c>
      <c r="AL572" s="35"/>
      <c r="AM572" s="10"/>
      <c r="AN572" s="29">
        <f>DSUM($A$9:$D$1100,$D$9,AO571:AO572)</f>
        <v>0</v>
      </c>
      <c r="AO572" s="10">
        <f>B572</f>
        <v>0</v>
      </c>
      <c r="AP572" s="88">
        <f>DCOUNT($A$9:$T$1100,$B$9,AO571:AO572)</f>
        <v>0</v>
      </c>
      <c r="AQ572" s="29">
        <f>DSUM($A$9:$T$1100,$P$9,AO571:AO572)</f>
        <v>0</v>
      </c>
      <c r="AR572" s="6">
        <f>IF(AP572=0,0,AQ572/AP572)</f>
        <v>0</v>
      </c>
      <c r="AY572" s="51"/>
    </row>
    <row r="573" spans="1:51" ht="2.25" customHeight="1" x14ac:dyDescent="0.2">
      <c r="A573" s="37"/>
      <c r="B573" s="38"/>
      <c r="C573" s="39"/>
      <c r="D573" s="40"/>
      <c r="E573" s="41"/>
      <c r="F573" s="42"/>
      <c r="G573" s="41"/>
      <c r="H573" s="43" t="s">
        <v>0</v>
      </c>
      <c r="I573" s="43" t="s">
        <v>52</v>
      </c>
      <c r="J573" s="43" t="s">
        <v>1</v>
      </c>
      <c r="K573" s="39"/>
      <c r="L573" s="69"/>
      <c r="M573" s="45"/>
      <c r="N573" s="46"/>
      <c r="O573" s="46"/>
      <c r="P573" s="86"/>
      <c r="Q573" s="252"/>
      <c r="R573" s="63"/>
      <c r="S573" s="253"/>
      <c r="T573" s="47"/>
      <c r="U573" s="48"/>
      <c r="V573" s="48"/>
      <c r="W573" s="48"/>
      <c r="X573" s="48"/>
      <c r="Y573" s="48"/>
      <c r="Z573" s="48"/>
      <c r="AA573" s="48"/>
      <c r="AB573" s="48"/>
      <c r="AC573" s="103"/>
      <c r="AD573" s="48"/>
      <c r="AE573" s="48"/>
      <c r="AF573" s="48"/>
      <c r="AG573" s="109"/>
      <c r="AH573" s="109"/>
      <c r="AI573" s="109"/>
      <c r="AJ573" s="109"/>
      <c r="AK573" s="48"/>
      <c r="AL573" s="48"/>
      <c r="AM573" s="10"/>
      <c r="AN573" s="18"/>
      <c r="AO573" s="14" t="s">
        <v>81</v>
      </c>
      <c r="AP573" s="87"/>
      <c r="AQ573" s="87"/>
      <c r="AY573" s="51"/>
    </row>
    <row r="574" spans="1:51" ht="17.25" customHeight="1" x14ac:dyDescent="0.2">
      <c r="A574" s="26"/>
      <c r="B574" s="27"/>
      <c r="C574" s="28"/>
      <c r="D574" s="29">
        <f>C574*E574*G574/100</f>
        <v>0</v>
      </c>
      <c r="E574" s="30"/>
      <c r="F574" s="31">
        <f>E574*G574/10</f>
        <v>0</v>
      </c>
      <c r="G574" s="30"/>
      <c r="H574" s="30"/>
      <c r="I574" s="30"/>
      <c r="J574" s="30"/>
      <c r="K574" s="28"/>
      <c r="L574" s="68"/>
      <c r="M574" s="32">
        <f>IF(L574=0,H574,L574)</f>
        <v>0</v>
      </c>
      <c r="N574" s="297"/>
      <c r="O574" s="107"/>
      <c r="P574" s="85"/>
      <c r="Q574" s="107"/>
      <c r="R574" s="64"/>
      <c r="S574" s="251"/>
      <c r="T574" s="33"/>
      <c r="U574" s="34">
        <f>$D574*I574</f>
        <v>0</v>
      </c>
      <c r="V574" s="34">
        <f>$D574*J574</f>
        <v>0</v>
      </c>
      <c r="W574" s="34">
        <f>$D574*K574</f>
        <v>0</v>
      </c>
      <c r="X574" s="35">
        <f>$D574*M574</f>
        <v>0</v>
      </c>
      <c r="Y574" s="35">
        <f t="shared" ref="Y574" si="281">D574*(1-K574)</f>
        <v>0</v>
      </c>
      <c r="Z574" s="34">
        <f>$D574*N574</f>
        <v>0</v>
      </c>
      <c r="AA574" s="34">
        <f>$D574*O574</f>
        <v>0</v>
      </c>
      <c r="AB574" s="34">
        <f>$D574*P574</f>
        <v>0</v>
      </c>
      <c r="AC574" s="106">
        <f>D574-AF574-AE574-AD574</f>
        <v>0</v>
      </c>
      <c r="AD574" s="34">
        <f>$D574*Q574</f>
        <v>0</v>
      </c>
      <c r="AE574" s="34">
        <f>$D574*R574</f>
        <v>0</v>
      </c>
      <c r="AF574" s="34">
        <f>$D574*S574</f>
        <v>0</v>
      </c>
      <c r="AG574" s="106">
        <f>$P574*AC574</f>
        <v>0</v>
      </c>
      <c r="AH574" s="106">
        <f>$P574*AD574</f>
        <v>0</v>
      </c>
      <c r="AI574" s="106">
        <f>$P574*AE574</f>
        <v>0</v>
      </c>
      <c r="AJ574" s="106">
        <f>$P574*AF574</f>
        <v>0</v>
      </c>
      <c r="AK574" s="34">
        <f>$D574*T574</f>
        <v>0</v>
      </c>
      <c r="AL574" s="35"/>
      <c r="AM574" s="10"/>
      <c r="AN574" s="29">
        <f>DSUM($A$9:$D$1100,$D$9,AO573:AO574)</f>
        <v>0</v>
      </c>
      <c r="AO574" s="10">
        <f>B574</f>
        <v>0</v>
      </c>
      <c r="AP574" s="88">
        <f>DCOUNT($A$9:$T$1100,$B$9,AO573:AO574)</f>
        <v>0</v>
      </c>
      <c r="AQ574" s="29">
        <f>DSUM($A$9:$T$1100,$P$9,AO573:AO574)</f>
        <v>0</v>
      </c>
      <c r="AR574" s="6">
        <f>IF(AP574=0,0,AQ574/AP574)</f>
        <v>0</v>
      </c>
      <c r="AY574" s="51"/>
    </row>
    <row r="575" spans="1:51" ht="2.25" customHeight="1" x14ac:dyDescent="0.2">
      <c r="A575" s="37"/>
      <c r="B575" s="38"/>
      <c r="C575" s="39"/>
      <c r="D575" s="40"/>
      <c r="E575" s="41"/>
      <c r="F575" s="42"/>
      <c r="G575" s="41"/>
      <c r="H575" s="43" t="s">
        <v>0</v>
      </c>
      <c r="I575" s="43" t="s">
        <v>52</v>
      </c>
      <c r="J575" s="43" t="s">
        <v>1</v>
      </c>
      <c r="K575" s="39"/>
      <c r="L575" s="69"/>
      <c r="M575" s="45"/>
      <c r="N575" s="46"/>
      <c r="O575" s="46"/>
      <c r="P575" s="86"/>
      <c r="Q575" s="252"/>
      <c r="R575" s="63"/>
      <c r="S575" s="253"/>
      <c r="T575" s="47"/>
      <c r="U575" s="48"/>
      <c r="V575" s="48"/>
      <c r="W575" s="48"/>
      <c r="X575" s="48"/>
      <c r="Y575" s="48"/>
      <c r="Z575" s="48"/>
      <c r="AA575" s="48"/>
      <c r="AB575" s="48"/>
      <c r="AC575" s="103"/>
      <c r="AD575" s="48"/>
      <c r="AE575" s="48"/>
      <c r="AF575" s="48"/>
      <c r="AG575" s="109"/>
      <c r="AH575" s="109"/>
      <c r="AI575" s="109"/>
      <c r="AJ575" s="109"/>
      <c r="AK575" s="48"/>
      <c r="AL575" s="48"/>
      <c r="AM575" s="10"/>
      <c r="AN575" s="18"/>
      <c r="AO575" s="14" t="s">
        <v>81</v>
      </c>
      <c r="AP575" s="87"/>
      <c r="AQ575" s="87"/>
      <c r="AY575" s="51"/>
    </row>
    <row r="576" spans="1:51" ht="17.25" customHeight="1" x14ac:dyDescent="0.2">
      <c r="A576" s="26"/>
      <c r="B576" s="27"/>
      <c r="C576" s="28"/>
      <c r="D576" s="29">
        <f>C576*E576*G576/100</f>
        <v>0</v>
      </c>
      <c r="E576" s="30"/>
      <c r="F576" s="31">
        <f>E576*G576/10</f>
        <v>0</v>
      </c>
      <c r="G576" s="30"/>
      <c r="H576" s="30"/>
      <c r="I576" s="30"/>
      <c r="J576" s="30"/>
      <c r="K576" s="28"/>
      <c r="L576" s="68"/>
      <c r="M576" s="32">
        <f>IF(L576=0,H576,L576)</f>
        <v>0</v>
      </c>
      <c r="N576" s="297"/>
      <c r="O576" s="107"/>
      <c r="P576" s="85"/>
      <c r="Q576" s="107"/>
      <c r="R576" s="64"/>
      <c r="S576" s="251"/>
      <c r="T576" s="33"/>
      <c r="U576" s="34">
        <f>$D576*I576</f>
        <v>0</v>
      </c>
      <c r="V576" s="34">
        <f>$D576*J576</f>
        <v>0</v>
      </c>
      <c r="W576" s="34">
        <f>$D576*K576</f>
        <v>0</v>
      </c>
      <c r="X576" s="35">
        <f>$D576*M576</f>
        <v>0</v>
      </c>
      <c r="Y576" s="35">
        <f t="shared" ref="Y576" si="282">D576*(1-K576)</f>
        <v>0</v>
      </c>
      <c r="Z576" s="34">
        <f>$D576*N576</f>
        <v>0</v>
      </c>
      <c r="AA576" s="34">
        <f>$D576*O576</f>
        <v>0</v>
      </c>
      <c r="AB576" s="34">
        <f>$D576*P576</f>
        <v>0</v>
      </c>
      <c r="AC576" s="106">
        <f>D576-AF576-AE576-AD576</f>
        <v>0</v>
      </c>
      <c r="AD576" s="34">
        <f>$D576*Q576</f>
        <v>0</v>
      </c>
      <c r="AE576" s="34">
        <f>$D576*R576</f>
        <v>0</v>
      </c>
      <c r="AF576" s="34">
        <f>$D576*S576</f>
        <v>0</v>
      </c>
      <c r="AG576" s="106">
        <f>$P576*AC576</f>
        <v>0</v>
      </c>
      <c r="AH576" s="106">
        <f>$P576*AD576</f>
        <v>0</v>
      </c>
      <c r="AI576" s="106">
        <f>$P576*AE576</f>
        <v>0</v>
      </c>
      <c r="AJ576" s="106">
        <f>$P576*AF576</f>
        <v>0</v>
      </c>
      <c r="AK576" s="34">
        <f>$D576*T576</f>
        <v>0</v>
      </c>
      <c r="AL576" s="35"/>
      <c r="AM576" s="10"/>
      <c r="AN576" s="29">
        <f>DSUM($A$9:$D$1100,$D$9,AO575:AO576)</f>
        <v>0</v>
      </c>
      <c r="AO576" s="10">
        <f>B576</f>
        <v>0</v>
      </c>
      <c r="AP576" s="88">
        <f>DCOUNT($A$9:$T$1100,$B$9,AO575:AO576)</f>
        <v>0</v>
      </c>
      <c r="AQ576" s="29">
        <f>DSUM($A$9:$T$1100,$P$9,AO575:AO576)</f>
        <v>0</v>
      </c>
      <c r="AR576" s="6">
        <f>IF(AP576=0,0,AQ576/AP576)</f>
        <v>0</v>
      </c>
      <c r="AY576" s="51"/>
    </row>
    <row r="577" spans="1:51" ht="2.25" customHeight="1" x14ac:dyDescent="0.2">
      <c r="A577" s="37"/>
      <c r="B577" s="38"/>
      <c r="C577" s="39"/>
      <c r="D577" s="40"/>
      <c r="E577" s="41"/>
      <c r="F577" s="42"/>
      <c r="G577" s="41"/>
      <c r="H577" s="43" t="s">
        <v>0</v>
      </c>
      <c r="I577" s="43" t="s">
        <v>52</v>
      </c>
      <c r="J577" s="43" t="s">
        <v>1</v>
      </c>
      <c r="K577" s="39"/>
      <c r="L577" s="69"/>
      <c r="M577" s="45"/>
      <c r="N577" s="46"/>
      <c r="O577" s="46"/>
      <c r="P577" s="86"/>
      <c r="Q577" s="252"/>
      <c r="R577" s="63"/>
      <c r="S577" s="253"/>
      <c r="T577" s="47"/>
      <c r="U577" s="48"/>
      <c r="V577" s="48"/>
      <c r="W577" s="48"/>
      <c r="X577" s="48"/>
      <c r="Y577" s="48"/>
      <c r="Z577" s="48"/>
      <c r="AA577" s="48"/>
      <c r="AB577" s="48"/>
      <c r="AC577" s="103"/>
      <c r="AD577" s="48"/>
      <c r="AE577" s="48"/>
      <c r="AF577" s="48"/>
      <c r="AG577" s="109"/>
      <c r="AH577" s="109"/>
      <c r="AI577" s="109"/>
      <c r="AJ577" s="109"/>
      <c r="AK577" s="48"/>
      <c r="AL577" s="48"/>
      <c r="AM577" s="10"/>
      <c r="AN577" s="18"/>
      <c r="AO577" s="14" t="s">
        <v>81</v>
      </c>
      <c r="AP577" s="87"/>
      <c r="AQ577" s="87"/>
      <c r="AY577" s="51"/>
    </row>
    <row r="578" spans="1:51" ht="17.25" customHeight="1" x14ac:dyDescent="0.2">
      <c r="A578" s="26"/>
      <c r="B578" s="27"/>
      <c r="C578" s="28"/>
      <c r="D578" s="29">
        <f>C578*E578*G578/100</f>
        <v>0</v>
      </c>
      <c r="E578" s="30"/>
      <c r="F578" s="31">
        <f>E578*G578/10</f>
        <v>0</v>
      </c>
      <c r="G578" s="30"/>
      <c r="H578" s="30"/>
      <c r="I578" s="30"/>
      <c r="J578" s="30"/>
      <c r="K578" s="28"/>
      <c r="L578" s="68"/>
      <c r="M578" s="32">
        <f>IF(L578=0,H578,L578)</f>
        <v>0</v>
      </c>
      <c r="N578" s="297"/>
      <c r="O578" s="107"/>
      <c r="P578" s="85"/>
      <c r="Q578" s="107"/>
      <c r="R578" s="64"/>
      <c r="S578" s="251"/>
      <c r="T578" s="33"/>
      <c r="U578" s="34">
        <f>$D578*I578</f>
        <v>0</v>
      </c>
      <c r="V578" s="34">
        <f>$D578*J578</f>
        <v>0</v>
      </c>
      <c r="W578" s="34">
        <f>$D578*K578</f>
        <v>0</v>
      </c>
      <c r="X578" s="35">
        <f>$D578*M578</f>
        <v>0</v>
      </c>
      <c r="Y578" s="35">
        <f t="shared" ref="Y578" si="283">D578*(1-K578)</f>
        <v>0</v>
      </c>
      <c r="Z578" s="34">
        <f>$D578*N578</f>
        <v>0</v>
      </c>
      <c r="AA578" s="34">
        <f>$D578*O578</f>
        <v>0</v>
      </c>
      <c r="AB578" s="34">
        <f>$D578*P578</f>
        <v>0</v>
      </c>
      <c r="AC578" s="106">
        <f>D578-AF578-AE578-AD578</f>
        <v>0</v>
      </c>
      <c r="AD578" s="34">
        <f>$D578*Q578</f>
        <v>0</v>
      </c>
      <c r="AE578" s="34">
        <f>$D578*R578</f>
        <v>0</v>
      </c>
      <c r="AF578" s="34">
        <f>$D578*S578</f>
        <v>0</v>
      </c>
      <c r="AG578" s="106">
        <f>$P578*AC578</f>
        <v>0</v>
      </c>
      <c r="AH578" s="106">
        <f>$P578*AD578</f>
        <v>0</v>
      </c>
      <c r="AI578" s="106">
        <f>$P578*AE578</f>
        <v>0</v>
      </c>
      <c r="AJ578" s="106">
        <f>$P578*AF578</f>
        <v>0</v>
      </c>
      <c r="AK578" s="34">
        <f>$D578*T578</f>
        <v>0</v>
      </c>
      <c r="AL578" s="35"/>
      <c r="AM578" s="10"/>
      <c r="AN578" s="29">
        <f>DSUM($A$9:$D$1100,$D$9,AO577:AO578)</f>
        <v>0</v>
      </c>
      <c r="AO578" s="10">
        <f>B578</f>
        <v>0</v>
      </c>
      <c r="AP578" s="88">
        <f>DCOUNT($A$9:$T$1100,$B$9,AO577:AO578)</f>
        <v>0</v>
      </c>
      <c r="AQ578" s="29">
        <f>DSUM($A$9:$T$1100,$P$9,AO577:AO578)</f>
        <v>0</v>
      </c>
      <c r="AR578" s="6">
        <f>IF(AP578=0,0,AQ578/AP578)</f>
        <v>0</v>
      </c>
      <c r="AY578" s="51"/>
    </row>
    <row r="579" spans="1:51" ht="2.25" customHeight="1" x14ac:dyDescent="0.2">
      <c r="A579" s="37"/>
      <c r="B579" s="38"/>
      <c r="C579" s="39"/>
      <c r="D579" s="40"/>
      <c r="E579" s="41"/>
      <c r="F579" s="42"/>
      <c r="G579" s="41"/>
      <c r="H579" s="43" t="s">
        <v>0</v>
      </c>
      <c r="I579" s="43" t="s">
        <v>52</v>
      </c>
      <c r="J579" s="43" t="s">
        <v>1</v>
      </c>
      <c r="K579" s="39"/>
      <c r="L579" s="69"/>
      <c r="M579" s="45"/>
      <c r="N579" s="46"/>
      <c r="O579" s="46"/>
      <c r="P579" s="86"/>
      <c r="Q579" s="252"/>
      <c r="R579" s="63"/>
      <c r="S579" s="253"/>
      <c r="T579" s="47"/>
      <c r="U579" s="48"/>
      <c r="V579" s="48"/>
      <c r="W579" s="48"/>
      <c r="X579" s="48"/>
      <c r="Y579" s="48"/>
      <c r="Z579" s="48"/>
      <c r="AA579" s="48"/>
      <c r="AB579" s="48"/>
      <c r="AC579" s="103"/>
      <c r="AD579" s="48"/>
      <c r="AE579" s="48"/>
      <c r="AF579" s="48"/>
      <c r="AG579" s="109"/>
      <c r="AH579" s="109"/>
      <c r="AI579" s="109"/>
      <c r="AJ579" s="109"/>
      <c r="AK579" s="48"/>
      <c r="AL579" s="48"/>
      <c r="AM579" s="10"/>
      <c r="AN579" s="18"/>
      <c r="AO579" s="14" t="s">
        <v>81</v>
      </c>
      <c r="AP579" s="87"/>
      <c r="AQ579" s="87"/>
      <c r="AY579" s="51"/>
    </row>
    <row r="580" spans="1:51" ht="17.25" customHeight="1" x14ac:dyDescent="0.2">
      <c r="A580" s="26"/>
      <c r="B580" s="27"/>
      <c r="C580" s="28"/>
      <c r="D580" s="29">
        <f>C580*E580*G580/100</f>
        <v>0</v>
      </c>
      <c r="E580" s="30"/>
      <c r="F580" s="31">
        <f>E580*G580/10</f>
        <v>0</v>
      </c>
      <c r="G580" s="30"/>
      <c r="H580" s="30"/>
      <c r="I580" s="30"/>
      <c r="J580" s="30"/>
      <c r="K580" s="28"/>
      <c r="L580" s="68"/>
      <c r="M580" s="32">
        <f>IF(L580=0,H580,L580)</f>
        <v>0</v>
      </c>
      <c r="N580" s="297"/>
      <c r="O580" s="107"/>
      <c r="P580" s="85"/>
      <c r="Q580" s="107"/>
      <c r="R580" s="64"/>
      <c r="S580" s="251"/>
      <c r="T580" s="33"/>
      <c r="U580" s="34">
        <f>$D580*I580</f>
        <v>0</v>
      </c>
      <c r="V580" s="34">
        <f>$D580*J580</f>
        <v>0</v>
      </c>
      <c r="W580" s="34">
        <f>$D580*K580</f>
        <v>0</v>
      </c>
      <c r="X580" s="35">
        <f>$D580*M580</f>
        <v>0</v>
      </c>
      <c r="Y580" s="35">
        <f t="shared" ref="Y580" si="284">D580*(1-K580)</f>
        <v>0</v>
      </c>
      <c r="Z580" s="34">
        <f>$D580*N580</f>
        <v>0</v>
      </c>
      <c r="AA580" s="34">
        <f>$D580*O580</f>
        <v>0</v>
      </c>
      <c r="AB580" s="34">
        <f>$D580*P580</f>
        <v>0</v>
      </c>
      <c r="AC580" s="106">
        <f>D580-AF580-AE580-AD580</f>
        <v>0</v>
      </c>
      <c r="AD580" s="34">
        <f>$D580*Q580</f>
        <v>0</v>
      </c>
      <c r="AE580" s="34">
        <f>$D580*R580</f>
        <v>0</v>
      </c>
      <c r="AF580" s="34">
        <f>$D580*S580</f>
        <v>0</v>
      </c>
      <c r="AG580" s="106">
        <f>$P580*AC580</f>
        <v>0</v>
      </c>
      <c r="AH580" s="106">
        <f>$P580*AD580</f>
        <v>0</v>
      </c>
      <c r="AI580" s="106">
        <f>$P580*AE580</f>
        <v>0</v>
      </c>
      <c r="AJ580" s="106">
        <f>$P580*AF580</f>
        <v>0</v>
      </c>
      <c r="AK580" s="34">
        <f>$D580*T580</f>
        <v>0</v>
      </c>
      <c r="AL580" s="35"/>
      <c r="AM580" s="10"/>
      <c r="AN580" s="29">
        <f>DSUM($A$9:$D$1100,$D$9,AO579:AO580)</f>
        <v>0</v>
      </c>
      <c r="AO580" s="10">
        <f>B580</f>
        <v>0</v>
      </c>
      <c r="AP580" s="88">
        <f>DCOUNT($A$9:$T$1100,$B$9,AO579:AO580)</f>
        <v>0</v>
      </c>
      <c r="AQ580" s="29">
        <f>DSUM($A$9:$T$1100,$P$9,AO579:AO580)</f>
        <v>0</v>
      </c>
      <c r="AR580" s="6">
        <f>IF(AP580=0,0,AQ580/AP580)</f>
        <v>0</v>
      </c>
      <c r="AY580" s="51"/>
    </row>
    <row r="581" spans="1:51" ht="2.25" customHeight="1" x14ac:dyDescent="0.2">
      <c r="A581" s="37"/>
      <c r="B581" s="38"/>
      <c r="C581" s="39"/>
      <c r="D581" s="40"/>
      <c r="E581" s="41"/>
      <c r="F581" s="42"/>
      <c r="G581" s="41"/>
      <c r="H581" s="43" t="s">
        <v>0</v>
      </c>
      <c r="I581" s="43" t="s">
        <v>52</v>
      </c>
      <c r="J581" s="43" t="s">
        <v>1</v>
      </c>
      <c r="K581" s="39"/>
      <c r="L581" s="69"/>
      <c r="M581" s="45"/>
      <c r="N581" s="46"/>
      <c r="O581" s="46"/>
      <c r="P581" s="86"/>
      <c r="Q581" s="252"/>
      <c r="R581" s="63"/>
      <c r="S581" s="253"/>
      <c r="T581" s="47"/>
      <c r="U581" s="48"/>
      <c r="V581" s="48"/>
      <c r="W581" s="48"/>
      <c r="X581" s="48"/>
      <c r="Y581" s="48"/>
      <c r="Z581" s="48"/>
      <c r="AA581" s="48"/>
      <c r="AB581" s="48"/>
      <c r="AC581" s="103"/>
      <c r="AD581" s="48"/>
      <c r="AE581" s="48"/>
      <c r="AF581" s="48"/>
      <c r="AG581" s="109"/>
      <c r="AH581" s="109"/>
      <c r="AI581" s="109"/>
      <c r="AJ581" s="109"/>
      <c r="AK581" s="48"/>
      <c r="AL581" s="48"/>
      <c r="AM581" s="10"/>
      <c r="AN581" s="18"/>
      <c r="AO581" s="14" t="s">
        <v>81</v>
      </c>
      <c r="AP581" s="87"/>
      <c r="AQ581" s="87"/>
      <c r="AY581" s="51"/>
    </row>
    <row r="582" spans="1:51" ht="17.25" customHeight="1" x14ac:dyDescent="0.2">
      <c r="A582" s="26"/>
      <c r="B582" s="27"/>
      <c r="C582" s="28"/>
      <c r="D582" s="29">
        <f>C582*E582*G582/100</f>
        <v>0</v>
      </c>
      <c r="E582" s="30"/>
      <c r="F582" s="31">
        <f>E582*G582/10</f>
        <v>0</v>
      </c>
      <c r="G582" s="30"/>
      <c r="H582" s="30"/>
      <c r="I582" s="30"/>
      <c r="J582" s="30"/>
      <c r="K582" s="28"/>
      <c r="L582" s="68"/>
      <c r="M582" s="32">
        <f>IF(L582=0,H582,L582)</f>
        <v>0</v>
      </c>
      <c r="N582" s="297"/>
      <c r="O582" s="107"/>
      <c r="P582" s="85"/>
      <c r="Q582" s="107"/>
      <c r="R582" s="64"/>
      <c r="S582" s="251"/>
      <c r="T582" s="33"/>
      <c r="U582" s="34">
        <f>$D582*I582</f>
        <v>0</v>
      </c>
      <c r="V582" s="34">
        <f>$D582*J582</f>
        <v>0</v>
      </c>
      <c r="W582" s="34">
        <f>$D582*K582</f>
        <v>0</v>
      </c>
      <c r="X582" s="35">
        <f>$D582*M582</f>
        <v>0</v>
      </c>
      <c r="Y582" s="35">
        <f t="shared" ref="Y582" si="285">D582*(1-K582)</f>
        <v>0</v>
      </c>
      <c r="Z582" s="34">
        <f>$D582*N582</f>
        <v>0</v>
      </c>
      <c r="AA582" s="34">
        <f>$D582*O582</f>
        <v>0</v>
      </c>
      <c r="AB582" s="34">
        <f>$D582*P582</f>
        <v>0</v>
      </c>
      <c r="AC582" s="106">
        <f>D582-AF582-AE582-AD582</f>
        <v>0</v>
      </c>
      <c r="AD582" s="34">
        <f>$D582*Q582</f>
        <v>0</v>
      </c>
      <c r="AE582" s="34">
        <f>$D582*R582</f>
        <v>0</v>
      </c>
      <c r="AF582" s="34">
        <f>$D582*S582</f>
        <v>0</v>
      </c>
      <c r="AG582" s="106">
        <f>$P582*AC582</f>
        <v>0</v>
      </c>
      <c r="AH582" s="106">
        <f>$P582*AD582</f>
        <v>0</v>
      </c>
      <c r="AI582" s="106">
        <f>$P582*AE582</f>
        <v>0</v>
      </c>
      <c r="AJ582" s="106">
        <f>$P582*AF582</f>
        <v>0</v>
      </c>
      <c r="AK582" s="34">
        <f>$D582*T582</f>
        <v>0</v>
      </c>
      <c r="AL582" s="35"/>
      <c r="AM582" s="10"/>
      <c r="AN582" s="29">
        <f>DSUM($A$9:$D$1100,$D$9,AO581:AO582)</f>
        <v>0</v>
      </c>
      <c r="AO582" s="10">
        <f>B582</f>
        <v>0</v>
      </c>
      <c r="AP582" s="88">
        <f>DCOUNT($A$9:$T$1100,$B$9,AO581:AO582)</f>
        <v>0</v>
      </c>
      <c r="AQ582" s="29">
        <f>DSUM($A$9:$T$1100,$P$9,AO581:AO582)</f>
        <v>0</v>
      </c>
      <c r="AR582" s="6">
        <f>IF(AP582=0,0,AQ582/AP582)</f>
        <v>0</v>
      </c>
      <c r="AY582" s="51"/>
    </row>
    <row r="583" spans="1:51" ht="2.25" customHeight="1" x14ac:dyDescent="0.2">
      <c r="A583" s="37"/>
      <c r="B583" s="38"/>
      <c r="C583" s="39"/>
      <c r="D583" s="40"/>
      <c r="E583" s="41"/>
      <c r="F583" s="42"/>
      <c r="G583" s="41"/>
      <c r="H583" s="43" t="s">
        <v>0</v>
      </c>
      <c r="I583" s="43" t="s">
        <v>52</v>
      </c>
      <c r="J583" s="43" t="s">
        <v>1</v>
      </c>
      <c r="K583" s="39"/>
      <c r="L583" s="69"/>
      <c r="M583" s="45"/>
      <c r="N583" s="46"/>
      <c r="O583" s="46"/>
      <c r="P583" s="86"/>
      <c r="Q583" s="252"/>
      <c r="R583" s="63"/>
      <c r="S583" s="253"/>
      <c r="T583" s="47"/>
      <c r="U583" s="48"/>
      <c r="V583" s="48"/>
      <c r="W583" s="48"/>
      <c r="X583" s="48"/>
      <c r="Y583" s="48"/>
      <c r="Z583" s="48"/>
      <c r="AA583" s="48"/>
      <c r="AB583" s="48"/>
      <c r="AC583" s="103"/>
      <c r="AD583" s="48"/>
      <c r="AE583" s="48"/>
      <c r="AF583" s="48"/>
      <c r="AG583" s="109"/>
      <c r="AH583" s="109"/>
      <c r="AI583" s="109"/>
      <c r="AJ583" s="109"/>
      <c r="AK583" s="48"/>
      <c r="AL583" s="48"/>
      <c r="AM583" s="10"/>
      <c r="AN583" s="18"/>
      <c r="AO583" s="14" t="s">
        <v>81</v>
      </c>
      <c r="AP583" s="87"/>
      <c r="AQ583" s="87"/>
      <c r="AY583" s="51"/>
    </row>
    <row r="584" spans="1:51" ht="17.25" customHeight="1" x14ac:dyDescent="0.2">
      <c r="A584" s="26"/>
      <c r="B584" s="27"/>
      <c r="C584" s="28"/>
      <c r="D584" s="29">
        <f>C584*E584*G584/100</f>
        <v>0</v>
      </c>
      <c r="E584" s="30"/>
      <c r="F584" s="31">
        <f>E584*G584/10</f>
        <v>0</v>
      </c>
      <c r="G584" s="30"/>
      <c r="H584" s="30"/>
      <c r="I584" s="30"/>
      <c r="J584" s="30"/>
      <c r="K584" s="28"/>
      <c r="L584" s="68"/>
      <c r="M584" s="32">
        <f>IF(L584=0,H584,L584)</f>
        <v>0</v>
      </c>
      <c r="N584" s="297"/>
      <c r="O584" s="107"/>
      <c r="P584" s="85"/>
      <c r="Q584" s="107"/>
      <c r="R584" s="64"/>
      <c r="S584" s="251"/>
      <c r="T584" s="33"/>
      <c r="U584" s="34">
        <f>$D584*I584</f>
        <v>0</v>
      </c>
      <c r="V584" s="34">
        <f>$D584*J584</f>
        <v>0</v>
      </c>
      <c r="W584" s="34">
        <f>$D584*K584</f>
        <v>0</v>
      </c>
      <c r="X584" s="35">
        <f>$D584*M584</f>
        <v>0</v>
      </c>
      <c r="Y584" s="35">
        <f t="shared" ref="Y584" si="286">D584*(1-K584)</f>
        <v>0</v>
      </c>
      <c r="Z584" s="34">
        <f>$D584*N584</f>
        <v>0</v>
      </c>
      <c r="AA584" s="34">
        <f>$D584*O584</f>
        <v>0</v>
      </c>
      <c r="AB584" s="34">
        <f>$D584*P584</f>
        <v>0</v>
      </c>
      <c r="AC584" s="106">
        <f>D584-AF584-AE584-AD584</f>
        <v>0</v>
      </c>
      <c r="AD584" s="34">
        <f>$D584*Q584</f>
        <v>0</v>
      </c>
      <c r="AE584" s="34">
        <f>$D584*R584</f>
        <v>0</v>
      </c>
      <c r="AF584" s="34">
        <f>$D584*S584</f>
        <v>0</v>
      </c>
      <c r="AG584" s="106">
        <f>$P584*AC584</f>
        <v>0</v>
      </c>
      <c r="AH584" s="106">
        <f>$P584*AD584</f>
        <v>0</v>
      </c>
      <c r="AI584" s="106">
        <f>$P584*AE584</f>
        <v>0</v>
      </c>
      <c r="AJ584" s="106">
        <f>$P584*AF584</f>
        <v>0</v>
      </c>
      <c r="AK584" s="34">
        <f>$D584*T584</f>
        <v>0</v>
      </c>
      <c r="AL584" s="35"/>
      <c r="AM584" s="10"/>
      <c r="AN584" s="29">
        <f>DSUM($A$9:$D$1100,$D$9,AO583:AO584)</f>
        <v>0</v>
      </c>
      <c r="AO584" s="10">
        <f>B584</f>
        <v>0</v>
      </c>
      <c r="AP584" s="88">
        <f>DCOUNT($A$9:$T$1100,$B$9,AO583:AO584)</f>
        <v>0</v>
      </c>
      <c r="AQ584" s="29">
        <f>DSUM($A$9:$T$1100,$P$9,AO583:AO584)</f>
        <v>0</v>
      </c>
      <c r="AR584" s="6">
        <f>IF(AP584=0,0,AQ584/AP584)</f>
        <v>0</v>
      </c>
      <c r="AY584" s="51"/>
    </row>
    <row r="585" spans="1:51" ht="2.25" customHeight="1" x14ac:dyDescent="0.2">
      <c r="A585" s="37"/>
      <c r="B585" s="38"/>
      <c r="C585" s="39"/>
      <c r="D585" s="40"/>
      <c r="E585" s="41"/>
      <c r="F585" s="42"/>
      <c r="G585" s="41"/>
      <c r="H585" s="43" t="s">
        <v>0</v>
      </c>
      <c r="I585" s="43" t="s">
        <v>52</v>
      </c>
      <c r="J585" s="43" t="s">
        <v>1</v>
      </c>
      <c r="K585" s="39"/>
      <c r="L585" s="69"/>
      <c r="M585" s="45"/>
      <c r="N585" s="46"/>
      <c r="O585" s="46"/>
      <c r="P585" s="86"/>
      <c r="Q585" s="252"/>
      <c r="R585" s="63"/>
      <c r="S585" s="253"/>
      <c r="T585" s="47"/>
      <c r="U585" s="48"/>
      <c r="V585" s="48"/>
      <c r="W585" s="48"/>
      <c r="X585" s="48"/>
      <c r="Y585" s="48"/>
      <c r="Z585" s="48"/>
      <c r="AA585" s="48"/>
      <c r="AB585" s="48"/>
      <c r="AC585" s="103"/>
      <c r="AD585" s="48"/>
      <c r="AE585" s="48"/>
      <c r="AF585" s="48"/>
      <c r="AG585" s="109"/>
      <c r="AH585" s="109"/>
      <c r="AI585" s="109"/>
      <c r="AJ585" s="109"/>
      <c r="AK585" s="48"/>
      <c r="AL585" s="48"/>
      <c r="AM585" s="10"/>
      <c r="AN585" s="18"/>
      <c r="AO585" s="14" t="s">
        <v>81</v>
      </c>
      <c r="AP585" s="87"/>
      <c r="AQ585" s="87"/>
      <c r="AY585" s="51"/>
    </row>
    <row r="586" spans="1:51" ht="17.25" customHeight="1" x14ac:dyDescent="0.2">
      <c r="A586" s="26"/>
      <c r="B586" s="27"/>
      <c r="C586" s="28"/>
      <c r="D586" s="29">
        <f>C586*E586*G586/100</f>
        <v>0</v>
      </c>
      <c r="E586" s="30"/>
      <c r="F586" s="31">
        <f>E586*G586/10</f>
        <v>0</v>
      </c>
      <c r="G586" s="30"/>
      <c r="H586" s="30"/>
      <c r="I586" s="30"/>
      <c r="J586" s="30"/>
      <c r="K586" s="28"/>
      <c r="L586" s="68"/>
      <c r="M586" s="32">
        <f>IF(L586=0,H586,L586)</f>
        <v>0</v>
      </c>
      <c r="N586" s="297"/>
      <c r="O586" s="107"/>
      <c r="P586" s="85"/>
      <c r="Q586" s="107"/>
      <c r="R586" s="64"/>
      <c r="S586" s="251"/>
      <c r="T586" s="33"/>
      <c r="U586" s="34">
        <f>$D586*I586</f>
        <v>0</v>
      </c>
      <c r="V586" s="34">
        <f>$D586*J586</f>
        <v>0</v>
      </c>
      <c r="W586" s="34">
        <f>$D586*K586</f>
        <v>0</v>
      </c>
      <c r="X586" s="35">
        <f>$D586*M586</f>
        <v>0</v>
      </c>
      <c r="Y586" s="35">
        <f t="shared" ref="Y586" si="287">D586*(1-K586)</f>
        <v>0</v>
      </c>
      <c r="Z586" s="34">
        <f>$D586*N586</f>
        <v>0</v>
      </c>
      <c r="AA586" s="34">
        <f>$D586*O586</f>
        <v>0</v>
      </c>
      <c r="AB586" s="34">
        <f>$D586*P586</f>
        <v>0</v>
      </c>
      <c r="AC586" s="106">
        <f>D586-AF586-AE586-AD586</f>
        <v>0</v>
      </c>
      <c r="AD586" s="34">
        <f>$D586*Q586</f>
        <v>0</v>
      </c>
      <c r="AE586" s="34">
        <f>$D586*R586</f>
        <v>0</v>
      </c>
      <c r="AF586" s="34">
        <f>$D586*S586</f>
        <v>0</v>
      </c>
      <c r="AG586" s="106">
        <f>$P586*AC586</f>
        <v>0</v>
      </c>
      <c r="AH586" s="106">
        <f>$P586*AD586</f>
        <v>0</v>
      </c>
      <c r="AI586" s="106">
        <f>$P586*AE586</f>
        <v>0</v>
      </c>
      <c r="AJ586" s="106">
        <f>$P586*AF586</f>
        <v>0</v>
      </c>
      <c r="AK586" s="34">
        <f>$D586*T586</f>
        <v>0</v>
      </c>
      <c r="AL586" s="35"/>
      <c r="AM586" s="10"/>
      <c r="AN586" s="29">
        <f>DSUM($A$9:$D$1100,$D$9,AO585:AO586)</f>
        <v>0</v>
      </c>
      <c r="AO586" s="10">
        <f>B586</f>
        <v>0</v>
      </c>
      <c r="AP586" s="88">
        <f>DCOUNT($A$9:$T$1100,$B$9,AO585:AO586)</f>
        <v>0</v>
      </c>
      <c r="AQ586" s="29">
        <f>DSUM($A$9:$T$1100,$P$9,AO585:AO586)</f>
        <v>0</v>
      </c>
      <c r="AR586" s="6">
        <f>IF(AP586=0,0,AQ586/AP586)</f>
        <v>0</v>
      </c>
      <c r="AY586" s="51"/>
    </row>
    <row r="587" spans="1:51" ht="2.25" customHeight="1" x14ac:dyDescent="0.2">
      <c r="A587" s="37"/>
      <c r="B587" s="38"/>
      <c r="C587" s="39"/>
      <c r="D587" s="40"/>
      <c r="E587" s="41"/>
      <c r="F587" s="42"/>
      <c r="G587" s="41"/>
      <c r="H587" s="43" t="s">
        <v>0</v>
      </c>
      <c r="I587" s="43" t="s">
        <v>52</v>
      </c>
      <c r="J587" s="43" t="s">
        <v>1</v>
      </c>
      <c r="K587" s="39"/>
      <c r="L587" s="69"/>
      <c r="M587" s="45"/>
      <c r="N587" s="46"/>
      <c r="O587" s="46"/>
      <c r="P587" s="86"/>
      <c r="Q587" s="252"/>
      <c r="R587" s="63"/>
      <c r="S587" s="253"/>
      <c r="T587" s="47"/>
      <c r="U587" s="48"/>
      <c r="V587" s="48"/>
      <c r="W587" s="48"/>
      <c r="X587" s="48"/>
      <c r="Y587" s="48"/>
      <c r="Z587" s="48"/>
      <c r="AA587" s="48"/>
      <c r="AB587" s="48"/>
      <c r="AC587" s="103"/>
      <c r="AD587" s="48"/>
      <c r="AE587" s="48"/>
      <c r="AF587" s="48"/>
      <c r="AG587" s="109"/>
      <c r="AH587" s="109"/>
      <c r="AI587" s="109"/>
      <c r="AJ587" s="109"/>
      <c r="AK587" s="48"/>
      <c r="AL587" s="48"/>
      <c r="AM587" s="10"/>
      <c r="AN587" s="18"/>
      <c r="AO587" s="14" t="s">
        <v>81</v>
      </c>
      <c r="AP587" s="87"/>
      <c r="AQ587" s="87"/>
      <c r="AY587" s="51"/>
    </row>
    <row r="588" spans="1:51" ht="17.25" customHeight="1" x14ac:dyDescent="0.2">
      <c r="A588" s="26"/>
      <c r="B588" s="27"/>
      <c r="C588" s="28"/>
      <c r="D588" s="29">
        <f>C588*E588*G588/100</f>
        <v>0</v>
      </c>
      <c r="E588" s="30"/>
      <c r="F588" s="31">
        <f>E588*G588/10</f>
        <v>0</v>
      </c>
      <c r="G588" s="30"/>
      <c r="H588" s="30"/>
      <c r="I588" s="30"/>
      <c r="J588" s="30"/>
      <c r="K588" s="28"/>
      <c r="L588" s="68"/>
      <c r="M588" s="32">
        <f>IF(L588=0,H588,L588)</f>
        <v>0</v>
      </c>
      <c r="N588" s="297"/>
      <c r="O588" s="107"/>
      <c r="P588" s="85"/>
      <c r="Q588" s="107"/>
      <c r="R588" s="64"/>
      <c r="S588" s="251"/>
      <c r="T588" s="33"/>
      <c r="U588" s="34">
        <f>$D588*I588</f>
        <v>0</v>
      </c>
      <c r="V588" s="34">
        <f>$D588*J588</f>
        <v>0</v>
      </c>
      <c r="W588" s="34">
        <f>$D588*K588</f>
        <v>0</v>
      </c>
      <c r="X588" s="35">
        <f>$D588*M588</f>
        <v>0</v>
      </c>
      <c r="Y588" s="35">
        <f t="shared" ref="Y588" si="288">D588*(1-K588)</f>
        <v>0</v>
      </c>
      <c r="Z588" s="34">
        <f>$D588*N588</f>
        <v>0</v>
      </c>
      <c r="AA588" s="34">
        <f>$D588*O588</f>
        <v>0</v>
      </c>
      <c r="AB588" s="34">
        <f>$D588*P588</f>
        <v>0</v>
      </c>
      <c r="AC588" s="106">
        <f>D588-AF588-AE588-AD588</f>
        <v>0</v>
      </c>
      <c r="AD588" s="34">
        <f>$D588*Q588</f>
        <v>0</v>
      </c>
      <c r="AE588" s="34">
        <f>$D588*R588</f>
        <v>0</v>
      </c>
      <c r="AF588" s="34">
        <f>$D588*S588</f>
        <v>0</v>
      </c>
      <c r="AG588" s="106">
        <f>$P588*AC588</f>
        <v>0</v>
      </c>
      <c r="AH588" s="106">
        <f>$P588*AD588</f>
        <v>0</v>
      </c>
      <c r="AI588" s="106">
        <f>$P588*AE588</f>
        <v>0</v>
      </c>
      <c r="AJ588" s="106">
        <f>$P588*AF588</f>
        <v>0</v>
      </c>
      <c r="AK588" s="34">
        <f>$D588*T588</f>
        <v>0</v>
      </c>
      <c r="AL588" s="35"/>
      <c r="AM588" s="10"/>
      <c r="AN588" s="29">
        <f>DSUM($A$9:$D$1100,$D$9,AO587:AO588)</f>
        <v>0</v>
      </c>
      <c r="AO588" s="10">
        <f>B588</f>
        <v>0</v>
      </c>
      <c r="AP588" s="88">
        <f>DCOUNT($A$9:$T$1100,$B$9,AO587:AO588)</f>
        <v>0</v>
      </c>
      <c r="AQ588" s="29">
        <f>DSUM($A$9:$T$1100,$P$9,AO587:AO588)</f>
        <v>0</v>
      </c>
      <c r="AR588" s="6">
        <f>IF(AP588=0,0,AQ588/AP588)</f>
        <v>0</v>
      </c>
      <c r="AY588" s="51"/>
    </row>
    <row r="589" spans="1:51" ht="2.25" customHeight="1" x14ac:dyDescent="0.2">
      <c r="A589" s="37"/>
      <c r="B589" s="38"/>
      <c r="C589" s="39"/>
      <c r="D589" s="40"/>
      <c r="E589" s="41"/>
      <c r="F589" s="42"/>
      <c r="G589" s="41"/>
      <c r="H589" s="43" t="s">
        <v>0</v>
      </c>
      <c r="I589" s="43" t="s">
        <v>52</v>
      </c>
      <c r="J589" s="43" t="s">
        <v>1</v>
      </c>
      <c r="K589" s="39"/>
      <c r="L589" s="69"/>
      <c r="M589" s="45"/>
      <c r="N589" s="46"/>
      <c r="O589" s="46"/>
      <c r="P589" s="86"/>
      <c r="Q589" s="252"/>
      <c r="R589" s="63"/>
      <c r="S589" s="253"/>
      <c r="T589" s="47"/>
      <c r="U589" s="48"/>
      <c r="V589" s="48"/>
      <c r="W589" s="48"/>
      <c r="X589" s="48"/>
      <c r="Y589" s="48"/>
      <c r="Z589" s="48"/>
      <c r="AA589" s="48"/>
      <c r="AB589" s="48"/>
      <c r="AC589" s="103"/>
      <c r="AD589" s="48"/>
      <c r="AE589" s="48"/>
      <c r="AF589" s="48"/>
      <c r="AG589" s="109"/>
      <c r="AH589" s="109"/>
      <c r="AI589" s="109"/>
      <c r="AJ589" s="109"/>
      <c r="AK589" s="48"/>
      <c r="AL589" s="48"/>
      <c r="AM589" s="10"/>
      <c r="AN589" s="18"/>
      <c r="AO589" s="14" t="s">
        <v>81</v>
      </c>
      <c r="AP589" s="87"/>
      <c r="AQ589" s="87"/>
      <c r="AY589" s="51"/>
    </row>
    <row r="590" spans="1:51" ht="17.25" customHeight="1" x14ac:dyDescent="0.2">
      <c r="A590" s="26"/>
      <c r="B590" s="27"/>
      <c r="C590" s="28"/>
      <c r="D590" s="29">
        <f>C590*E590*G590/100</f>
        <v>0</v>
      </c>
      <c r="E590" s="30"/>
      <c r="F590" s="31">
        <f>E590*G590/10</f>
        <v>0</v>
      </c>
      <c r="G590" s="30"/>
      <c r="H590" s="30"/>
      <c r="I590" s="30"/>
      <c r="J590" s="30"/>
      <c r="K590" s="28"/>
      <c r="L590" s="68"/>
      <c r="M590" s="32">
        <f>IF(L590=0,H590,L590)</f>
        <v>0</v>
      </c>
      <c r="N590" s="297"/>
      <c r="O590" s="107"/>
      <c r="P590" s="85"/>
      <c r="Q590" s="107"/>
      <c r="R590" s="64"/>
      <c r="S590" s="251"/>
      <c r="T590" s="33"/>
      <c r="U590" s="34">
        <f>$D590*I590</f>
        <v>0</v>
      </c>
      <c r="V590" s="34">
        <f>$D590*J590</f>
        <v>0</v>
      </c>
      <c r="W590" s="34">
        <f>$D590*K590</f>
        <v>0</v>
      </c>
      <c r="X590" s="35">
        <f>$D590*M590</f>
        <v>0</v>
      </c>
      <c r="Y590" s="35">
        <f t="shared" ref="Y590" si="289">D590*(1-K590)</f>
        <v>0</v>
      </c>
      <c r="Z590" s="34">
        <f>$D590*N590</f>
        <v>0</v>
      </c>
      <c r="AA590" s="34">
        <f>$D590*O590</f>
        <v>0</v>
      </c>
      <c r="AB590" s="34">
        <f>$D590*P590</f>
        <v>0</v>
      </c>
      <c r="AC590" s="106">
        <f>D590-AF590-AE590-AD590</f>
        <v>0</v>
      </c>
      <c r="AD590" s="34">
        <f>$D590*Q590</f>
        <v>0</v>
      </c>
      <c r="AE590" s="34">
        <f>$D590*R590</f>
        <v>0</v>
      </c>
      <c r="AF590" s="34">
        <f>$D590*S590</f>
        <v>0</v>
      </c>
      <c r="AG590" s="106">
        <f>$P590*AC590</f>
        <v>0</v>
      </c>
      <c r="AH590" s="106">
        <f>$P590*AD590</f>
        <v>0</v>
      </c>
      <c r="AI590" s="106">
        <f>$P590*AE590</f>
        <v>0</v>
      </c>
      <c r="AJ590" s="106">
        <f>$P590*AF590</f>
        <v>0</v>
      </c>
      <c r="AK590" s="34">
        <f>$D590*T590</f>
        <v>0</v>
      </c>
      <c r="AL590" s="35"/>
      <c r="AM590" s="10"/>
      <c r="AN590" s="29">
        <f>DSUM($A$9:$D$1100,$D$9,AO589:AO590)</f>
        <v>0</v>
      </c>
      <c r="AO590" s="10">
        <f>B590</f>
        <v>0</v>
      </c>
      <c r="AP590" s="88">
        <f>DCOUNT($A$9:$T$1100,$B$9,AO589:AO590)</f>
        <v>0</v>
      </c>
      <c r="AQ590" s="29">
        <f>DSUM($A$9:$T$1100,$P$9,AO589:AO590)</f>
        <v>0</v>
      </c>
      <c r="AR590" s="6">
        <f>IF(AP590=0,0,AQ590/AP590)</f>
        <v>0</v>
      </c>
      <c r="AY590" s="51"/>
    </row>
    <row r="591" spans="1:51" ht="2.25" customHeight="1" x14ac:dyDescent="0.2">
      <c r="A591" s="37"/>
      <c r="B591" s="38"/>
      <c r="C591" s="39"/>
      <c r="D591" s="40"/>
      <c r="E591" s="41"/>
      <c r="F591" s="42"/>
      <c r="G591" s="41"/>
      <c r="H591" s="43" t="s">
        <v>0</v>
      </c>
      <c r="I591" s="43" t="s">
        <v>52</v>
      </c>
      <c r="J591" s="43" t="s">
        <v>1</v>
      </c>
      <c r="K591" s="39"/>
      <c r="L591" s="69"/>
      <c r="M591" s="45"/>
      <c r="N591" s="46"/>
      <c r="O591" s="46"/>
      <c r="P591" s="86"/>
      <c r="Q591" s="252"/>
      <c r="R591" s="63"/>
      <c r="S591" s="253"/>
      <c r="T591" s="47"/>
      <c r="U591" s="48"/>
      <c r="V591" s="48"/>
      <c r="W591" s="48"/>
      <c r="X591" s="48"/>
      <c r="Y591" s="48"/>
      <c r="Z591" s="48"/>
      <c r="AA591" s="48"/>
      <c r="AB591" s="48"/>
      <c r="AC591" s="103"/>
      <c r="AD591" s="48"/>
      <c r="AE591" s="48"/>
      <c r="AF591" s="48"/>
      <c r="AG591" s="109"/>
      <c r="AH591" s="109"/>
      <c r="AI591" s="109"/>
      <c r="AJ591" s="109"/>
      <c r="AK591" s="48"/>
      <c r="AL591" s="48"/>
      <c r="AM591" s="10"/>
      <c r="AN591" s="18"/>
      <c r="AO591" s="14" t="s">
        <v>81</v>
      </c>
      <c r="AP591" s="87"/>
      <c r="AQ591" s="87"/>
      <c r="AY591" s="51"/>
    </row>
    <row r="592" spans="1:51" ht="17.25" customHeight="1" x14ac:dyDescent="0.2">
      <c r="A592" s="26"/>
      <c r="B592" s="27"/>
      <c r="C592" s="28"/>
      <c r="D592" s="29">
        <f>C592*E592*G592/100</f>
        <v>0</v>
      </c>
      <c r="E592" s="30"/>
      <c r="F592" s="31">
        <f>E592*G592/10</f>
        <v>0</v>
      </c>
      <c r="G592" s="30"/>
      <c r="H592" s="30"/>
      <c r="I592" s="30"/>
      <c r="J592" s="30"/>
      <c r="K592" s="28"/>
      <c r="L592" s="68"/>
      <c r="M592" s="32">
        <f>IF(L592=0,H592,L592)</f>
        <v>0</v>
      </c>
      <c r="N592" s="297"/>
      <c r="O592" s="107"/>
      <c r="P592" s="85"/>
      <c r="Q592" s="107"/>
      <c r="R592" s="64"/>
      <c r="S592" s="251"/>
      <c r="T592" s="33"/>
      <c r="U592" s="34">
        <f>$D592*I592</f>
        <v>0</v>
      </c>
      <c r="V592" s="34">
        <f>$D592*J592</f>
        <v>0</v>
      </c>
      <c r="W592" s="34">
        <f>$D592*K592</f>
        <v>0</v>
      </c>
      <c r="X592" s="35">
        <f>$D592*M592</f>
        <v>0</v>
      </c>
      <c r="Y592" s="35">
        <f t="shared" ref="Y592" si="290">D592*(1-K592)</f>
        <v>0</v>
      </c>
      <c r="Z592" s="34">
        <f>$D592*N592</f>
        <v>0</v>
      </c>
      <c r="AA592" s="34">
        <f>$D592*O592</f>
        <v>0</v>
      </c>
      <c r="AB592" s="34">
        <f>$D592*P592</f>
        <v>0</v>
      </c>
      <c r="AC592" s="106">
        <f>D592-AF592-AE592-AD592</f>
        <v>0</v>
      </c>
      <c r="AD592" s="34">
        <f>$D592*Q592</f>
        <v>0</v>
      </c>
      <c r="AE592" s="34">
        <f>$D592*R592</f>
        <v>0</v>
      </c>
      <c r="AF592" s="34">
        <f>$D592*S592</f>
        <v>0</v>
      </c>
      <c r="AG592" s="106">
        <f>$P592*AC592</f>
        <v>0</v>
      </c>
      <c r="AH592" s="106">
        <f>$P592*AD592</f>
        <v>0</v>
      </c>
      <c r="AI592" s="106">
        <f>$P592*AE592</f>
        <v>0</v>
      </c>
      <c r="AJ592" s="106">
        <f>$P592*AF592</f>
        <v>0</v>
      </c>
      <c r="AK592" s="34">
        <f>$D592*T592</f>
        <v>0</v>
      </c>
      <c r="AL592" s="35"/>
      <c r="AM592" s="10"/>
      <c r="AN592" s="29">
        <f>DSUM($A$9:$D$1100,$D$9,AO591:AO592)</f>
        <v>0</v>
      </c>
      <c r="AO592" s="10">
        <f>B592</f>
        <v>0</v>
      </c>
      <c r="AP592" s="88">
        <f>DCOUNT($A$9:$T$1100,$B$9,AO591:AO592)</f>
        <v>0</v>
      </c>
      <c r="AQ592" s="29">
        <f>DSUM($A$9:$T$1100,$P$9,AO591:AO592)</f>
        <v>0</v>
      </c>
      <c r="AR592" s="6">
        <f>IF(AP592=0,0,AQ592/AP592)</f>
        <v>0</v>
      </c>
      <c r="AY592" s="51"/>
    </row>
    <row r="593" spans="1:51" ht="2.25" customHeight="1" x14ac:dyDescent="0.2">
      <c r="A593" s="37"/>
      <c r="B593" s="38"/>
      <c r="C593" s="39"/>
      <c r="D593" s="40"/>
      <c r="E593" s="41"/>
      <c r="F593" s="42"/>
      <c r="G593" s="41"/>
      <c r="H593" s="43" t="s">
        <v>0</v>
      </c>
      <c r="I593" s="43" t="s">
        <v>52</v>
      </c>
      <c r="J593" s="43" t="s">
        <v>1</v>
      </c>
      <c r="K593" s="39"/>
      <c r="L593" s="69"/>
      <c r="M593" s="45"/>
      <c r="N593" s="46"/>
      <c r="O593" s="46"/>
      <c r="P593" s="86"/>
      <c r="Q593" s="252"/>
      <c r="R593" s="63"/>
      <c r="S593" s="253"/>
      <c r="T593" s="47"/>
      <c r="U593" s="48"/>
      <c r="V593" s="48"/>
      <c r="W593" s="48"/>
      <c r="X593" s="48"/>
      <c r="Y593" s="48"/>
      <c r="Z593" s="48"/>
      <c r="AA593" s="48"/>
      <c r="AB593" s="48"/>
      <c r="AC593" s="103"/>
      <c r="AD593" s="48"/>
      <c r="AE593" s="48"/>
      <c r="AF593" s="48"/>
      <c r="AG593" s="109"/>
      <c r="AH593" s="109"/>
      <c r="AI593" s="109"/>
      <c r="AJ593" s="109"/>
      <c r="AK593" s="48"/>
      <c r="AL593" s="48"/>
      <c r="AM593" s="10"/>
      <c r="AN593" s="18"/>
      <c r="AO593" s="14" t="s">
        <v>81</v>
      </c>
      <c r="AP593" s="87"/>
      <c r="AQ593" s="87"/>
      <c r="AY593" s="51"/>
    </row>
    <row r="594" spans="1:51" ht="17.25" customHeight="1" x14ac:dyDescent="0.2">
      <c r="A594" s="26"/>
      <c r="B594" s="27"/>
      <c r="C594" s="28"/>
      <c r="D594" s="29">
        <f>C594*E594*G594/100</f>
        <v>0</v>
      </c>
      <c r="E594" s="30"/>
      <c r="F594" s="31">
        <f>E594*G594/10</f>
        <v>0</v>
      </c>
      <c r="G594" s="30"/>
      <c r="H594" s="30"/>
      <c r="I594" s="30"/>
      <c r="J594" s="30"/>
      <c r="K594" s="28"/>
      <c r="L594" s="68"/>
      <c r="M594" s="32">
        <f>IF(L594=0,H594,L594)</f>
        <v>0</v>
      </c>
      <c r="N594" s="297"/>
      <c r="O594" s="107"/>
      <c r="P594" s="85"/>
      <c r="Q594" s="107"/>
      <c r="R594" s="64"/>
      <c r="S594" s="251"/>
      <c r="T594" s="33"/>
      <c r="U594" s="34">
        <f>$D594*I594</f>
        <v>0</v>
      </c>
      <c r="V594" s="34">
        <f>$D594*J594</f>
        <v>0</v>
      </c>
      <c r="W594" s="34">
        <f>$D594*K594</f>
        <v>0</v>
      </c>
      <c r="X594" s="35">
        <f>$D594*M594</f>
        <v>0</v>
      </c>
      <c r="Y594" s="35">
        <f t="shared" ref="Y594" si="291">D594*(1-K594)</f>
        <v>0</v>
      </c>
      <c r="Z594" s="34">
        <f>$D594*N594</f>
        <v>0</v>
      </c>
      <c r="AA594" s="34">
        <f>$D594*O594</f>
        <v>0</v>
      </c>
      <c r="AB594" s="34">
        <f>$D594*P594</f>
        <v>0</v>
      </c>
      <c r="AC594" s="106">
        <f>D594-AF594-AE594-AD594</f>
        <v>0</v>
      </c>
      <c r="AD594" s="34">
        <f>$D594*Q594</f>
        <v>0</v>
      </c>
      <c r="AE594" s="34">
        <f>$D594*R594</f>
        <v>0</v>
      </c>
      <c r="AF594" s="34">
        <f>$D594*S594</f>
        <v>0</v>
      </c>
      <c r="AG594" s="106">
        <f>$P594*AC594</f>
        <v>0</v>
      </c>
      <c r="AH594" s="106">
        <f>$P594*AD594</f>
        <v>0</v>
      </c>
      <c r="AI594" s="106">
        <f>$P594*AE594</f>
        <v>0</v>
      </c>
      <c r="AJ594" s="106">
        <f>$P594*AF594</f>
        <v>0</v>
      </c>
      <c r="AK594" s="34">
        <f>$D594*T594</f>
        <v>0</v>
      </c>
      <c r="AL594" s="35"/>
      <c r="AM594" s="10"/>
      <c r="AN594" s="29">
        <f>DSUM($A$9:$D$1100,$D$9,AO593:AO594)</f>
        <v>0</v>
      </c>
      <c r="AO594" s="10">
        <f>B594</f>
        <v>0</v>
      </c>
      <c r="AP594" s="88">
        <f>DCOUNT($A$9:$T$1100,$B$9,AO593:AO594)</f>
        <v>0</v>
      </c>
      <c r="AQ594" s="29">
        <f>DSUM($A$9:$T$1100,$P$9,AO593:AO594)</f>
        <v>0</v>
      </c>
      <c r="AR594" s="6">
        <f>IF(AP594=0,0,AQ594/AP594)</f>
        <v>0</v>
      </c>
      <c r="AY594" s="51"/>
    </row>
    <row r="595" spans="1:51" ht="2.25" customHeight="1" x14ac:dyDescent="0.2">
      <c r="A595" s="37"/>
      <c r="B595" s="38"/>
      <c r="C595" s="39"/>
      <c r="D595" s="40"/>
      <c r="E595" s="41"/>
      <c r="F595" s="42"/>
      <c r="G595" s="41"/>
      <c r="H595" s="43" t="s">
        <v>0</v>
      </c>
      <c r="I595" s="43" t="s">
        <v>52</v>
      </c>
      <c r="J595" s="43" t="s">
        <v>1</v>
      </c>
      <c r="K595" s="39"/>
      <c r="L595" s="69"/>
      <c r="M595" s="45"/>
      <c r="N595" s="46"/>
      <c r="O595" s="46"/>
      <c r="P595" s="86"/>
      <c r="Q595" s="252"/>
      <c r="R595" s="63"/>
      <c r="S595" s="253"/>
      <c r="T595" s="47"/>
      <c r="U595" s="48"/>
      <c r="V595" s="48"/>
      <c r="W595" s="48"/>
      <c r="X595" s="48"/>
      <c r="Y595" s="48"/>
      <c r="Z595" s="48"/>
      <c r="AA595" s="48"/>
      <c r="AB595" s="48"/>
      <c r="AC595" s="103"/>
      <c r="AD595" s="48"/>
      <c r="AE595" s="48"/>
      <c r="AF595" s="48"/>
      <c r="AG595" s="109"/>
      <c r="AH595" s="109"/>
      <c r="AI595" s="109"/>
      <c r="AJ595" s="109"/>
      <c r="AK595" s="48"/>
      <c r="AL595" s="48"/>
      <c r="AM595" s="10"/>
      <c r="AN595" s="18"/>
      <c r="AO595" s="14" t="s">
        <v>81</v>
      </c>
      <c r="AP595" s="87"/>
      <c r="AQ595" s="87"/>
      <c r="AY595" s="51"/>
    </row>
    <row r="596" spans="1:51" ht="17.25" customHeight="1" x14ac:dyDescent="0.2">
      <c r="A596" s="26"/>
      <c r="B596" s="27"/>
      <c r="C596" s="28"/>
      <c r="D596" s="29">
        <f>C596*E596*G596/100</f>
        <v>0</v>
      </c>
      <c r="E596" s="30"/>
      <c r="F596" s="31">
        <f>E596*G596/10</f>
        <v>0</v>
      </c>
      <c r="G596" s="30"/>
      <c r="H596" s="30"/>
      <c r="I596" s="30"/>
      <c r="J596" s="30"/>
      <c r="K596" s="28"/>
      <c r="L596" s="68"/>
      <c r="M596" s="32">
        <f>IF(L596=0,H596,L596)</f>
        <v>0</v>
      </c>
      <c r="N596" s="297"/>
      <c r="O596" s="107"/>
      <c r="P596" s="85"/>
      <c r="Q596" s="107"/>
      <c r="R596" s="64"/>
      <c r="S596" s="251"/>
      <c r="T596" s="33"/>
      <c r="U596" s="34">
        <f>$D596*I596</f>
        <v>0</v>
      </c>
      <c r="V596" s="34">
        <f>$D596*J596</f>
        <v>0</v>
      </c>
      <c r="W596" s="34">
        <f>$D596*K596</f>
        <v>0</v>
      </c>
      <c r="X596" s="35">
        <f>$D596*M596</f>
        <v>0</v>
      </c>
      <c r="Y596" s="35">
        <f t="shared" ref="Y596" si="292">D596*(1-K596)</f>
        <v>0</v>
      </c>
      <c r="Z596" s="34">
        <f>$D596*N596</f>
        <v>0</v>
      </c>
      <c r="AA596" s="34">
        <f>$D596*O596</f>
        <v>0</v>
      </c>
      <c r="AB596" s="34">
        <f>$D596*P596</f>
        <v>0</v>
      </c>
      <c r="AC596" s="106">
        <f>D596-AF596-AE596-AD596</f>
        <v>0</v>
      </c>
      <c r="AD596" s="34">
        <f>$D596*Q596</f>
        <v>0</v>
      </c>
      <c r="AE596" s="34">
        <f>$D596*R596</f>
        <v>0</v>
      </c>
      <c r="AF596" s="34">
        <f>$D596*S596</f>
        <v>0</v>
      </c>
      <c r="AG596" s="106">
        <f>$P596*AC596</f>
        <v>0</v>
      </c>
      <c r="AH596" s="106">
        <f>$P596*AD596</f>
        <v>0</v>
      </c>
      <c r="AI596" s="106">
        <f>$P596*AE596</f>
        <v>0</v>
      </c>
      <c r="AJ596" s="106">
        <f>$P596*AF596</f>
        <v>0</v>
      </c>
      <c r="AK596" s="34">
        <f>$D596*T596</f>
        <v>0</v>
      </c>
      <c r="AL596" s="35"/>
      <c r="AM596" s="10"/>
      <c r="AN596" s="29">
        <f>DSUM($A$9:$D$1100,$D$9,AO595:AO596)</f>
        <v>0</v>
      </c>
      <c r="AO596" s="10">
        <f>B596</f>
        <v>0</v>
      </c>
      <c r="AP596" s="88">
        <f>DCOUNT($A$9:$T$1100,$B$9,AO595:AO596)</f>
        <v>0</v>
      </c>
      <c r="AQ596" s="29">
        <f>DSUM($A$9:$T$1100,$P$9,AO595:AO596)</f>
        <v>0</v>
      </c>
      <c r="AR596" s="6">
        <f>IF(AP596=0,0,AQ596/AP596)</f>
        <v>0</v>
      </c>
      <c r="AY596" s="51"/>
    </row>
    <row r="597" spans="1:51" ht="2.25" customHeight="1" x14ac:dyDescent="0.2">
      <c r="A597" s="37"/>
      <c r="B597" s="38"/>
      <c r="C597" s="39"/>
      <c r="D597" s="40"/>
      <c r="E597" s="41"/>
      <c r="F597" s="42"/>
      <c r="G597" s="41"/>
      <c r="H597" s="43" t="s">
        <v>0</v>
      </c>
      <c r="I597" s="43" t="s">
        <v>52</v>
      </c>
      <c r="J597" s="43" t="s">
        <v>1</v>
      </c>
      <c r="K597" s="39"/>
      <c r="L597" s="69"/>
      <c r="M597" s="45"/>
      <c r="N597" s="46"/>
      <c r="O597" s="46"/>
      <c r="P597" s="86"/>
      <c r="Q597" s="252"/>
      <c r="R597" s="63"/>
      <c r="S597" s="253"/>
      <c r="T597" s="47"/>
      <c r="U597" s="48"/>
      <c r="V597" s="48"/>
      <c r="W597" s="48"/>
      <c r="X597" s="48"/>
      <c r="Y597" s="48"/>
      <c r="Z597" s="48"/>
      <c r="AA597" s="48"/>
      <c r="AB597" s="48"/>
      <c r="AC597" s="103"/>
      <c r="AD597" s="48"/>
      <c r="AE597" s="48"/>
      <c r="AF597" s="48"/>
      <c r="AG597" s="109"/>
      <c r="AH597" s="109"/>
      <c r="AI597" s="109"/>
      <c r="AJ597" s="109"/>
      <c r="AK597" s="48"/>
      <c r="AL597" s="48"/>
      <c r="AM597" s="10"/>
      <c r="AN597" s="18"/>
      <c r="AO597" s="14" t="s">
        <v>81</v>
      </c>
      <c r="AP597" s="87"/>
      <c r="AQ597" s="87"/>
      <c r="AY597" s="51"/>
    </row>
    <row r="598" spans="1:51" ht="17.25" customHeight="1" x14ac:dyDescent="0.2">
      <c r="A598" s="26"/>
      <c r="B598" s="27"/>
      <c r="C598" s="28"/>
      <c r="D598" s="29">
        <f>C598*E598*G598/100</f>
        <v>0</v>
      </c>
      <c r="E598" s="30"/>
      <c r="F598" s="31">
        <f>E598*G598/10</f>
        <v>0</v>
      </c>
      <c r="G598" s="30"/>
      <c r="H598" s="30"/>
      <c r="I598" s="30"/>
      <c r="J598" s="30"/>
      <c r="K598" s="28"/>
      <c r="L598" s="68"/>
      <c r="M598" s="32">
        <f>IF(L598=0,H598,L598)</f>
        <v>0</v>
      </c>
      <c r="N598" s="297"/>
      <c r="O598" s="107"/>
      <c r="P598" s="85"/>
      <c r="Q598" s="107"/>
      <c r="R598" s="64"/>
      <c r="S598" s="251"/>
      <c r="T598" s="33"/>
      <c r="U598" s="34">
        <f>$D598*I598</f>
        <v>0</v>
      </c>
      <c r="V598" s="34">
        <f>$D598*J598</f>
        <v>0</v>
      </c>
      <c r="W598" s="34">
        <f>$D598*K598</f>
        <v>0</v>
      </c>
      <c r="X598" s="35">
        <f>$D598*M598</f>
        <v>0</v>
      </c>
      <c r="Y598" s="35">
        <f t="shared" ref="Y598" si="293">D598*(1-K598)</f>
        <v>0</v>
      </c>
      <c r="Z598" s="34">
        <f>$D598*N598</f>
        <v>0</v>
      </c>
      <c r="AA598" s="34">
        <f>$D598*O598</f>
        <v>0</v>
      </c>
      <c r="AB598" s="34">
        <f>$D598*P598</f>
        <v>0</v>
      </c>
      <c r="AC598" s="106">
        <f>D598-AF598-AE598-AD598</f>
        <v>0</v>
      </c>
      <c r="AD598" s="34">
        <f>$D598*Q598</f>
        <v>0</v>
      </c>
      <c r="AE598" s="34">
        <f>$D598*R598</f>
        <v>0</v>
      </c>
      <c r="AF598" s="34">
        <f>$D598*S598</f>
        <v>0</v>
      </c>
      <c r="AG598" s="106">
        <f>$P598*AC598</f>
        <v>0</v>
      </c>
      <c r="AH598" s="106">
        <f>$P598*AD598</f>
        <v>0</v>
      </c>
      <c r="AI598" s="106">
        <f>$P598*AE598</f>
        <v>0</v>
      </c>
      <c r="AJ598" s="106">
        <f>$P598*AF598</f>
        <v>0</v>
      </c>
      <c r="AK598" s="34">
        <f>$D598*T598</f>
        <v>0</v>
      </c>
      <c r="AL598" s="35"/>
      <c r="AM598" s="10"/>
      <c r="AN598" s="29">
        <f>DSUM($A$9:$D$1100,$D$9,AO597:AO598)</f>
        <v>0</v>
      </c>
      <c r="AO598" s="10">
        <f>B598</f>
        <v>0</v>
      </c>
      <c r="AP598" s="88">
        <f>DCOUNT($A$9:$T$1100,$B$9,AO597:AO598)</f>
        <v>0</v>
      </c>
      <c r="AQ598" s="29">
        <f>DSUM($A$9:$T$1100,$P$9,AO597:AO598)</f>
        <v>0</v>
      </c>
      <c r="AR598" s="6">
        <f>IF(AP598=0,0,AQ598/AP598)</f>
        <v>0</v>
      </c>
      <c r="AY598" s="51"/>
    </row>
    <row r="599" spans="1:51" ht="2.25" customHeight="1" x14ac:dyDescent="0.2">
      <c r="A599" s="37"/>
      <c r="B599" s="38"/>
      <c r="C599" s="39"/>
      <c r="D599" s="40"/>
      <c r="E599" s="41"/>
      <c r="F599" s="42"/>
      <c r="G599" s="41"/>
      <c r="H599" s="43" t="s">
        <v>0</v>
      </c>
      <c r="I599" s="43" t="s">
        <v>52</v>
      </c>
      <c r="J599" s="43" t="s">
        <v>1</v>
      </c>
      <c r="K599" s="39"/>
      <c r="L599" s="69"/>
      <c r="M599" s="45"/>
      <c r="N599" s="46"/>
      <c r="O599" s="46"/>
      <c r="P599" s="86"/>
      <c r="Q599" s="252"/>
      <c r="R599" s="63"/>
      <c r="S599" s="253"/>
      <c r="T599" s="47"/>
      <c r="U599" s="48"/>
      <c r="V599" s="48"/>
      <c r="W599" s="48"/>
      <c r="X599" s="48"/>
      <c r="Y599" s="48"/>
      <c r="Z599" s="48"/>
      <c r="AA599" s="48"/>
      <c r="AB599" s="48"/>
      <c r="AC599" s="103"/>
      <c r="AD599" s="48"/>
      <c r="AE599" s="48"/>
      <c r="AF599" s="48"/>
      <c r="AG599" s="109"/>
      <c r="AH599" s="109"/>
      <c r="AI599" s="109"/>
      <c r="AJ599" s="109"/>
      <c r="AK599" s="48"/>
      <c r="AL599" s="48"/>
      <c r="AM599" s="10"/>
      <c r="AN599" s="18"/>
      <c r="AO599" s="14" t="s">
        <v>81</v>
      </c>
      <c r="AP599" s="87"/>
      <c r="AQ599" s="87"/>
      <c r="AY599" s="51"/>
    </row>
    <row r="600" spans="1:51" ht="17.25" customHeight="1" x14ac:dyDescent="0.2">
      <c r="A600" s="26"/>
      <c r="B600" s="27"/>
      <c r="C600" s="28"/>
      <c r="D600" s="29">
        <f>C600*E600*G600/100</f>
        <v>0</v>
      </c>
      <c r="E600" s="30"/>
      <c r="F600" s="31">
        <f>E600*G600/10</f>
        <v>0</v>
      </c>
      <c r="G600" s="30"/>
      <c r="H600" s="30"/>
      <c r="I600" s="30"/>
      <c r="J600" s="30"/>
      <c r="K600" s="28"/>
      <c r="L600" s="68"/>
      <c r="M600" s="32">
        <f>IF(L600=0,H600,L600)</f>
        <v>0</v>
      </c>
      <c r="N600" s="297"/>
      <c r="O600" s="107"/>
      <c r="P600" s="85"/>
      <c r="Q600" s="107"/>
      <c r="R600" s="64"/>
      <c r="S600" s="251"/>
      <c r="T600" s="33"/>
      <c r="U600" s="34">
        <f>$D600*I600</f>
        <v>0</v>
      </c>
      <c r="V600" s="34">
        <f>$D600*J600</f>
        <v>0</v>
      </c>
      <c r="W600" s="34">
        <f>$D600*K600</f>
        <v>0</v>
      </c>
      <c r="X600" s="35">
        <f>$D600*M600</f>
        <v>0</v>
      </c>
      <c r="Y600" s="35">
        <f t="shared" ref="Y600" si="294">D600*(1-K600)</f>
        <v>0</v>
      </c>
      <c r="Z600" s="34">
        <f>$D600*N600</f>
        <v>0</v>
      </c>
      <c r="AA600" s="34">
        <f>$D600*O600</f>
        <v>0</v>
      </c>
      <c r="AB600" s="34">
        <f>$D600*P600</f>
        <v>0</v>
      </c>
      <c r="AC600" s="106">
        <f>D600-AF600-AE600-AD600</f>
        <v>0</v>
      </c>
      <c r="AD600" s="34">
        <f>$D600*Q600</f>
        <v>0</v>
      </c>
      <c r="AE600" s="34">
        <f>$D600*R600</f>
        <v>0</v>
      </c>
      <c r="AF600" s="34">
        <f>$D600*S600</f>
        <v>0</v>
      </c>
      <c r="AG600" s="106">
        <f>$P600*AC600</f>
        <v>0</v>
      </c>
      <c r="AH600" s="106">
        <f>$P600*AD600</f>
        <v>0</v>
      </c>
      <c r="AI600" s="106">
        <f>$P600*AE600</f>
        <v>0</v>
      </c>
      <c r="AJ600" s="106">
        <f>$P600*AF600</f>
        <v>0</v>
      </c>
      <c r="AK600" s="34">
        <f>$D600*T600</f>
        <v>0</v>
      </c>
      <c r="AL600" s="35"/>
      <c r="AM600" s="10"/>
      <c r="AN600" s="29">
        <f>DSUM($A$9:$D$1100,$D$9,AO599:AO600)</f>
        <v>0</v>
      </c>
      <c r="AO600" s="10">
        <f>B600</f>
        <v>0</v>
      </c>
      <c r="AP600" s="88">
        <f>DCOUNT($A$9:$T$1100,$B$9,AO599:AO600)</f>
        <v>0</v>
      </c>
      <c r="AQ600" s="29">
        <f>DSUM($A$9:$T$1100,$P$9,AO599:AO600)</f>
        <v>0</v>
      </c>
      <c r="AR600" s="6">
        <f>IF(AP600=0,0,AQ600/AP600)</f>
        <v>0</v>
      </c>
      <c r="AY600" s="51"/>
    </row>
    <row r="601" spans="1:51" ht="2.25" customHeight="1" x14ac:dyDescent="0.2">
      <c r="A601" s="37"/>
      <c r="B601" s="38"/>
      <c r="C601" s="39"/>
      <c r="D601" s="40"/>
      <c r="E601" s="41"/>
      <c r="F601" s="42"/>
      <c r="G601" s="41"/>
      <c r="H601" s="43" t="s">
        <v>0</v>
      </c>
      <c r="I601" s="43" t="s">
        <v>52</v>
      </c>
      <c r="J601" s="43" t="s">
        <v>1</v>
      </c>
      <c r="K601" s="39"/>
      <c r="L601" s="69"/>
      <c r="M601" s="45"/>
      <c r="N601" s="46"/>
      <c r="O601" s="46"/>
      <c r="P601" s="86"/>
      <c r="Q601" s="252"/>
      <c r="R601" s="63"/>
      <c r="S601" s="253"/>
      <c r="T601" s="47"/>
      <c r="U601" s="48"/>
      <c r="V601" s="48"/>
      <c r="W601" s="48"/>
      <c r="X601" s="48"/>
      <c r="Y601" s="48"/>
      <c r="Z601" s="48"/>
      <c r="AA601" s="48"/>
      <c r="AB601" s="48"/>
      <c r="AC601" s="103"/>
      <c r="AD601" s="48"/>
      <c r="AE601" s="48"/>
      <c r="AF601" s="48"/>
      <c r="AG601" s="109"/>
      <c r="AH601" s="109"/>
      <c r="AI601" s="109"/>
      <c r="AJ601" s="109"/>
      <c r="AK601" s="48"/>
      <c r="AL601" s="48"/>
      <c r="AM601" s="10"/>
      <c r="AN601" s="18"/>
      <c r="AO601" s="14" t="s">
        <v>81</v>
      </c>
      <c r="AP601" s="87"/>
      <c r="AQ601" s="87"/>
      <c r="AY601" s="51"/>
    </row>
    <row r="602" spans="1:51" ht="17.25" customHeight="1" x14ac:dyDescent="0.2">
      <c r="A602" s="26"/>
      <c r="B602" s="27"/>
      <c r="C602" s="28"/>
      <c r="D602" s="29">
        <f>C602*E602*G602/100</f>
        <v>0</v>
      </c>
      <c r="E602" s="30"/>
      <c r="F602" s="31">
        <f>E602*G602/10</f>
        <v>0</v>
      </c>
      <c r="G602" s="30"/>
      <c r="H602" s="30"/>
      <c r="I602" s="30"/>
      <c r="J602" s="30"/>
      <c r="K602" s="28"/>
      <c r="L602" s="68"/>
      <c r="M602" s="32">
        <f>IF(L602=0,H602,L602)</f>
        <v>0</v>
      </c>
      <c r="N602" s="297"/>
      <c r="O602" s="107"/>
      <c r="P602" s="85"/>
      <c r="Q602" s="107"/>
      <c r="R602" s="64"/>
      <c r="S602" s="251"/>
      <c r="T602" s="33"/>
      <c r="U602" s="34">
        <f>$D602*I602</f>
        <v>0</v>
      </c>
      <c r="V602" s="34">
        <f>$D602*J602</f>
        <v>0</v>
      </c>
      <c r="W602" s="34">
        <f>$D602*K602</f>
        <v>0</v>
      </c>
      <c r="X602" s="35">
        <f>$D602*M602</f>
        <v>0</v>
      </c>
      <c r="Y602" s="35">
        <f t="shared" ref="Y602" si="295">D602*(1-K602)</f>
        <v>0</v>
      </c>
      <c r="Z602" s="34">
        <f>$D602*N602</f>
        <v>0</v>
      </c>
      <c r="AA602" s="34">
        <f>$D602*O602</f>
        <v>0</v>
      </c>
      <c r="AB602" s="34">
        <f>$D602*P602</f>
        <v>0</v>
      </c>
      <c r="AC602" s="106">
        <f>D602-AF602-AE602-AD602</f>
        <v>0</v>
      </c>
      <c r="AD602" s="34">
        <f>$D602*Q602</f>
        <v>0</v>
      </c>
      <c r="AE602" s="34">
        <f>$D602*R602</f>
        <v>0</v>
      </c>
      <c r="AF602" s="34">
        <f>$D602*S602</f>
        <v>0</v>
      </c>
      <c r="AG602" s="106">
        <f>$P602*AC602</f>
        <v>0</v>
      </c>
      <c r="AH602" s="106">
        <f>$P602*AD602</f>
        <v>0</v>
      </c>
      <c r="AI602" s="106">
        <f>$P602*AE602</f>
        <v>0</v>
      </c>
      <c r="AJ602" s="106">
        <f>$P602*AF602</f>
        <v>0</v>
      </c>
      <c r="AK602" s="34">
        <f>$D602*T602</f>
        <v>0</v>
      </c>
      <c r="AL602" s="35"/>
      <c r="AM602" s="10"/>
      <c r="AN602" s="29">
        <f>DSUM($A$9:$D$1100,$D$9,AO601:AO602)</f>
        <v>0</v>
      </c>
      <c r="AO602" s="10">
        <f>B602</f>
        <v>0</v>
      </c>
      <c r="AP602" s="88">
        <f>DCOUNT($A$9:$T$1100,$B$9,AO601:AO602)</f>
        <v>0</v>
      </c>
      <c r="AQ602" s="29">
        <f>DSUM($A$9:$T$1100,$P$9,AO601:AO602)</f>
        <v>0</v>
      </c>
      <c r="AR602" s="6">
        <f>IF(AP602=0,0,AQ602/AP602)</f>
        <v>0</v>
      </c>
      <c r="AY602" s="51"/>
    </row>
    <row r="603" spans="1:51" ht="2.25" customHeight="1" x14ac:dyDescent="0.2">
      <c r="A603" s="37"/>
      <c r="B603" s="38"/>
      <c r="C603" s="39"/>
      <c r="D603" s="40"/>
      <c r="E603" s="41"/>
      <c r="F603" s="42"/>
      <c r="G603" s="41"/>
      <c r="H603" s="43" t="s">
        <v>0</v>
      </c>
      <c r="I603" s="43" t="s">
        <v>52</v>
      </c>
      <c r="J603" s="43" t="s">
        <v>1</v>
      </c>
      <c r="K603" s="39"/>
      <c r="L603" s="69"/>
      <c r="M603" s="45"/>
      <c r="N603" s="46"/>
      <c r="O603" s="46"/>
      <c r="P603" s="86"/>
      <c r="Q603" s="252"/>
      <c r="R603" s="63"/>
      <c r="S603" s="253"/>
      <c r="T603" s="47"/>
      <c r="U603" s="48"/>
      <c r="V603" s="48"/>
      <c r="W603" s="48"/>
      <c r="X603" s="48"/>
      <c r="Y603" s="48"/>
      <c r="Z603" s="48"/>
      <c r="AA603" s="48"/>
      <c r="AB603" s="48"/>
      <c r="AC603" s="103"/>
      <c r="AD603" s="48"/>
      <c r="AE603" s="48"/>
      <c r="AF603" s="48"/>
      <c r="AG603" s="109"/>
      <c r="AH603" s="109"/>
      <c r="AI603" s="109"/>
      <c r="AJ603" s="109"/>
      <c r="AK603" s="48"/>
      <c r="AL603" s="48"/>
      <c r="AM603" s="10"/>
      <c r="AN603" s="18"/>
      <c r="AO603" s="14" t="s">
        <v>81</v>
      </c>
      <c r="AP603" s="87"/>
      <c r="AQ603" s="87"/>
      <c r="AY603" s="51"/>
    </row>
    <row r="604" spans="1:51" ht="17.25" customHeight="1" x14ac:dyDescent="0.2">
      <c r="A604" s="26"/>
      <c r="B604" s="27"/>
      <c r="C604" s="28"/>
      <c r="D604" s="29">
        <f>C604*E604*G604/100</f>
        <v>0</v>
      </c>
      <c r="E604" s="30"/>
      <c r="F604" s="31">
        <f>E604*G604/10</f>
        <v>0</v>
      </c>
      <c r="G604" s="30"/>
      <c r="H604" s="30"/>
      <c r="I604" s="30"/>
      <c r="J604" s="30"/>
      <c r="K604" s="28"/>
      <c r="L604" s="68"/>
      <c r="M604" s="32">
        <f>IF(L604=0,H604,L604)</f>
        <v>0</v>
      </c>
      <c r="N604" s="297"/>
      <c r="O604" s="107"/>
      <c r="P604" s="85"/>
      <c r="Q604" s="107"/>
      <c r="R604" s="64"/>
      <c r="S604" s="251"/>
      <c r="T604" s="33"/>
      <c r="U604" s="34">
        <f>$D604*I604</f>
        <v>0</v>
      </c>
      <c r="V604" s="34">
        <f>$D604*J604</f>
        <v>0</v>
      </c>
      <c r="W604" s="34">
        <f>$D604*K604</f>
        <v>0</v>
      </c>
      <c r="X604" s="35">
        <f>$D604*M604</f>
        <v>0</v>
      </c>
      <c r="Y604" s="35">
        <f t="shared" ref="Y604" si="296">D604*(1-K604)</f>
        <v>0</v>
      </c>
      <c r="Z604" s="34">
        <f>$D604*N604</f>
        <v>0</v>
      </c>
      <c r="AA604" s="34">
        <f>$D604*O604</f>
        <v>0</v>
      </c>
      <c r="AB604" s="34">
        <f>$D604*P604</f>
        <v>0</v>
      </c>
      <c r="AC604" s="106">
        <f>D604-AF604-AE604-AD604</f>
        <v>0</v>
      </c>
      <c r="AD604" s="34">
        <f>$D604*Q604</f>
        <v>0</v>
      </c>
      <c r="AE604" s="34">
        <f>$D604*R604</f>
        <v>0</v>
      </c>
      <c r="AF604" s="34">
        <f>$D604*S604</f>
        <v>0</v>
      </c>
      <c r="AG604" s="106">
        <f>$P604*AC604</f>
        <v>0</v>
      </c>
      <c r="AH604" s="106">
        <f>$P604*AD604</f>
        <v>0</v>
      </c>
      <c r="AI604" s="106">
        <f>$P604*AE604</f>
        <v>0</v>
      </c>
      <c r="AJ604" s="106">
        <f>$P604*AF604</f>
        <v>0</v>
      </c>
      <c r="AK604" s="34">
        <f>$D604*T604</f>
        <v>0</v>
      </c>
      <c r="AL604" s="35"/>
      <c r="AM604" s="10"/>
      <c r="AN604" s="29">
        <f>DSUM($A$9:$D$1100,$D$9,AO603:AO604)</f>
        <v>0</v>
      </c>
      <c r="AO604" s="10">
        <f>B604</f>
        <v>0</v>
      </c>
      <c r="AP604" s="88">
        <f>DCOUNT($A$9:$T$1100,$B$9,AO603:AO604)</f>
        <v>0</v>
      </c>
      <c r="AQ604" s="29">
        <f>DSUM($A$9:$T$1100,$P$9,AO603:AO604)</f>
        <v>0</v>
      </c>
      <c r="AR604" s="6">
        <f>IF(AP604=0,0,AQ604/AP604)</f>
        <v>0</v>
      </c>
      <c r="AY604" s="51"/>
    </row>
    <row r="605" spans="1:51" ht="2.25" customHeight="1" x14ac:dyDescent="0.2">
      <c r="A605" s="37"/>
      <c r="B605" s="38"/>
      <c r="C605" s="39"/>
      <c r="D605" s="40"/>
      <c r="E605" s="41"/>
      <c r="F605" s="42"/>
      <c r="G605" s="41"/>
      <c r="H605" s="43" t="s">
        <v>0</v>
      </c>
      <c r="I605" s="43" t="s">
        <v>52</v>
      </c>
      <c r="J605" s="43" t="s">
        <v>1</v>
      </c>
      <c r="K605" s="39"/>
      <c r="L605" s="69"/>
      <c r="M605" s="45"/>
      <c r="N605" s="46"/>
      <c r="O605" s="46"/>
      <c r="P605" s="86"/>
      <c r="Q605" s="252"/>
      <c r="R605" s="63"/>
      <c r="S605" s="253"/>
      <c r="T605" s="47"/>
      <c r="U605" s="48"/>
      <c r="V605" s="48"/>
      <c r="W605" s="48"/>
      <c r="X605" s="48"/>
      <c r="Y605" s="48"/>
      <c r="Z605" s="48"/>
      <c r="AA605" s="48"/>
      <c r="AB605" s="48"/>
      <c r="AC605" s="103"/>
      <c r="AD605" s="48"/>
      <c r="AE605" s="48"/>
      <c r="AF605" s="48"/>
      <c r="AG605" s="109"/>
      <c r="AH605" s="109"/>
      <c r="AI605" s="109"/>
      <c r="AJ605" s="109"/>
      <c r="AK605" s="48"/>
      <c r="AL605" s="48"/>
      <c r="AM605" s="10"/>
      <c r="AN605" s="18"/>
      <c r="AO605" s="14" t="s">
        <v>81</v>
      </c>
      <c r="AP605" s="87"/>
      <c r="AQ605" s="87"/>
      <c r="AY605" s="51"/>
    </row>
    <row r="606" spans="1:51" ht="17.25" customHeight="1" x14ac:dyDescent="0.2">
      <c r="A606" s="26"/>
      <c r="B606" s="27"/>
      <c r="C606" s="28"/>
      <c r="D606" s="29">
        <f>C606*E606*G606/100</f>
        <v>0</v>
      </c>
      <c r="E606" s="30"/>
      <c r="F606" s="31">
        <f>E606*G606/10</f>
        <v>0</v>
      </c>
      <c r="G606" s="30"/>
      <c r="H606" s="30"/>
      <c r="I606" s="30"/>
      <c r="J606" s="30"/>
      <c r="K606" s="28"/>
      <c r="L606" s="68"/>
      <c r="M606" s="32">
        <f>IF(L606=0,H606,L606)</f>
        <v>0</v>
      </c>
      <c r="N606" s="297"/>
      <c r="O606" s="107"/>
      <c r="P606" s="85"/>
      <c r="Q606" s="107"/>
      <c r="R606" s="64"/>
      <c r="S606" s="251"/>
      <c r="T606" s="33"/>
      <c r="U606" s="34">
        <f>$D606*I606</f>
        <v>0</v>
      </c>
      <c r="V606" s="34">
        <f>$D606*J606</f>
        <v>0</v>
      </c>
      <c r="W606" s="34">
        <f>$D606*K606</f>
        <v>0</v>
      </c>
      <c r="X606" s="35">
        <f>$D606*M606</f>
        <v>0</v>
      </c>
      <c r="Y606" s="35">
        <f t="shared" ref="Y606" si="297">D606*(1-K606)</f>
        <v>0</v>
      </c>
      <c r="Z606" s="34">
        <f>$D606*N606</f>
        <v>0</v>
      </c>
      <c r="AA606" s="34">
        <f>$D606*O606</f>
        <v>0</v>
      </c>
      <c r="AB606" s="34">
        <f>$D606*P606</f>
        <v>0</v>
      </c>
      <c r="AC606" s="106">
        <f>D606-AF606-AE606-AD606</f>
        <v>0</v>
      </c>
      <c r="AD606" s="34">
        <f>$D606*Q606</f>
        <v>0</v>
      </c>
      <c r="AE606" s="34">
        <f>$D606*R606</f>
        <v>0</v>
      </c>
      <c r="AF606" s="34">
        <f>$D606*S606</f>
        <v>0</v>
      </c>
      <c r="AG606" s="106">
        <f>$P606*AC606</f>
        <v>0</v>
      </c>
      <c r="AH606" s="106">
        <f>$P606*AD606</f>
        <v>0</v>
      </c>
      <c r="AI606" s="106">
        <f>$P606*AE606</f>
        <v>0</v>
      </c>
      <c r="AJ606" s="106">
        <f>$P606*AF606</f>
        <v>0</v>
      </c>
      <c r="AK606" s="34">
        <f>$D606*T606</f>
        <v>0</v>
      </c>
      <c r="AL606" s="35"/>
      <c r="AM606" s="10"/>
      <c r="AN606" s="29">
        <f>DSUM($A$9:$D$1100,$D$9,AO605:AO606)</f>
        <v>0</v>
      </c>
      <c r="AO606" s="10">
        <f>B606</f>
        <v>0</v>
      </c>
      <c r="AP606" s="88">
        <f>DCOUNT($A$9:$T$1100,$B$9,AO605:AO606)</f>
        <v>0</v>
      </c>
      <c r="AQ606" s="29">
        <f>DSUM($A$9:$T$1100,$P$9,AO605:AO606)</f>
        <v>0</v>
      </c>
      <c r="AR606" s="6">
        <f>IF(AP606=0,0,AQ606/AP606)</f>
        <v>0</v>
      </c>
      <c r="AY606" s="51"/>
    </row>
    <row r="607" spans="1:51" ht="2.25" customHeight="1" x14ac:dyDescent="0.2">
      <c r="A607" s="37"/>
      <c r="B607" s="38"/>
      <c r="C607" s="39"/>
      <c r="D607" s="40"/>
      <c r="E607" s="41"/>
      <c r="F607" s="42"/>
      <c r="G607" s="41"/>
      <c r="H607" s="43" t="s">
        <v>0</v>
      </c>
      <c r="I607" s="43" t="s">
        <v>52</v>
      </c>
      <c r="J607" s="43" t="s">
        <v>1</v>
      </c>
      <c r="K607" s="39"/>
      <c r="L607" s="69"/>
      <c r="M607" s="45"/>
      <c r="N607" s="46"/>
      <c r="O607" s="46"/>
      <c r="P607" s="86"/>
      <c r="Q607" s="252"/>
      <c r="R607" s="63"/>
      <c r="S607" s="253"/>
      <c r="T607" s="47"/>
      <c r="U607" s="48"/>
      <c r="V607" s="48"/>
      <c r="W607" s="48"/>
      <c r="X607" s="48"/>
      <c r="Y607" s="48"/>
      <c r="Z607" s="48"/>
      <c r="AA607" s="48"/>
      <c r="AB607" s="48"/>
      <c r="AC607" s="103"/>
      <c r="AD607" s="48"/>
      <c r="AE607" s="48"/>
      <c r="AF607" s="48"/>
      <c r="AG607" s="109"/>
      <c r="AH607" s="109"/>
      <c r="AI607" s="109"/>
      <c r="AJ607" s="109"/>
      <c r="AK607" s="48"/>
      <c r="AL607" s="48"/>
      <c r="AM607" s="10"/>
      <c r="AN607" s="18"/>
      <c r="AO607" s="14" t="s">
        <v>81</v>
      </c>
      <c r="AP607" s="87"/>
      <c r="AQ607" s="87"/>
      <c r="AY607" s="51"/>
    </row>
    <row r="608" spans="1:51" ht="17.25" customHeight="1" x14ac:dyDescent="0.2">
      <c r="A608" s="26"/>
      <c r="B608" s="27"/>
      <c r="C608" s="28"/>
      <c r="D608" s="29">
        <f>C608*E608*G608/100</f>
        <v>0</v>
      </c>
      <c r="E608" s="30"/>
      <c r="F608" s="31">
        <f>E608*G608/10</f>
        <v>0</v>
      </c>
      <c r="G608" s="30"/>
      <c r="H608" s="30"/>
      <c r="I608" s="30"/>
      <c r="J608" s="30"/>
      <c r="K608" s="28"/>
      <c r="L608" s="68"/>
      <c r="M608" s="32">
        <f>IF(L608=0,H608,L608)</f>
        <v>0</v>
      </c>
      <c r="N608" s="297"/>
      <c r="O608" s="107"/>
      <c r="P608" s="85"/>
      <c r="Q608" s="107"/>
      <c r="R608" s="64"/>
      <c r="S608" s="251"/>
      <c r="T608" s="33"/>
      <c r="U608" s="34">
        <f>$D608*I608</f>
        <v>0</v>
      </c>
      <c r="V608" s="34">
        <f>$D608*J608</f>
        <v>0</v>
      </c>
      <c r="W608" s="34">
        <f>$D608*K608</f>
        <v>0</v>
      </c>
      <c r="X608" s="35">
        <f>$D608*M608</f>
        <v>0</v>
      </c>
      <c r="Y608" s="35">
        <f t="shared" ref="Y608" si="298">D608*(1-K608)</f>
        <v>0</v>
      </c>
      <c r="Z608" s="34">
        <f>$D608*N608</f>
        <v>0</v>
      </c>
      <c r="AA608" s="34">
        <f>$D608*O608</f>
        <v>0</v>
      </c>
      <c r="AB608" s="34">
        <f>$D608*P608</f>
        <v>0</v>
      </c>
      <c r="AC608" s="106">
        <f>D608-AF608-AE608-AD608</f>
        <v>0</v>
      </c>
      <c r="AD608" s="34">
        <f>$D608*Q608</f>
        <v>0</v>
      </c>
      <c r="AE608" s="34">
        <f>$D608*R608</f>
        <v>0</v>
      </c>
      <c r="AF608" s="34">
        <f>$D608*S608</f>
        <v>0</v>
      </c>
      <c r="AG608" s="106">
        <f>$P608*AC608</f>
        <v>0</v>
      </c>
      <c r="AH608" s="106">
        <f>$P608*AD608</f>
        <v>0</v>
      </c>
      <c r="AI608" s="106">
        <f>$P608*AE608</f>
        <v>0</v>
      </c>
      <c r="AJ608" s="106">
        <f>$P608*AF608</f>
        <v>0</v>
      </c>
      <c r="AK608" s="34">
        <f>$D608*T608</f>
        <v>0</v>
      </c>
      <c r="AL608" s="35"/>
      <c r="AM608" s="10"/>
      <c r="AN608" s="29">
        <f>DSUM($A$9:$D$1100,$D$9,AO607:AO608)</f>
        <v>0</v>
      </c>
      <c r="AO608" s="10">
        <f>B608</f>
        <v>0</v>
      </c>
      <c r="AP608" s="88">
        <f>DCOUNT($A$9:$T$1100,$B$9,AO607:AO608)</f>
        <v>0</v>
      </c>
      <c r="AQ608" s="29">
        <f>DSUM($A$9:$T$1100,$P$9,AO607:AO608)</f>
        <v>0</v>
      </c>
      <c r="AR608" s="6">
        <f>IF(AP608=0,0,AQ608/AP608)</f>
        <v>0</v>
      </c>
      <c r="AY608" s="51"/>
    </row>
    <row r="609" spans="1:51" ht="2.25" customHeight="1" x14ac:dyDescent="0.2">
      <c r="A609" s="37"/>
      <c r="B609" s="38"/>
      <c r="C609" s="39"/>
      <c r="D609" s="40"/>
      <c r="E609" s="41"/>
      <c r="F609" s="42"/>
      <c r="G609" s="41"/>
      <c r="H609" s="43" t="s">
        <v>0</v>
      </c>
      <c r="I609" s="43" t="s">
        <v>52</v>
      </c>
      <c r="J609" s="43" t="s">
        <v>1</v>
      </c>
      <c r="K609" s="39"/>
      <c r="L609" s="69"/>
      <c r="M609" s="45"/>
      <c r="N609" s="46"/>
      <c r="O609" s="46"/>
      <c r="P609" s="86"/>
      <c r="Q609" s="252"/>
      <c r="R609" s="63"/>
      <c r="S609" s="253"/>
      <c r="T609" s="47"/>
      <c r="U609" s="48"/>
      <c r="V609" s="48"/>
      <c r="W609" s="48"/>
      <c r="X609" s="48"/>
      <c r="Y609" s="48"/>
      <c r="Z609" s="48"/>
      <c r="AA609" s="48"/>
      <c r="AB609" s="48"/>
      <c r="AC609" s="103"/>
      <c r="AD609" s="48"/>
      <c r="AE609" s="48"/>
      <c r="AF609" s="48"/>
      <c r="AG609" s="109"/>
      <c r="AH609" s="109"/>
      <c r="AI609" s="109"/>
      <c r="AJ609" s="109"/>
      <c r="AK609" s="48"/>
      <c r="AL609" s="48"/>
      <c r="AM609" s="10"/>
      <c r="AN609" s="18"/>
      <c r="AO609" s="14" t="s">
        <v>81</v>
      </c>
      <c r="AP609" s="87"/>
      <c r="AQ609" s="87"/>
      <c r="AY609" s="51"/>
    </row>
    <row r="610" spans="1:51" ht="17.25" customHeight="1" x14ac:dyDescent="0.2">
      <c r="A610" s="26"/>
      <c r="B610" s="27"/>
      <c r="C610" s="28"/>
      <c r="D610" s="29">
        <f>C610*E610*G610/100</f>
        <v>0</v>
      </c>
      <c r="E610" s="30"/>
      <c r="F610" s="31">
        <f>E610*G610/10</f>
        <v>0</v>
      </c>
      <c r="G610" s="30"/>
      <c r="H610" s="30"/>
      <c r="I610" s="30"/>
      <c r="J610" s="30"/>
      <c r="K610" s="28"/>
      <c r="L610" s="68"/>
      <c r="M610" s="32">
        <f>IF(L610=0,H610,L610)</f>
        <v>0</v>
      </c>
      <c r="N610" s="297"/>
      <c r="O610" s="107"/>
      <c r="P610" s="85"/>
      <c r="Q610" s="107"/>
      <c r="R610" s="64"/>
      <c r="S610" s="251"/>
      <c r="T610" s="33"/>
      <c r="U610" s="34">
        <f>$D610*I610</f>
        <v>0</v>
      </c>
      <c r="V610" s="34">
        <f>$D610*J610</f>
        <v>0</v>
      </c>
      <c r="W610" s="34">
        <f>$D610*K610</f>
        <v>0</v>
      </c>
      <c r="X610" s="35">
        <f>$D610*M610</f>
        <v>0</v>
      </c>
      <c r="Y610" s="35">
        <f t="shared" ref="Y610" si="299">D610*(1-K610)</f>
        <v>0</v>
      </c>
      <c r="Z610" s="34">
        <f>$D610*N610</f>
        <v>0</v>
      </c>
      <c r="AA610" s="34">
        <f>$D610*O610</f>
        <v>0</v>
      </c>
      <c r="AB610" s="34">
        <f>$D610*P610</f>
        <v>0</v>
      </c>
      <c r="AC610" s="106">
        <f>D610-AF610-AE610-AD610</f>
        <v>0</v>
      </c>
      <c r="AD610" s="34">
        <f>$D610*Q610</f>
        <v>0</v>
      </c>
      <c r="AE610" s="34">
        <f>$D610*R610</f>
        <v>0</v>
      </c>
      <c r="AF610" s="34">
        <f>$D610*S610</f>
        <v>0</v>
      </c>
      <c r="AG610" s="106">
        <f>$P610*AC610</f>
        <v>0</v>
      </c>
      <c r="AH610" s="106">
        <f>$P610*AD610</f>
        <v>0</v>
      </c>
      <c r="AI610" s="106">
        <f>$P610*AE610</f>
        <v>0</v>
      </c>
      <c r="AJ610" s="106">
        <f>$P610*AF610</f>
        <v>0</v>
      </c>
      <c r="AK610" s="34">
        <f>$D610*T610</f>
        <v>0</v>
      </c>
      <c r="AL610" s="35"/>
      <c r="AM610" s="10"/>
      <c r="AN610" s="29">
        <f>DSUM($A$9:$D$1100,$D$9,AO609:AO610)</f>
        <v>0</v>
      </c>
      <c r="AO610" s="10">
        <f>B610</f>
        <v>0</v>
      </c>
      <c r="AP610" s="88">
        <f>DCOUNT($A$9:$T$1100,$B$9,AO609:AO610)</f>
        <v>0</v>
      </c>
      <c r="AQ610" s="29">
        <f>DSUM($A$9:$T$1100,$P$9,AO609:AO610)</f>
        <v>0</v>
      </c>
      <c r="AR610" s="6">
        <f>IF(AP610=0,0,AQ610/AP610)</f>
        <v>0</v>
      </c>
      <c r="AY610" s="51"/>
    </row>
    <row r="611" spans="1:51" ht="2.25" customHeight="1" x14ac:dyDescent="0.2">
      <c r="A611" s="37"/>
      <c r="B611" s="38"/>
      <c r="C611" s="39"/>
      <c r="D611" s="40"/>
      <c r="E611" s="41"/>
      <c r="F611" s="42"/>
      <c r="G611" s="41"/>
      <c r="H611" s="43" t="s">
        <v>0</v>
      </c>
      <c r="I611" s="43" t="s">
        <v>52</v>
      </c>
      <c r="J611" s="43" t="s">
        <v>1</v>
      </c>
      <c r="K611" s="39"/>
      <c r="L611" s="69"/>
      <c r="M611" s="45"/>
      <c r="N611" s="46"/>
      <c r="O611" s="46"/>
      <c r="P611" s="86"/>
      <c r="Q611" s="252"/>
      <c r="R611" s="63"/>
      <c r="S611" s="253"/>
      <c r="T611" s="47"/>
      <c r="U611" s="48"/>
      <c r="V611" s="48"/>
      <c r="W611" s="48"/>
      <c r="X611" s="48"/>
      <c r="Y611" s="48"/>
      <c r="Z611" s="48"/>
      <c r="AA611" s="48"/>
      <c r="AB611" s="48"/>
      <c r="AC611" s="103"/>
      <c r="AD611" s="48"/>
      <c r="AE611" s="48"/>
      <c r="AF611" s="48"/>
      <c r="AG611" s="109"/>
      <c r="AH611" s="109"/>
      <c r="AI611" s="109"/>
      <c r="AJ611" s="109"/>
      <c r="AK611" s="48"/>
      <c r="AL611" s="48"/>
      <c r="AM611" s="10"/>
      <c r="AN611" s="18"/>
      <c r="AO611" s="14" t="s">
        <v>81</v>
      </c>
      <c r="AP611" s="87"/>
      <c r="AQ611" s="87"/>
      <c r="AY611" s="51"/>
    </row>
    <row r="612" spans="1:51" ht="17.25" customHeight="1" x14ac:dyDescent="0.2">
      <c r="A612" s="26"/>
      <c r="B612" s="27"/>
      <c r="C612" s="28"/>
      <c r="D612" s="29">
        <f>C612*E612*G612/100</f>
        <v>0</v>
      </c>
      <c r="E612" s="30"/>
      <c r="F612" s="31">
        <f>E612*G612/10</f>
        <v>0</v>
      </c>
      <c r="G612" s="30"/>
      <c r="H612" s="30"/>
      <c r="I612" s="30"/>
      <c r="J612" s="30"/>
      <c r="K612" s="28"/>
      <c r="L612" s="68"/>
      <c r="M612" s="32">
        <f>IF(L612=0,H612,L612)</f>
        <v>0</v>
      </c>
      <c r="N612" s="297"/>
      <c r="O612" s="107"/>
      <c r="P612" s="85"/>
      <c r="Q612" s="107"/>
      <c r="R612" s="64"/>
      <c r="S612" s="251"/>
      <c r="T612" s="33"/>
      <c r="U612" s="34">
        <f>$D612*I612</f>
        <v>0</v>
      </c>
      <c r="V612" s="34">
        <f>$D612*J612</f>
        <v>0</v>
      </c>
      <c r="W612" s="34">
        <f>$D612*K612</f>
        <v>0</v>
      </c>
      <c r="X612" s="35">
        <f>$D612*M612</f>
        <v>0</v>
      </c>
      <c r="Y612" s="35">
        <f t="shared" ref="Y612" si="300">D612*(1-K612)</f>
        <v>0</v>
      </c>
      <c r="Z612" s="34">
        <f>$D612*N612</f>
        <v>0</v>
      </c>
      <c r="AA612" s="34">
        <f>$D612*O612</f>
        <v>0</v>
      </c>
      <c r="AB612" s="34">
        <f>$D612*P612</f>
        <v>0</v>
      </c>
      <c r="AC612" s="106">
        <f>D612-AF612-AE612-AD612</f>
        <v>0</v>
      </c>
      <c r="AD612" s="34">
        <f>$D612*Q612</f>
        <v>0</v>
      </c>
      <c r="AE612" s="34">
        <f>$D612*R612</f>
        <v>0</v>
      </c>
      <c r="AF612" s="34">
        <f>$D612*S612</f>
        <v>0</v>
      </c>
      <c r="AG612" s="106">
        <f>$P612*AC612</f>
        <v>0</v>
      </c>
      <c r="AH612" s="106">
        <f>$P612*AD612</f>
        <v>0</v>
      </c>
      <c r="AI612" s="106">
        <f>$P612*AE612</f>
        <v>0</v>
      </c>
      <c r="AJ612" s="106">
        <f>$P612*AF612</f>
        <v>0</v>
      </c>
      <c r="AK612" s="34">
        <f>$D612*T612</f>
        <v>0</v>
      </c>
      <c r="AL612" s="35"/>
      <c r="AM612" s="10"/>
      <c r="AN612" s="29">
        <f>DSUM($A$9:$D$1100,$D$9,AO611:AO612)</f>
        <v>0</v>
      </c>
      <c r="AO612" s="10">
        <f>B612</f>
        <v>0</v>
      </c>
      <c r="AP612" s="88">
        <f>DCOUNT($A$9:$T$1100,$B$9,AO611:AO612)</f>
        <v>0</v>
      </c>
      <c r="AQ612" s="29">
        <f>DSUM($A$9:$T$1100,$P$9,AO611:AO612)</f>
        <v>0</v>
      </c>
      <c r="AR612" s="6">
        <f>IF(AP612=0,0,AQ612/AP612)</f>
        <v>0</v>
      </c>
      <c r="AY612" s="51"/>
    </row>
    <row r="613" spans="1:51" ht="2.25" customHeight="1" x14ac:dyDescent="0.2">
      <c r="A613" s="37"/>
      <c r="B613" s="38"/>
      <c r="C613" s="39"/>
      <c r="D613" s="40"/>
      <c r="E613" s="41"/>
      <c r="F613" s="42"/>
      <c r="G613" s="41"/>
      <c r="H613" s="43" t="s">
        <v>0</v>
      </c>
      <c r="I613" s="43" t="s">
        <v>52</v>
      </c>
      <c r="J613" s="43" t="s">
        <v>1</v>
      </c>
      <c r="K613" s="39"/>
      <c r="L613" s="69"/>
      <c r="M613" s="45"/>
      <c r="N613" s="46"/>
      <c r="O613" s="46"/>
      <c r="P613" s="86"/>
      <c r="Q613" s="252"/>
      <c r="R613" s="63"/>
      <c r="S613" s="253"/>
      <c r="T613" s="47"/>
      <c r="U613" s="48"/>
      <c r="V613" s="48"/>
      <c r="W613" s="48"/>
      <c r="X613" s="48"/>
      <c r="Y613" s="48"/>
      <c r="Z613" s="48"/>
      <c r="AA613" s="48"/>
      <c r="AB613" s="48"/>
      <c r="AC613" s="103"/>
      <c r="AD613" s="48"/>
      <c r="AE613" s="48"/>
      <c r="AF613" s="48"/>
      <c r="AG613" s="109"/>
      <c r="AH613" s="109"/>
      <c r="AI613" s="109"/>
      <c r="AJ613" s="109"/>
      <c r="AK613" s="48"/>
      <c r="AL613" s="48"/>
      <c r="AM613" s="10"/>
      <c r="AN613" s="18"/>
      <c r="AO613" s="14" t="s">
        <v>81</v>
      </c>
      <c r="AP613" s="87"/>
      <c r="AQ613" s="87"/>
      <c r="AY613" s="51"/>
    </row>
    <row r="614" spans="1:51" ht="17.25" customHeight="1" x14ac:dyDescent="0.2">
      <c r="A614" s="26"/>
      <c r="B614" s="27"/>
      <c r="C614" s="28"/>
      <c r="D614" s="29">
        <f>C614*E614*G614/100</f>
        <v>0</v>
      </c>
      <c r="E614" s="30"/>
      <c r="F614" s="31">
        <f>E614*G614/10</f>
        <v>0</v>
      </c>
      <c r="G614" s="30"/>
      <c r="H614" s="30"/>
      <c r="I614" s="30"/>
      <c r="J614" s="30"/>
      <c r="K614" s="28"/>
      <c r="L614" s="68"/>
      <c r="M614" s="32">
        <f>IF(L614=0,H614,L614)</f>
        <v>0</v>
      </c>
      <c r="N614" s="297"/>
      <c r="O614" s="107"/>
      <c r="P614" s="85"/>
      <c r="Q614" s="107"/>
      <c r="R614" s="64"/>
      <c r="S614" s="251"/>
      <c r="T614" s="33"/>
      <c r="U614" s="34">
        <f>$D614*I614</f>
        <v>0</v>
      </c>
      <c r="V614" s="34">
        <f>$D614*J614</f>
        <v>0</v>
      </c>
      <c r="W614" s="34">
        <f>$D614*K614</f>
        <v>0</v>
      </c>
      <c r="X614" s="35">
        <f>$D614*M614</f>
        <v>0</v>
      </c>
      <c r="Y614" s="35">
        <f t="shared" ref="Y614" si="301">D614*(1-K614)</f>
        <v>0</v>
      </c>
      <c r="Z614" s="34">
        <f>$D614*N614</f>
        <v>0</v>
      </c>
      <c r="AA614" s="34">
        <f>$D614*O614</f>
        <v>0</v>
      </c>
      <c r="AB614" s="34">
        <f>$D614*P614</f>
        <v>0</v>
      </c>
      <c r="AC614" s="106">
        <f>D614-AF614-AE614-AD614</f>
        <v>0</v>
      </c>
      <c r="AD614" s="34">
        <f>$D614*Q614</f>
        <v>0</v>
      </c>
      <c r="AE614" s="34">
        <f>$D614*R614</f>
        <v>0</v>
      </c>
      <c r="AF614" s="34">
        <f>$D614*S614</f>
        <v>0</v>
      </c>
      <c r="AG614" s="106">
        <f>$P614*AC614</f>
        <v>0</v>
      </c>
      <c r="AH614" s="106">
        <f>$P614*AD614</f>
        <v>0</v>
      </c>
      <c r="AI614" s="106">
        <f>$P614*AE614</f>
        <v>0</v>
      </c>
      <c r="AJ614" s="106">
        <f>$P614*AF614</f>
        <v>0</v>
      </c>
      <c r="AK614" s="34">
        <f>$D614*T614</f>
        <v>0</v>
      </c>
      <c r="AL614" s="35"/>
      <c r="AM614" s="10"/>
      <c r="AN614" s="29">
        <f>DSUM($A$9:$D$1100,$D$9,AO613:AO614)</f>
        <v>0</v>
      </c>
      <c r="AO614" s="10">
        <f>B614</f>
        <v>0</v>
      </c>
      <c r="AP614" s="88">
        <f>DCOUNT($A$9:$T$1100,$B$9,AO613:AO614)</f>
        <v>0</v>
      </c>
      <c r="AQ614" s="29">
        <f>DSUM($A$9:$T$1100,$P$9,AO613:AO614)</f>
        <v>0</v>
      </c>
      <c r="AR614" s="6">
        <f>IF(AP614=0,0,AQ614/AP614)</f>
        <v>0</v>
      </c>
      <c r="AY614" s="51"/>
    </row>
    <row r="615" spans="1:51" ht="2.25" customHeight="1" x14ac:dyDescent="0.2">
      <c r="A615" s="37"/>
      <c r="B615" s="38"/>
      <c r="C615" s="39"/>
      <c r="D615" s="40"/>
      <c r="E615" s="41"/>
      <c r="F615" s="42"/>
      <c r="G615" s="41"/>
      <c r="H615" s="43" t="s">
        <v>0</v>
      </c>
      <c r="I615" s="43" t="s">
        <v>52</v>
      </c>
      <c r="J615" s="43" t="s">
        <v>1</v>
      </c>
      <c r="K615" s="39"/>
      <c r="L615" s="69"/>
      <c r="M615" s="45"/>
      <c r="N615" s="46"/>
      <c r="O615" s="46"/>
      <c r="P615" s="86"/>
      <c r="Q615" s="252"/>
      <c r="R615" s="63"/>
      <c r="S615" s="253"/>
      <c r="T615" s="47"/>
      <c r="U615" s="48"/>
      <c r="V615" s="48"/>
      <c r="W615" s="48"/>
      <c r="X615" s="48"/>
      <c r="Y615" s="48"/>
      <c r="Z615" s="48"/>
      <c r="AA615" s="48"/>
      <c r="AB615" s="48"/>
      <c r="AC615" s="103"/>
      <c r="AD615" s="48"/>
      <c r="AE615" s="48"/>
      <c r="AF615" s="48"/>
      <c r="AG615" s="109"/>
      <c r="AH615" s="109"/>
      <c r="AI615" s="109"/>
      <c r="AJ615" s="109"/>
      <c r="AK615" s="48"/>
      <c r="AL615" s="48"/>
      <c r="AM615" s="10"/>
      <c r="AN615" s="18"/>
      <c r="AO615" s="14" t="s">
        <v>81</v>
      </c>
      <c r="AP615" s="87"/>
      <c r="AQ615" s="87"/>
      <c r="AY615" s="51"/>
    </row>
    <row r="616" spans="1:51" ht="17.25" customHeight="1" x14ac:dyDescent="0.2">
      <c r="A616" s="26"/>
      <c r="B616" s="27"/>
      <c r="C616" s="28"/>
      <c r="D616" s="29">
        <f>C616*E616*G616/100</f>
        <v>0</v>
      </c>
      <c r="E616" s="30"/>
      <c r="F616" s="31">
        <f>E616*G616/10</f>
        <v>0</v>
      </c>
      <c r="G616" s="30"/>
      <c r="H616" s="30"/>
      <c r="I616" s="30"/>
      <c r="J616" s="30"/>
      <c r="K616" s="28"/>
      <c r="L616" s="68"/>
      <c r="M616" s="32">
        <f>IF(L616=0,H616,L616)</f>
        <v>0</v>
      </c>
      <c r="N616" s="297"/>
      <c r="O616" s="107"/>
      <c r="P616" s="85"/>
      <c r="Q616" s="107"/>
      <c r="R616" s="64"/>
      <c r="S616" s="251"/>
      <c r="T616" s="33"/>
      <c r="U616" s="34">
        <f>$D616*I616</f>
        <v>0</v>
      </c>
      <c r="V616" s="34">
        <f>$D616*J616</f>
        <v>0</v>
      </c>
      <c r="W616" s="34">
        <f>$D616*K616</f>
        <v>0</v>
      </c>
      <c r="X616" s="35">
        <f>$D616*M616</f>
        <v>0</v>
      </c>
      <c r="Y616" s="35">
        <f t="shared" ref="Y616" si="302">D616*(1-K616)</f>
        <v>0</v>
      </c>
      <c r="Z616" s="34">
        <f>$D616*N616</f>
        <v>0</v>
      </c>
      <c r="AA616" s="34">
        <f>$D616*O616</f>
        <v>0</v>
      </c>
      <c r="AB616" s="34">
        <f>$D616*P616</f>
        <v>0</v>
      </c>
      <c r="AC616" s="106">
        <f>D616-AF616-AE616-AD616</f>
        <v>0</v>
      </c>
      <c r="AD616" s="34">
        <f>$D616*Q616</f>
        <v>0</v>
      </c>
      <c r="AE616" s="34">
        <f>$D616*R616</f>
        <v>0</v>
      </c>
      <c r="AF616" s="34">
        <f>$D616*S616</f>
        <v>0</v>
      </c>
      <c r="AG616" s="106">
        <f>$P616*AC616</f>
        <v>0</v>
      </c>
      <c r="AH616" s="106">
        <f>$P616*AD616</f>
        <v>0</v>
      </c>
      <c r="AI616" s="106">
        <f>$P616*AE616</f>
        <v>0</v>
      </c>
      <c r="AJ616" s="106">
        <f>$P616*AF616</f>
        <v>0</v>
      </c>
      <c r="AK616" s="34">
        <f>$D616*T616</f>
        <v>0</v>
      </c>
      <c r="AL616" s="35"/>
      <c r="AM616" s="10"/>
      <c r="AN616" s="29">
        <f>DSUM($A$9:$D$1100,$D$9,AO615:AO616)</f>
        <v>0</v>
      </c>
      <c r="AO616" s="10">
        <f>B616</f>
        <v>0</v>
      </c>
      <c r="AP616" s="88">
        <f>DCOUNT($A$9:$T$1100,$B$9,AO615:AO616)</f>
        <v>0</v>
      </c>
      <c r="AQ616" s="29">
        <f>DSUM($A$9:$T$1100,$P$9,AO615:AO616)</f>
        <v>0</v>
      </c>
      <c r="AR616" s="6">
        <f>IF(AP616=0,0,AQ616/AP616)</f>
        <v>0</v>
      </c>
      <c r="AY616" s="51"/>
    </row>
    <row r="617" spans="1:51" ht="2.25" customHeight="1" x14ac:dyDescent="0.2">
      <c r="A617" s="37"/>
      <c r="B617" s="38"/>
      <c r="C617" s="39"/>
      <c r="D617" s="40"/>
      <c r="E617" s="41"/>
      <c r="F617" s="42"/>
      <c r="G617" s="41"/>
      <c r="H617" s="43" t="s">
        <v>0</v>
      </c>
      <c r="I617" s="43" t="s">
        <v>52</v>
      </c>
      <c r="J617" s="43" t="s">
        <v>1</v>
      </c>
      <c r="K617" s="39"/>
      <c r="L617" s="69"/>
      <c r="M617" s="45"/>
      <c r="N617" s="46"/>
      <c r="O617" s="46"/>
      <c r="P617" s="86"/>
      <c r="Q617" s="252"/>
      <c r="R617" s="63"/>
      <c r="S617" s="253"/>
      <c r="T617" s="47"/>
      <c r="U617" s="48"/>
      <c r="V617" s="48"/>
      <c r="W617" s="48"/>
      <c r="X617" s="48"/>
      <c r="Y617" s="48"/>
      <c r="Z617" s="48"/>
      <c r="AA617" s="48"/>
      <c r="AB617" s="48"/>
      <c r="AC617" s="103"/>
      <c r="AD617" s="48"/>
      <c r="AE617" s="48"/>
      <c r="AF617" s="48"/>
      <c r="AG617" s="109"/>
      <c r="AH617" s="109"/>
      <c r="AI617" s="109"/>
      <c r="AJ617" s="109"/>
      <c r="AK617" s="48"/>
      <c r="AL617" s="48"/>
      <c r="AM617" s="10"/>
      <c r="AN617" s="18"/>
      <c r="AO617" s="14" t="s">
        <v>81</v>
      </c>
      <c r="AP617" s="87"/>
      <c r="AQ617" s="87"/>
      <c r="AY617" s="51"/>
    </row>
    <row r="618" spans="1:51" ht="17.25" customHeight="1" x14ac:dyDescent="0.2">
      <c r="A618" s="26"/>
      <c r="B618" s="27"/>
      <c r="C618" s="28"/>
      <c r="D618" s="29">
        <f>C618*E618*G618/100</f>
        <v>0</v>
      </c>
      <c r="E618" s="30"/>
      <c r="F618" s="31">
        <f>E618*G618/10</f>
        <v>0</v>
      </c>
      <c r="G618" s="30"/>
      <c r="H618" s="30"/>
      <c r="I618" s="30"/>
      <c r="J618" s="30"/>
      <c r="K618" s="28"/>
      <c r="L618" s="68"/>
      <c r="M618" s="32">
        <f>IF(L618=0,H618,L618)</f>
        <v>0</v>
      </c>
      <c r="N618" s="297"/>
      <c r="O618" s="107"/>
      <c r="P618" s="85"/>
      <c r="Q618" s="107"/>
      <c r="R618" s="64"/>
      <c r="S618" s="251"/>
      <c r="T618" s="33"/>
      <c r="U618" s="34">
        <f>$D618*I618</f>
        <v>0</v>
      </c>
      <c r="V618" s="34">
        <f>$D618*J618</f>
        <v>0</v>
      </c>
      <c r="W618" s="34">
        <f>$D618*K618</f>
        <v>0</v>
      </c>
      <c r="X618" s="35">
        <f>$D618*M618</f>
        <v>0</v>
      </c>
      <c r="Y618" s="35">
        <f t="shared" ref="Y618" si="303">D618*(1-K618)</f>
        <v>0</v>
      </c>
      <c r="Z618" s="34">
        <f>$D618*N618</f>
        <v>0</v>
      </c>
      <c r="AA618" s="34">
        <f>$D618*O618</f>
        <v>0</v>
      </c>
      <c r="AB618" s="34">
        <f>$D618*P618</f>
        <v>0</v>
      </c>
      <c r="AC618" s="106">
        <f>D618-AF618-AE618-AD618</f>
        <v>0</v>
      </c>
      <c r="AD618" s="34">
        <f>$D618*Q618</f>
        <v>0</v>
      </c>
      <c r="AE618" s="34">
        <f>$D618*R618</f>
        <v>0</v>
      </c>
      <c r="AF618" s="34">
        <f>$D618*S618</f>
        <v>0</v>
      </c>
      <c r="AG618" s="106">
        <f>$P618*AC618</f>
        <v>0</v>
      </c>
      <c r="AH618" s="106">
        <f>$P618*AD618</f>
        <v>0</v>
      </c>
      <c r="AI618" s="106">
        <f>$P618*AE618</f>
        <v>0</v>
      </c>
      <c r="AJ618" s="106">
        <f>$P618*AF618</f>
        <v>0</v>
      </c>
      <c r="AK618" s="34">
        <f>$D618*T618</f>
        <v>0</v>
      </c>
      <c r="AL618" s="35"/>
      <c r="AM618" s="10"/>
      <c r="AN618" s="29">
        <f>DSUM($A$9:$D$1100,$D$9,AO617:AO618)</f>
        <v>0</v>
      </c>
      <c r="AO618" s="10">
        <f>B618</f>
        <v>0</v>
      </c>
      <c r="AP618" s="88">
        <f>DCOUNT($A$9:$T$1100,$B$9,AO617:AO618)</f>
        <v>0</v>
      </c>
      <c r="AQ618" s="29">
        <f>DSUM($A$9:$T$1100,$P$9,AO617:AO618)</f>
        <v>0</v>
      </c>
      <c r="AR618" s="6">
        <f>IF(AP618=0,0,AQ618/AP618)</f>
        <v>0</v>
      </c>
      <c r="AY618" s="51"/>
    </row>
    <row r="619" spans="1:51" ht="2.25" customHeight="1" x14ac:dyDescent="0.2">
      <c r="A619" s="37"/>
      <c r="B619" s="38"/>
      <c r="C619" s="39"/>
      <c r="D619" s="40"/>
      <c r="E619" s="41"/>
      <c r="F619" s="42"/>
      <c r="G619" s="41"/>
      <c r="H619" s="43" t="s">
        <v>0</v>
      </c>
      <c r="I619" s="43" t="s">
        <v>52</v>
      </c>
      <c r="J619" s="43" t="s">
        <v>1</v>
      </c>
      <c r="K619" s="39"/>
      <c r="L619" s="69"/>
      <c r="M619" s="45"/>
      <c r="N619" s="46"/>
      <c r="O619" s="46"/>
      <c r="P619" s="86"/>
      <c r="Q619" s="252"/>
      <c r="R619" s="63"/>
      <c r="S619" s="253"/>
      <c r="T619" s="47"/>
      <c r="U619" s="48"/>
      <c r="V619" s="48"/>
      <c r="W619" s="48"/>
      <c r="X619" s="48"/>
      <c r="Y619" s="48"/>
      <c r="Z619" s="48"/>
      <c r="AA619" s="48"/>
      <c r="AB619" s="48"/>
      <c r="AC619" s="103"/>
      <c r="AD619" s="48"/>
      <c r="AE619" s="48"/>
      <c r="AF619" s="48"/>
      <c r="AG619" s="109"/>
      <c r="AH619" s="109"/>
      <c r="AI619" s="109"/>
      <c r="AJ619" s="109"/>
      <c r="AK619" s="48"/>
      <c r="AL619" s="48"/>
      <c r="AM619" s="10"/>
      <c r="AN619" s="18"/>
      <c r="AO619" s="14" t="s">
        <v>81</v>
      </c>
      <c r="AP619" s="87"/>
      <c r="AQ619" s="87"/>
      <c r="AY619" s="51"/>
    </row>
    <row r="620" spans="1:51" ht="17.25" customHeight="1" x14ac:dyDescent="0.2">
      <c r="A620" s="26"/>
      <c r="B620" s="27"/>
      <c r="C620" s="28"/>
      <c r="D620" s="29">
        <f>C620*E620*G620/100</f>
        <v>0</v>
      </c>
      <c r="E620" s="30"/>
      <c r="F620" s="31">
        <f>E620*G620/10</f>
        <v>0</v>
      </c>
      <c r="G620" s="30"/>
      <c r="H620" s="30"/>
      <c r="I620" s="30"/>
      <c r="J620" s="30"/>
      <c r="K620" s="28"/>
      <c r="L620" s="68"/>
      <c r="M620" s="32">
        <f>IF(L620=0,H620,L620)</f>
        <v>0</v>
      </c>
      <c r="N620" s="297"/>
      <c r="O620" s="107"/>
      <c r="P620" s="85"/>
      <c r="Q620" s="107"/>
      <c r="R620" s="64"/>
      <c r="S620" s="251"/>
      <c r="T620" s="33"/>
      <c r="U620" s="34">
        <f>$D620*I620</f>
        <v>0</v>
      </c>
      <c r="V620" s="34">
        <f>$D620*J620</f>
        <v>0</v>
      </c>
      <c r="W620" s="34">
        <f>$D620*K620</f>
        <v>0</v>
      </c>
      <c r="X620" s="35">
        <f>$D620*M620</f>
        <v>0</v>
      </c>
      <c r="Y620" s="35">
        <f t="shared" ref="Y620" si="304">D620*(1-K620)</f>
        <v>0</v>
      </c>
      <c r="Z620" s="34">
        <f>$D620*N620</f>
        <v>0</v>
      </c>
      <c r="AA620" s="34">
        <f>$D620*O620</f>
        <v>0</v>
      </c>
      <c r="AB620" s="34">
        <f>$D620*P620</f>
        <v>0</v>
      </c>
      <c r="AC620" s="106">
        <f>D620-AF620-AE620-AD620</f>
        <v>0</v>
      </c>
      <c r="AD620" s="34">
        <f>$D620*Q620</f>
        <v>0</v>
      </c>
      <c r="AE620" s="34">
        <f>$D620*R620</f>
        <v>0</v>
      </c>
      <c r="AF620" s="34">
        <f>$D620*S620</f>
        <v>0</v>
      </c>
      <c r="AG620" s="106">
        <f>$P620*AC620</f>
        <v>0</v>
      </c>
      <c r="AH620" s="106">
        <f>$P620*AD620</f>
        <v>0</v>
      </c>
      <c r="AI620" s="106">
        <f>$P620*AE620</f>
        <v>0</v>
      </c>
      <c r="AJ620" s="106">
        <f>$P620*AF620</f>
        <v>0</v>
      </c>
      <c r="AK620" s="34">
        <f>$D620*T620</f>
        <v>0</v>
      </c>
      <c r="AL620" s="35"/>
      <c r="AM620" s="10"/>
      <c r="AN620" s="29">
        <f>DSUM($A$9:$D$1100,$D$9,AO619:AO620)</f>
        <v>0</v>
      </c>
      <c r="AO620" s="10">
        <f>B620</f>
        <v>0</v>
      </c>
      <c r="AP620" s="88">
        <f>DCOUNT($A$9:$T$1100,$B$9,AO619:AO620)</f>
        <v>0</v>
      </c>
      <c r="AQ620" s="29">
        <f>DSUM($A$9:$T$1100,$P$9,AO619:AO620)</f>
        <v>0</v>
      </c>
      <c r="AR620" s="6">
        <f>IF(AP620=0,0,AQ620/AP620)</f>
        <v>0</v>
      </c>
      <c r="AY620" s="51"/>
    </row>
    <row r="621" spans="1:51" ht="2.25" customHeight="1" x14ac:dyDescent="0.2">
      <c r="A621" s="37"/>
      <c r="B621" s="38"/>
      <c r="C621" s="39"/>
      <c r="D621" s="40"/>
      <c r="E621" s="41"/>
      <c r="F621" s="42"/>
      <c r="G621" s="41"/>
      <c r="H621" s="43" t="s">
        <v>0</v>
      </c>
      <c r="I621" s="43" t="s">
        <v>52</v>
      </c>
      <c r="J621" s="43" t="s">
        <v>1</v>
      </c>
      <c r="K621" s="39"/>
      <c r="L621" s="69"/>
      <c r="M621" s="45"/>
      <c r="N621" s="46"/>
      <c r="O621" s="46"/>
      <c r="P621" s="86"/>
      <c r="Q621" s="252"/>
      <c r="R621" s="63"/>
      <c r="S621" s="253"/>
      <c r="T621" s="47"/>
      <c r="U621" s="48"/>
      <c r="V621" s="48"/>
      <c r="W621" s="48"/>
      <c r="X621" s="48"/>
      <c r="Y621" s="48"/>
      <c r="Z621" s="48"/>
      <c r="AA621" s="48"/>
      <c r="AB621" s="48"/>
      <c r="AC621" s="103"/>
      <c r="AD621" s="48"/>
      <c r="AE621" s="48"/>
      <c r="AF621" s="48"/>
      <c r="AG621" s="109"/>
      <c r="AH621" s="109"/>
      <c r="AI621" s="109"/>
      <c r="AJ621" s="109"/>
      <c r="AK621" s="48"/>
      <c r="AL621" s="48"/>
      <c r="AM621" s="10"/>
      <c r="AN621" s="18"/>
      <c r="AO621" s="14" t="s">
        <v>81</v>
      </c>
      <c r="AP621" s="87"/>
      <c r="AQ621" s="87"/>
      <c r="AY621" s="51"/>
    </row>
    <row r="622" spans="1:51" ht="17.25" customHeight="1" x14ac:dyDescent="0.2">
      <c r="A622" s="26"/>
      <c r="B622" s="27"/>
      <c r="C622" s="28"/>
      <c r="D622" s="29">
        <f>C622*E622*G622/100</f>
        <v>0</v>
      </c>
      <c r="E622" s="30"/>
      <c r="F622" s="31">
        <f>E622*G622/10</f>
        <v>0</v>
      </c>
      <c r="G622" s="30"/>
      <c r="H622" s="30"/>
      <c r="I622" s="30"/>
      <c r="J622" s="30"/>
      <c r="K622" s="28"/>
      <c r="L622" s="68"/>
      <c r="M622" s="32">
        <f>IF(L622=0,H622,L622)</f>
        <v>0</v>
      </c>
      <c r="N622" s="297"/>
      <c r="O622" s="107"/>
      <c r="P622" s="85"/>
      <c r="Q622" s="107"/>
      <c r="R622" s="64"/>
      <c r="S622" s="251"/>
      <c r="T622" s="33"/>
      <c r="U622" s="34">
        <f>$D622*I622</f>
        <v>0</v>
      </c>
      <c r="V622" s="34">
        <f>$D622*J622</f>
        <v>0</v>
      </c>
      <c r="W622" s="34">
        <f>$D622*K622</f>
        <v>0</v>
      </c>
      <c r="X622" s="35">
        <f>$D622*M622</f>
        <v>0</v>
      </c>
      <c r="Y622" s="35">
        <f t="shared" ref="Y622" si="305">D622*(1-K622)</f>
        <v>0</v>
      </c>
      <c r="Z622" s="34">
        <f>$D622*N622</f>
        <v>0</v>
      </c>
      <c r="AA622" s="34">
        <f>$D622*O622</f>
        <v>0</v>
      </c>
      <c r="AB622" s="34">
        <f>$D622*P622</f>
        <v>0</v>
      </c>
      <c r="AC622" s="106">
        <f>D622-AF622-AE622-AD622</f>
        <v>0</v>
      </c>
      <c r="AD622" s="34">
        <f>$D622*Q622</f>
        <v>0</v>
      </c>
      <c r="AE622" s="34">
        <f>$D622*R622</f>
        <v>0</v>
      </c>
      <c r="AF622" s="34">
        <f>$D622*S622</f>
        <v>0</v>
      </c>
      <c r="AG622" s="106">
        <f>$P622*AC622</f>
        <v>0</v>
      </c>
      <c r="AH622" s="106">
        <f>$P622*AD622</f>
        <v>0</v>
      </c>
      <c r="AI622" s="106">
        <f>$P622*AE622</f>
        <v>0</v>
      </c>
      <c r="AJ622" s="106">
        <f>$P622*AF622</f>
        <v>0</v>
      </c>
      <c r="AK622" s="34">
        <f>$D622*T622</f>
        <v>0</v>
      </c>
      <c r="AL622" s="35"/>
      <c r="AM622" s="10"/>
      <c r="AN622" s="29">
        <f>DSUM($A$9:$D$1100,$D$9,AO621:AO622)</f>
        <v>0</v>
      </c>
      <c r="AO622" s="10">
        <f>B622</f>
        <v>0</v>
      </c>
      <c r="AP622" s="88">
        <f>DCOUNT($A$9:$T$1100,$B$9,AO621:AO622)</f>
        <v>0</v>
      </c>
      <c r="AQ622" s="29">
        <f>DSUM($A$9:$T$1100,$P$9,AO621:AO622)</f>
        <v>0</v>
      </c>
      <c r="AR622" s="6">
        <f>IF(AP622=0,0,AQ622/AP622)</f>
        <v>0</v>
      </c>
      <c r="AY622" s="51"/>
    </row>
    <row r="623" spans="1:51" ht="2.25" customHeight="1" x14ac:dyDescent="0.2">
      <c r="A623" s="37"/>
      <c r="B623" s="38"/>
      <c r="C623" s="39"/>
      <c r="D623" s="40"/>
      <c r="E623" s="41"/>
      <c r="F623" s="42"/>
      <c r="G623" s="41"/>
      <c r="H623" s="43" t="s">
        <v>0</v>
      </c>
      <c r="I623" s="43" t="s">
        <v>52</v>
      </c>
      <c r="J623" s="43" t="s">
        <v>1</v>
      </c>
      <c r="K623" s="39"/>
      <c r="L623" s="69"/>
      <c r="M623" s="45"/>
      <c r="N623" s="46"/>
      <c r="O623" s="46"/>
      <c r="P623" s="86"/>
      <c r="Q623" s="252"/>
      <c r="R623" s="63"/>
      <c r="S623" s="253"/>
      <c r="T623" s="47"/>
      <c r="U623" s="48"/>
      <c r="V623" s="48"/>
      <c r="W623" s="48"/>
      <c r="X623" s="48"/>
      <c r="Y623" s="48"/>
      <c r="Z623" s="48"/>
      <c r="AA623" s="48"/>
      <c r="AB623" s="48"/>
      <c r="AC623" s="103"/>
      <c r="AD623" s="48"/>
      <c r="AE623" s="48"/>
      <c r="AF623" s="48"/>
      <c r="AG623" s="109"/>
      <c r="AH623" s="109"/>
      <c r="AI623" s="109"/>
      <c r="AJ623" s="109"/>
      <c r="AK623" s="48"/>
      <c r="AL623" s="48"/>
      <c r="AM623" s="10"/>
      <c r="AN623" s="18"/>
      <c r="AO623" s="14" t="s">
        <v>81</v>
      </c>
      <c r="AP623" s="87"/>
      <c r="AQ623" s="87"/>
      <c r="AY623" s="51"/>
    </row>
    <row r="624" spans="1:51" ht="17.25" customHeight="1" x14ac:dyDescent="0.2">
      <c r="A624" s="26"/>
      <c r="B624" s="27"/>
      <c r="C624" s="28"/>
      <c r="D624" s="29">
        <f>C624*E624*G624/100</f>
        <v>0</v>
      </c>
      <c r="E624" s="30"/>
      <c r="F624" s="31">
        <f>E624*G624/10</f>
        <v>0</v>
      </c>
      <c r="G624" s="30"/>
      <c r="H624" s="30"/>
      <c r="I624" s="30"/>
      <c r="J624" s="30"/>
      <c r="K624" s="28"/>
      <c r="L624" s="68"/>
      <c r="M624" s="32">
        <f>IF(L624=0,H624,L624)</f>
        <v>0</v>
      </c>
      <c r="N624" s="297"/>
      <c r="O624" s="107"/>
      <c r="P624" s="85"/>
      <c r="Q624" s="107"/>
      <c r="R624" s="64"/>
      <c r="S624" s="251"/>
      <c r="T624" s="33"/>
      <c r="U624" s="34">
        <f>$D624*I624</f>
        <v>0</v>
      </c>
      <c r="V624" s="34">
        <f>$D624*J624</f>
        <v>0</v>
      </c>
      <c r="W624" s="34">
        <f>$D624*K624</f>
        <v>0</v>
      </c>
      <c r="X624" s="35">
        <f>$D624*M624</f>
        <v>0</v>
      </c>
      <c r="Y624" s="35">
        <f t="shared" ref="Y624" si="306">D624*(1-K624)</f>
        <v>0</v>
      </c>
      <c r="Z624" s="34">
        <f>$D624*N624</f>
        <v>0</v>
      </c>
      <c r="AA624" s="34">
        <f>$D624*O624</f>
        <v>0</v>
      </c>
      <c r="AB624" s="34">
        <f>$D624*P624</f>
        <v>0</v>
      </c>
      <c r="AC624" s="106">
        <f>D624-AF624-AE624-AD624</f>
        <v>0</v>
      </c>
      <c r="AD624" s="34">
        <f>$D624*Q624</f>
        <v>0</v>
      </c>
      <c r="AE624" s="34">
        <f>$D624*R624</f>
        <v>0</v>
      </c>
      <c r="AF624" s="34">
        <f>$D624*S624</f>
        <v>0</v>
      </c>
      <c r="AG624" s="106">
        <f>$P624*AC624</f>
        <v>0</v>
      </c>
      <c r="AH624" s="106">
        <f>$P624*AD624</f>
        <v>0</v>
      </c>
      <c r="AI624" s="106">
        <f>$P624*AE624</f>
        <v>0</v>
      </c>
      <c r="AJ624" s="106">
        <f>$P624*AF624</f>
        <v>0</v>
      </c>
      <c r="AK624" s="34">
        <f>$D624*T624</f>
        <v>0</v>
      </c>
      <c r="AL624" s="35"/>
      <c r="AM624" s="10"/>
      <c r="AN624" s="29">
        <f>DSUM($A$9:$D$1100,$D$9,AO623:AO624)</f>
        <v>0</v>
      </c>
      <c r="AO624" s="10">
        <f>B624</f>
        <v>0</v>
      </c>
      <c r="AP624" s="88">
        <f>DCOUNT($A$9:$T$1100,$B$9,AO623:AO624)</f>
        <v>0</v>
      </c>
      <c r="AQ624" s="29">
        <f>DSUM($A$9:$T$1100,$P$9,AO623:AO624)</f>
        <v>0</v>
      </c>
      <c r="AR624" s="6">
        <f>IF(AP624=0,0,AQ624/AP624)</f>
        <v>0</v>
      </c>
      <c r="AY624" s="51"/>
    </row>
    <row r="625" spans="1:51" ht="2.25" customHeight="1" x14ac:dyDescent="0.2">
      <c r="A625" s="37"/>
      <c r="B625" s="38"/>
      <c r="C625" s="39"/>
      <c r="D625" s="40"/>
      <c r="E625" s="41"/>
      <c r="F625" s="42"/>
      <c r="G625" s="41"/>
      <c r="H625" s="43" t="s">
        <v>0</v>
      </c>
      <c r="I625" s="43" t="s">
        <v>52</v>
      </c>
      <c r="J625" s="43" t="s">
        <v>1</v>
      </c>
      <c r="K625" s="39"/>
      <c r="L625" s="69"/>
      <c r="M625" s="45"/>
      <c r="N625" s="46"/>
      <c r="O625" s="46"/>
      <c r="P625" s="86"/>
      <c r="Q625" s="252"/>
      <c r="R625" s="63"/>
      <c r="S625" s="253"/>
      <c r="T625" s="47"/>
      <c r="U625" s="48"/>
      <c r="V625" s="48"/>
      <c r="W625" s="48"/>
      <c r="X625" s="48"/>
      <c r="Y625" s="48"/>
      <c r="Z625" s="48"/>
      <c r="AA625" s="48"/>
      <c r="AB625" s="48"/>
      <c r="AC625" s="103"/>
      <c r="AD625" s="48"/>
      <c r="AE625" s="48"/>
      <c r="AF625" s="48"/>
      <c r="AG625" s="109"/>
      <c r="AH625" s="109"/>
      <c r="AI625" s="109"/>
      <c r="AJ625" s="109"/>
      <c r="AK625" s="48"/>
      <c r="AL625" s="48"/>
      <c r="AM625" s="10"/>
      <c r="AN625" s="18"/>
      <c r="AO625" s="14" t="s">
        <v>81</v>
      </c>
      <c r="AP625" s="87"/>
      <c r="AQ625" s="87"/>
      <c r="AY625" s="51"/>
    </row>
    <row r="626" spans="1:51" ht="17.25" customHeight="1" x14ac:dyDescent="0.2">
      <c r="A626" s="26"/>
      <c r="B626" s="27"/>
      <c r="C626" s="28"/>
      <c r="D626" s="29">
        <f>C626*E626*G626/100</f>
        <v>0</v>
      </c>
      <c r="E626" s="30"/>
      <c r="F626" s="31">
        <f>E626*G626/10</f>
        <v>0</v>
      </c>
      <c r="G626" s="30"/>
      <c r="H626" s="30"/>
      <c r="I626" s="30"/>
      <c r="J626" s="30"/>
      <c r="K626" s="28"/>
      <c r="L626" s="68"/>
      <c r="M626" s="32">
        <f>IF(L626=0,H626,L626)</f>
        <v>0</v>
      </c>
      <c r="N626" s="297"/>
      <c r="O626" s="107"/>
      <c r="P626" s="85"/>
      <c r="Q626" s="107"/>
      <c r="R626" s="64"/>
      <c r="S626" s="251"/>
      <c r="T626" s="33"/>
      <c r="U626" s="34">
        <f>$D626*I626</f>
        <v>0</v>
      </c>
      <c r="V626" s="34">
        <f>$D626*J626</f>
        <v>0</v>
      </c>
      <c r="W626" s="34">
        <f>$D626*K626</f>
        <v>0</v>
      </c>
      <c r="X626" s="35">
        <f>$D626*M626</f>
        <v>0</v>
      </c>
      <c r="Y626" s="35">
        <f t="shared" ref="Y626" si="307">D626*(1-K626)</f>
        <v>0</v>
      </c>
      <c r="Z626" s="34">
        <f>$D626*N626</f>
        <v>0</v>
      </c>
      <c r="AA626" s="34">
        <f>$D626*O626</f>
        <v>0</v>
      </c>
      <c r="AB626" s="34">
        <f>$D626*P626</f>
        <v>0</v>
      </c>
      <c r="AC626" s="106">
        <f>D626-AF626-AE626-AD626</f>
        <v>0</v>
      </c>
      <c r="AD626" s="34">
        <f>$D626*Q626</f>
        <v>0</v>
      </c>
      <c r="AE626" s="34">
        <f>$D626*R626</f>
        <v>0</v>
      </c>
      <c r="AF626" s="34">
        <f>$D626*S626</f>
        <v>0</v>
      </c>
      <c r="AG626" s="106">
        <f>$P626*AC626</f>
        <v>0</v>
      </c>
      <c r="AH626" s="106">
        <f>$P626*AD626</f>
        <v>0</v>
      </c>
      <c r="AI626" s="106">
        <f>$P626*AE626</f>
        <v>0</v>
      </c>
      <c r="AJ626" s="106">
        <f>$P626*AF626</f>
        <v>0</v>
      </c>
      <c r="AK626" s="34">
        <f>$D626*T626</f>
        <v>0</v>
      </c>
      <c r="AL626" s="35"/>
      <c r="AM626" s="10"/>
      <c r="AN626" s="29">
        <f>DSUM($A$9:$D$1100,$D$9,AO625:AO626)</f>
        <v>0</v>
      </c>
      <c r="AO626" s="10">
        <f>B626</f>
        <v>0</v>
      </c>
      <c r="AP626" s="88">
        <f>DCOUNT($A$9:$T$1100,$B$9,AO625:AO626)</f>
        <v>0</v>
      </c>
      <c r="AQ626" s="29">
        <f>DSUM($A$9:$T$1100,$P$9,AO625:AO626)</f>
        <v>0</v>
      </c>
      <c r="AR626" s="6">
        <f>IF(AP626=0,0,AQ626/AP626)</f>
        <v>0</v>
      </c>
      <c r="AY626" s="51"/>
    </row>
    <row r="627" spans="1:51" ht="2.25" customHeight="1" x14ac:dyDescent="0.2">
      <c r="A627" s="37"/>
      <c r="B627" s="38"/>
      <c r="C627" s="39"/>
      <c r="D627" s="40"/>
      <c r="E627" s="41"/>
      <c r="F627" s="42"/>
      <c r="G627" s="41"/>
      <c r="H627" s="43" t="s">
        <v>0</v>
      </c>
      <c r="I627" s="43" t="s">
        <v>52</v>
      </c>
      <c r="J627" s="43" t="s">
        <v>1</v>
      </c>
      <c r="K627" s="39"/>
      <c r="L627" s="69"/>
      <c r="M627" s="45"/>
      <c r="N627" s="46"/>
      <c r="O627" s="46"/>
      <c r="P627" s="86"/>
      <c r="Q627" s="252"/>
      <c r="R627" s="63"/>
      <c r="S627" s="253"/>
      <c r="T627" s="47"/>
      <c r="U627" s="48"/>
      <c r="V627" s="48"/>
      <c r="W627" s="48"/>
      <c r="X627" s="48"/>
      <c r="Y627" s="48"/>
      <c r="Z627" s="48"/>
      <c r="AA627" s="48"/>
      <c r="AB627" s="48"/>
      <c r="AC627" s="103"/>
      <c r="AD627" s="48"/>
      <c r="AE627" s="48"/>
      <c r="AF627" s="48"/>
      <c r="AG627" s="109"/>
      <c r="AH627" s="109"/>
      <c r="AI627" s="109"/>
      <c r="AJ627" s="109"/>
      <c r="AK627" s="48"/>
      <c r="AL627" s="48"/>
      <c r="AM627" s="10"/>
      <c r="AN627" s="18"/>
      <c r="AO627" s="14" t="s">
        <v>81</v>
      </c>
      <c r="AP627" s="87"/>
      <c r="AQ627" s="87"/>
      <c r="AY627" s="51"/>
    </row>
    <row r="628" spans="1:51" ht="17.25" customHeight="1" x14ac:dyDescent="0.2">
      <c r="A628" s="26"/>
      <c r="B628" s="27"/>
      <c r="C628" s="28"/>
      <c r="D628" s="29">
        <f>C628*E628*G628/100</f>
        <v>0</v>
      </c>
      <c r="E628" s="30"/>
      <c r="F628" s="31">
        <f>E628*G628/10</f>
        <v>0</v>
      </c>
      <c r="G628" s="30"/>
      <c r="H628" s="30"/>
      <c r="I628" s="30"/>
      <c r="J628" s="30"/>
      <c r="K628" s="28"/>
      <c r="L628" s="68"/>
      <c r="M628" s="32">
        <f>IF(L628=0,H628,L628)</f>
        <v>0</v>
      </c>
      <c r="N628" s="297"/>
      <c r="O628" s="107"/>
      <c r="P628" s="85"/>
      <c r="Q628" s="107"/>
      <c r="R628" s="64"/>
      <c r="S628" s="251"/>
      <c r="T628" s="33"/>
      <c r="U628" s="34">
        <f>$D628*I628</f>
        <v>0</v>
      </c>
      <c r="V628" s="34">
        <f>$D628*J628</f>
        <v>0</v>
      </c>
      <c r="W628" s="34">
        <f>$D628*K628</f>
        <v>0</v>
      </c>
      <c r="X628" s="35">
        <f>$D628*M628</f>
        <v>0</v>
      </c>
      <c r="Y628" s="35">
        <f t="shared" ref="Y628" si="308">D628*(1-K628)</f>
        <v>0</v>
      </c>
      <c r="Z628" s="34">
        <f>$D628*N628</f>
        <v>0</v>
      </c>
      <c r="AA628" s="34">
        <f>$D628*O628</f>
        <v>0</v>
      </c>
      <c r="AB628" s="34">
        <f>$D628*P628</f>
        <v>0</v>
      </c>
      <c r="AC628" s="106">
        <f>D628-AF628-AE628-AD628</f>
        <v>0</v>
      </c>
      <c r="AD628" s="34">
        <f>$D628*Q628</f>
        <v>0</v>
      </c>
      <c r="AE628" s="34">
        <f>$D628*R628</f>
        <v>0</v>
      </c>
      <c r="AF628" s="34">
        <f>$D628*S628</f>
        <v>0</v>
      </c>
      <c r="AG628" s="106">
        <f>$P628*AC628</f>
        <v>0</v>
      </c>
      <c r="AH628" s="106">
        <f>$P628*AD628</f>
        <v>0</v>
      </c>
      <c r="AI628" s="106">
        <f>$P628*AE628</f>
        <v>0</v>
      </c>
      <c r="AJ628" s="106">
        <f>$P628*AF628</f>
        <v>0</v>
      </c>
      <c r="AK628" s="34">
        <f>$D628*T628</f>
        <v>0</v>
      </c>
      <c r="AL628" s="35"/>
      <c r="AM628" s="10"/>
      <c r="AN628" s="29">
        <f>DSUM($A$9:$D$1100,$D$9,AO627:AO628)</f>
        <v>0</v>
      </c>
      <c r="AO628" s="10">
        <f>B628</f>
        <v>0</v>
      </c>
      <c r="AP628" s="88">
        <f>DCOUNT($A$9:$T$1100,$B$9,AO627:AO628)</f>
        <v>0</v>
      </c>
      <c r="AQ628" s="29">
        <f>DSUM($A$9:$T$1100,$P$9,AO627:AO628)</f>
        <v>0</v>
      </c>
      <c r="AR628" s="6">
        <f>IF(AP628=0,0,AQ628/AP628)</f>
        <v>0</v>
      </c>
      <c r="AY628" s="51"/>
    </row>
    <row r="629" spans="1:51" ht="2.25" customHeight="1" x14ac:dyDescent="0.2">
      <c r="A629" s="37"/>
      <c r="B629" s="38"/>
      <c r="C629" s="39"/>
      <c r="D629" s="40"/>
      <c r="E629" s="41"/>
      <c r="F629" s="42"/>
      <c r="G629" s="41"/>
      <c r="H629" s="43" t="s">
        <v>0</v>
      </c>
      <c r="I629" s="43" t="s">
        <v>52</v>
      </c>
      <c r="J629" s="43" t="s">
        <v>1</v>
      </c>
      <c r="K629" s="39"/>
      <c r="L629" s="69"/>
      <c r="M629" s="45"/>
      <c r="N629" s="46"/>
      <c r="O629" s="46"/>
      <c r="P629" s="86"/>
      <c r="Q629" s="252"/>
      <c r="R629" s="63"/>
      <c r="S629" s="253"/>
      <c r="T629" s="47"/>
      <c r="U629" s="48"/>
      <c r="V629" s="48"/>
      <c r="W629" s="48"/>
      <c r="X629" s="48"/>
      <c r="Y629" s="48"/>
      <c r="Z629" s="48"/>
      <c r="AA629" s="48"/>
      <c r="AB629" s="48"/>
      <c r="AC629" s="103"/>
      <c r="AD629" s="48"/>
      <c r="AE629" s="48"/>
      <c r="AF629" s="48"/>
      <c r="AG629" s="109"/>
      <c r="AH629" s="109"/>
      <c r="AI629" s="109"/>
      <c r="AJ629" s="109"/>
      <c r="AK629" s="48"/>
      <c r="AL629" s="48"/>
      <c r="AM629" s="10"/>
      <c r="AN629" s="18"/>
      <c r="AO629" s="14" t="s">
        <v>81</v>
      </c>
      <c r="AP629" s="87"/>
      <c r="AQ629" s="87"/>
      <c r="AY629" s="51"/>
    </row>
    <row r="630" spans="1:51" ht="17.25" customHeight="1" x14ac:dyDescent="0.2">
      <c r="A630" s="26"/>
      <c r="B630" s="27"/>
      <c r="C630" s="28"/>
      <c r="D630" s="29">
        <f>C630*E630*G630/100</f>
        <v>0</v>
      </c>
      <c r="E630" s="30"/>
      <c r="F630" s="31">
        <f>E630*G630/10</f>
        <v>0</v>
      </c>
      <c r="G630" s="30"/>
      <c r="H630" s="30"/>
      <c r="I630" s="30"/>
      <c r="J630" s="30"/>
      <c r="K630" s="28"/>
      <c r="L630" s="68"/>
      <c r="M630" s="32">
        <f>IF(L630=0,H630,L630)</f>
        <v>0</v>
      </c>
      <c r="N630" s="297"/>
      <c r="O630" s="107"/>
      <c r="P630" s="85"/>
      <c r="Q630" s="107"/>
      <c r="R630" s="64"/>
      <c r="S630" s="251"/>
      <c r="T630" s="33"/>
      <c r="U630" s="34">
        <f>$D630*I630</f>
        <v>0</v>
      </c>
      <c r="V630" s="34">
        <f>$D630*J630</f>
        <v>0</v>
      </c>
      <c r="W630" s="34">
        <f>$D630*K630</f>
        <v>0</v>
      </c>
      <c r="X630" s="35">
        <f>$D630*M630</f>
        <v>0</v>
      </c>
      <c r="Y630" s="35">
        <f t="shared" ref="Y630" si="309">D630*(1-K630)</f>
        <v>0</v>
      </c>
      <c r="Z630" s="34">
        <f>$D630*N630</f>
        <v>0</v>
      </c>
      <c r="AA630" s="34">
        <f>$D630*O630</f>
        <v>0</v>
      </c>
      <c r="AB630" s="34">
        <f>$D630*P630</f>
        <v>0</v>
      </c>
      <c r="AC630" s="106">
        <f>D630-AF630-AE630-AD630</f>
        <v>0</v>
      </c>
      <c r="AD630" s="34">
        <f>$D630*Q630</f>
        <v>0</v>
      </c>
      <c r="AE630" s="34">
        <f>$D630*R630</f>
        <v>0</v>
      </c>
      <c r="AF630" s="34">
        <f>$D630*S630</f>
        <v>0</v>
      </c>
      <c r="AG630" s="106">
        <f>$P630*AC630</f>
        <v>0</v>
      </c>
      <c r="AH630" s="106">
        <f>$P630*AD630</f>
        <v>0</v>
      </c>
      <c r="AI630" s="106">
        <f>$P630*AE630</f>
        <v>0</v>
      </c>
      <c r="AJ630" s="106">
        <f>$P630*AF630</f>
        <v>0</v>
      </c>
      <c r="AK630" s="34">
        <f>$D630*T630</f>
        <v>0</v>
      </c>
      <c r="AL630" s="35"/>
      <c r="AM630" s="10"/>
      <c r="AN630" s="29">
        <f>DSUM($A$9:$D$1100,$D$9,AO629:AO630)</f>
        <v>0</v>
      </c>
      <c r="AO630" s="10">
        <f>B630</f>
        <v>0</v>
      </c>
      <c r="AP630" s="88">
        <f>DCOUNT($A$9:$T$1100,$B$9,AO629:AO630)</f>
        <v>0</v>
      </c>
      <c r="AQ630" s="29">
        <f>DSUM($A$9:$T$1100,$P$9,AO629:AO630)</f>
        <v>0</v>
      </c>
      <c r="AR630" s="6">
        <f>IF(AP630=0,0,AQ630/AP630)</f>
        <v>0</v>
      </c>
      <c r="AY630" s="51"/>
    </row>
    <row r="631" spans="1:51" ht="2.25" customHeight="1" x14ac:dyDescent="0.2">
      <c r="A631" s="37"/>
      <c r="B631" s="38"/>
      <c r="C631" s="39"/>
      <c r="D631" s="40"/>
      <c r="E631" s="41"/>
      <c r="F631" s="42"/>
      <c r="G631" s="41"/>
      <c r="H631" s="43" t="s">
        <v>0</v>
      </c>
      <c r="I631" s="43" t="s">
        <v>52</v>
      </c>
      <c r="J631" s="43" t="s">
        <v>1</v>
      </c>
      <c r="K631" s="39"/>
      <c r="L631" s="69"/>
      <c r="M631" s="45"/>
      <c r="N631" s="46"/>
      <c r="O631" s="46"/>
      <c r="P631" s="86"/>
      <c r="Q631" s="252"/>
      <c r="R631" s="63"/>
      <c r="S631" s="253"/>
      <c r="T631" s="47"/>
      <c r="U631" s="48"/>
      <c r="V631" s="48"/>
      <c r="W631" s="48"/>
      <c r="X631" s="48"/>
      <c r="Y631" s="48"/>
      <c r="Z631" s="48"/>
      <c r="AA631" s="48"/>
      <c r="AB631" s="48"/>
      <c r="AC631" s="103"/>
      <c r="AD631" s="48"/>
      <c r="AE631" s="48"/>
      <c r="AF631" s="48"/>
      <c r="AG631" s="109"/>
      <c r="AH631" s="109"/>
      <c r="AI631" s="109"/>
      <c r="AJ631" s="109"/>
      <c r="AK631" s="48"/>
      <c r="AL631" s="48"/>
      <c r="AM631" s="10"/>
      <c r="AN631" s="18"/>
      <c r="AO631" s="14" t="s">
        <v>81</v>
      </c>
      <c r="AP631" s="87"/>
      <c r="AQ631" s="87"/>
      <c r="AY631" s="51"/>
    </row>
    <row r="632" spans="1:51" ht="17.25" customHeight="1" x14ac:dyDescent="0.2">
      <c r="A632" s="26"/>
      <c r="B632" s="27"/>
      <c r="C632" s="28"/>
      <c r="D632" s="29">
        <f>C632*E632*G632/100</f>
        <v>0</v>
      </c>
      <c r="E632" s="30"/>
      <c r="F632" s="31">
        <f>E632*G632/10</f>
        <v>0</v>
      </c>
      <c r="G632" s="30"/>
      <c r="H632" s="30"/>
      <c r="I632" s="30"/>
      <c r="J632" s="30"/>
      <c r="K632" s="28"/>
      <c r="L632" s="68"/>
      <c r="M632" s="32">
        <f>IF(L632=0,H632,L632)</f>
        <v>0</v>
      </c>
      <c r="N632" s="297"/>
      <c r="O632" s="107"/>
      <c r="P632" s="85"/>
      <c r="Q632" s="107"/>
      <c r="R632" s="64"/>
      <c r="S632" s="251"/>
      <c r="T632" s="33"/>
      <c r="U632" s="34">
        <f>$D632*I632</f>
        <v>0</v>
      </c>
      <c r="V632" s="34">
        <f>$D632*J632</f>
        <v>0</v>
      </c>
      <c r="W632" s="34">
        <f>$D632*K632</f>
        <v>0</v>
      </c>
      <c r="X632" s="35">
        <f>$D632*M632</f>
        <v>0</v>
      </c>
      <c r="Y632" s="35">
        <f t="shared" ref="Y632" si="310">D632*(1-K632)</f>
        <v>0</v>
      </c>
      <c r="Z632" s="34">
        <f>$D632*N632</f>
        <v>0</v>
      </c>
      <c r="AA632" s="34">
        <f>$D632*O632</f>
        <v>0</v>
      </c>
      <c r="AB632" s="34">
        <f>$D632*P632</f>
        <v>0</v>
      </c>
      <c r="AC632" s="106">
        <f>D632-AF632-AE632-AD632</f>
        <v>0</v>
      </c>
      <c r="AD632" s="34">
        <f>$D632*Q632</f>
        <v>0</v>
      </c>
      <c r="AE632" s="34">
        <f>$D632*R632</f>
        <v>0</v>
      </c>
      <c r="AF632" s="34">
        <f>$D632*S632</f>
        <v>0</v>
      </c>
      <c r="AG632" s="106">
        <f>$P632*AC632</f>
        <v>0</v>
      </c>
      <c r="AH632" s="106">
        <f>$P632*AD632</f>
        <v>0</v>
      </c>
      <c r="AI632" s="106">
        <f>$P632*AE632</f>
        <v>0</v>
      </c>
      <c r="AJ632" s="106">
        <f>$P632*AF632</f>
        <v>0</v>
      </c>
      <c r="AK632" s="34">
        <f>$D632*T632</f>
        <v>0</v>
      </c>
      <c r="AL632" s="35"/>
      <c r="AM632" s="10"/>
      <c r="AN632" s="29">
        <f>DSUM($A$9:$D$1100,$D$9,AO631:AO632)</f>
        <v>0</v>
      </c>
      <c r="AO632" s="10">
        <f>B632</f>
        <v>0</v>
      </c>
      <c r="AP632" s="88">
        <f>DCOUNT($A$9:$T$1100,$B$9,AO631:AO632)</f>
        <v>0</v>
      </c>
      <c r="AQ632" s="29">
        <f>DSUM($A$9:$T$1100,$P$9,AO631:AO632)</f>
        <v>0</v>
      </c>
      <c r="AR632" s="6">
        <f>IF(AP632=0,0,AQ632/AP632)</f>
        <v>0</v>
      </c>
      <c r="AY632" s="51"/>
    </row>
    <row r="633" spans="1:51" ht="2.25" customHeight="1" x14ac:dyDescent="0.2">
      <c r="A633" s="37"/>
      <c r="B633" s="38"/>
      <c r="C633" s="39"/>
      <c r="D633" s="40"/>
      <c r="E633" s="41"/>
      <c r="F633" s="42"/>
      <c r="G633" s="41"/>
      <c r="H633" s="43" t="s">
        <v>0</v>
      </c>
      <c r="I633" s="43" t="s">
        <v>52</v>
      </c>
      <c r="J633" s="43" t="s">
        <v>1</v>
      </c>
      <c r="K633" s="39"/>
      <c r="L633" s="69"/>
      <c r="M633" s="45"/>
      <c r="N633" s="46"/>
      <c r="O633" s="46"/>
      <c r="P633" s="86"/>
      <c r="Q633" s="252"/>
      <c r="R633" s="63"/>
      <c r="S633" s="253"/>
      <c r="T633" s="47"/>
      <c r="U633" s="48"/>
      <c r="V633" s="48"/>
      <c r="W633" s="48"/>
      <c r="X633" s="48"/>
      <c r="Y633" s="48"/>
      <c r="Z633" s="48"/>
      <c r="AA633" s="48"/>
      <c r="AB633" s="48"/>
      <c r="AC633" s="103"/>
      <c r="AD633" s="48"/>
      <c r="AE633" s="48"/>
      <c r="AF633" s="48"/>
      <c r="AG633" s="109"/>
      <c r="AH633" s="109"/>
      <c r="AI633" s="109"/>
      <c r="AJ633" s="109"/>
      <c r="AK633" s="48"/>
      <c r="AL633" s="48"/>
      <c r="AM633" s="10"/>
      <c r="AN633" s="18"/>
      <c r="AO633" s="14" t="s">
        <v>81</v>
      </c>
      <c r="AP633" s="87"/>
      <c r="AQ633" s="87"/>
      <c r="AY633" s="51"/>
    </row>
    <row r="634" spans="1:51" ht="17.25" customHeight="1" x14ac:dyDescent="0.2">
      <c r="A634" s="26"/>
      <c r="B634" s="27"/>
      <c r="C634" s="28"/>
      <c r="D634" s="29">
        <f>C634*E634*G634/100</f>
        <v>0</v>
      </c>
      <c r="E634" s="30"/>
      <c r="F634" s="31">
        <f>E634*G634/10</f>
        <v>0</v>
      </c>
      <c r="G634" s="30"/>
      <c r="H634" s="30"/>
      <c r="I634" s="30"/>
      <c r="J634" s="30"/>
      <c r="K634" s="28"/>
      <c r="L634" s="68"/>
      <c r="M634" s="32">
        <f>IF(L634=0,H634,L634)</f>
        <v>0</v>
      </c>
      <c r="N634" s="297"/>
      <c r="O634" s="107"/>
      <c r="P634" s="85"/>
      <c r="Q634" s="107"/>
      <c r="R634" s="64"/>
      <c r="S634" s="251"/>
      <c r="T634" s="33"/>
      <c r="U634" s="34">
        <f>$D634*I634</f>
        <v>0</v>
      </c>
      <c r="V634" s="34">
        <f>$D634*J634</f>
        <v>0</v>
      </c>
      <c r="W634" s="34">
        <f>$D634*K634</f>
        <v>0</v>
      </c>
      <c r="X634" s="35">
        <f>$D634*M634</f>
        <v>0</v>
      </c>
      <c r="Y634" s="35">
        <f t="shared" ref="Y634" si="311">D634*(1-K634)</f>
        <v>0</v>
      </c>
      <c r="Z634" s="34">
        <f>$D634*N634</f>
        <v>0</v>
      </c>
      <c r="AA634" s="34">
        <f>$D634*O634</f>
        <v>0</v>
      </c>
      <c r="AB634" s="34">
        <f>$D634*P634</f>
        <v>0</v>
      </c>
      <c r="AC634" s="106">
        <f>D634-AF634-AE634-AD634</f>
        <v>0</v>
      </c>
      <c r="AD634" s="34">
        <f>$D634*Q634</f>
        <v>0</v>
      </c>
      <c r="AE634" s="34">
        <f>$D634*R634</f>
        <v>0</v>
      </c>
      <c r="AF634" s="34">
        <f>$D634*S634</f>
        <v>0</v>
      </c>
      <c r="AG634" s="106">
        <f>$P634*AC634</f>
        <v>0</v>
      </c>
      <c r="AH634" s="106">
        <f>$P634*AD634</f>
        <v>0</v>
      </c>
      <c r="AI634" s="106">
        <f>$P634*AE634</f>
        <v>0</v>
      </c>
      <c r="AJ634" s="106">
        <f>$P634*AF634</f>
        <v>0</v>
      </c>
      <c r="AK634" s="34">
        <f>$D634*T634</f>
        <v>0</v>
      </c>
      <c r="AL634" s="35"/>
      <c r="AM634" s="10"/>
      <c r="AN634" s="29">
        <f>DSUM($A$9:$D$1100,$D$9,AO633:AO634)</f>
        <v>0</v>
      </c>
      <c r="AO634" s="10">
        <f>B634</f>
        <v>0</v>
      </c>
      <c r="AP634" s="88">
        <f>DCOUNT($A$9:$T$1100,$B$9,AO633:AO634)</f>
        <v>0</v>
      </c>
      <c r="AQ634" s="29">
        <f>DSUM($A$9:$T$1100,$P$9,AO633:AO634)</f>
        <v>0</v>
      </c>
      <c r="AR634" s="6">
        <f>IF(AP634=0,0,AQ634/AP634)</f>
        <v>0</v>
      </c>
      <c r="AY634" s="51"/>
    </row>
    <row r="635" spans="1:51" ht="2.25" customHeight="1" x14ac:dyDescent="0.2">
      <c r="A635" s="37"/>
      <c r="B635" s="38"/>
      <c r="C635" s="39"/>
      <c r="D635" s="40"/>
      <c r="E635" s="41"/>
      <c r="F635" s="42"/>
      <c r="G635" s="41"/>
      <c r="H635" s="43" t="s">
        <v>0</v>
      </c>
      <c r="I635" s="43" t="s">
        <v>52</v>
      </c>
      <c r="J635" s="43" t="s">
        <v>1</v>
      </c>
      <c r="K635" s="39"/>
      <c r="L635" s="69"/>
      <c r="M635" s="45"/>
      <c r="N635" s="46"/>
      <c r="O635" s="46"/>
      <c r="P635" s="86"/>
      <c r="Q635" s="252"/>
      <c r="R635" s="63"/>
      <c r="S635" s="253"/>
      <c r="T635" s="47"/>
      <c r="U635" s="48"/>
      <c r="V635" s="48"/>
      <c r="W635" s="48"/>
      <c r="X635" s="48"/>
      <c r="Y635" s="48"/>
      <c r="Z635" s="48"/>
      <c r="AA635" s="48"/>
      <c r="AB635" s="48"/>
      <c r="AC635" s="103"/>
      <c r="AD635" s="48"/>
      <c r="AE635" s="48"/>
      <c r="AF635" s="48"/>
      <c r="AG635" s="109"/>
      <c r="AH635" s="109"/>
      <c r="AI635" s="109"/>
      <c r="AJ635" s="109"/>
      <c r="AK635" s="48"/>
      <c r="AL635" s="48"/>
      <c r="AM635" s="10"/>
      <c r="AN635" s="18"/>
      <c r="AO635" s="14" t="s">
        <v>81</v>
      </c>
      <c r="AP635" s="87"/>
      <c r="AQ635" s="87"/>
      <c r="AY635" s="51"/>
    </row>
    <row r="636" spans="1:51" ht="17.25" customHeight="1" x14ac:dyDescent="0.2">
      <c r="A636" s="26"/>
      <c r="B636" s="27"/>
      <c r="C636" s="28"/>
      <c r="D636" s="29">
        <f>C636*E636*G636/100</f>
        <v>0</v>
      </c>
      <c r="E636" s="30"/>
      <c r="F636" s="31">
        <f>E636*G636/10</f>
        <v>0</v>
      </c>
      <c r="G636" s="30"/>
      <c r="H636" s="30"/>
      <c r="I636" s="30"/>
      <c r="J636" s="30"/>
      <c r="K636" s="28"/>
      <c r="L636" s="68"/>
      <c r="M636" s="32">
        <f>IF(L636=0,H636,L636)</f>
        <v>0</v>
      </c>
      <c r="N636" s="297"/>
      <c r="O636" s="107"/>
      <c r="P636" s="85"/>
      <c r="Q636" s="107"/>
      <c r="R636" s="64"/>
      <c r="S636" s="251"/>
      <c r="T636" s="33"/>
      <c r="U636" s="34">
        <f>$D636*I636</f>
        <v>0</v>
      </c>
      <c r="V636" s="34">
        <f>$D636*J636</f>
        <v>0</v>
      </c>
      <c r="W636" s="34">
        <f>$D636*K636</f>
        <v>0</v>
      </c>
      <c r="X636" s="35">
        <f>$D636*M636</f>
        <v>0</v>
      </c>
      <c r="Y636" s="35">
        <f t="shared" ref="Y636" si="312">D636*(1-K636)</f>
        <v>0</v>
      </c>
      <c r="Z636" s="34">
        <f>$D636*N636</f>
        <v>0</v>
      </c>
      <c r="AA636" s="34">
        <f>$D636*O636</f>
        <v>0</v>
      </c>
      <c r="AB636" s="34">
        <f>$D636*P636</f>
        <v>0</v>
      </c>
      <c r="AC636" s="106">
        <f>D636-AF636-AE636-AD636</f>
        <v>0</v>
      </c>
      <c r="AD636" s="34">
        <f>$D636*Q636</f>
        <v>0</v>
      </c>
      <c r="AE636" s="34">
        <f>$D636*R636</f>
        <v>0</v>
      </c>
      <c r="AF636" s="34">
        <f>$D636*S636</f>
        <v>0</v>
      </c>
      <c r="AG636" s="106">
        <f>$P636*AC636</f>
        <v>0</v>
      </c>
      <c r="AH636" s="106">
        <f>$P636*AD636</f>
        <v>0</v>
      </c>
      <c r="AI636" s="106">
        <f>$P636*AE636</f>
        <v>0</v>
      </c>
      <c r="AJ636" s="106">
        <f>$P636*AF636</f>
        <v>0</v>
      </c>
      <c r="AK636" s="34">
        <f>$D636*T636</f>
        <v>0</v>
      </c>
      <c r="AL636" s="35"/>
      <c r="AM636" s="10"/>
      <c r="AN636" s="29">
        <f>DSUM($A$9:$D$1100,$D$9,AO635:AO636)</f>
        <v>0</v>
      </c>
      <c r="AO636" s="10">
        <f>B636</f>
        <v>0</v>
      </c>
      <c r="AP636" s="88">
        <f>DCOUNT($A$9:$T$1100,$B$9,AO635:AO636)</f>
        <v>0</v>
      </c>
      <c r="AQ636" s="29">
        <f>DSUM($A$9:$T$1100,$P$9,AO635:AO636)</f>
        <v>0</v>
      </c>
      <c r="AR636" s="6">
        <f>IF(AP636=0,0,AQ636/AP636)</f>
        <v>0</v>
      </c>
      <c r="AY636" s="51"/>
    </row>
    <row r="637" spans="1:51" ht="2.25" customHeight="1" x14ac:dyDescent="0.2">
      <c r="A637" s="37"/>
      <c r="B637" s="38"/>
      <c r="C637" s="39"/>
      <c r="D637" s="40"/>
      <c r="E637" s="41"/>
      <c r="F637" s="42"/>
      <c r="G637" s="41"/>
      <c r="H637" s="43" t="s">
        <v>0</v>
      </c>
      <c r="I637" s="43" t="s">
        <v>52</v>
      </c>
      <c r="J637" s="43" t="s">
        <v>1</v>
      </c>
      <c r="K637" s="39"/>
      <c r="L637" s="69"/>
      <c r="M637" s="45"/>
      <c r="N637" s="46"/>
      <c r="O637" s="46"/>
      <c r="P637" s="86"/>
      <c r="Q637" s="252"/>
      <c r="R637" s="63"/>
      <c r="S637" s="253"/>
      <c r="T637" s="47"/>
      <c r="U637" s="48"/>
      <c r="V637" s="48"/>
      <c r="W637" s="48"/>
      <c r="X637" s="48"/>
      <c r="Y637" s="48"/>
      <c r="Z637" s="48"/>
      <c r="AA637" s="48"/>
      <c r="AB637" s="48"/>
      <c r="AC637" s="103"/>
      <c r="AD637" s="48"/>
      <c r="AE637" s="48"/>
      <c r="AF637" s="48"/>
      <c r="AG637" s="109"/>
      <c r="AH637" s="109"/>
      <c r="AI637" s="109"/>
      <c r="AJ637" s="109"/>
      <c r="AK637" s="48"/>
      <c r="AL637" s="48"/>
      <c r="AM637" s="10"/>
      <c r="AN637" s="18"/>
      <c r="AO637" s="14" t="s">
        <v>81</v>
      </c>
      <c r="AP637" s="87"/>
      <c r="AQ637" s="87"/>
      <c r="AY637" s="51"/>
    </row>
    <row r="638" spans="1:51" ht="17.25" customHeight="1" x14ac:dyDescent="0.2">
      <c r="A638" s="26"/>
      <c r="B638" s="27"/>
      <c r="C638" s="28"/>
      <c r="D638" s="29">
        <f>C638*E638*G638/100</f>
        <v>0</v>
      </c>
      <c r="E638" s="30"/>
      <c r="F638" s="31">
        <f>E638*G638/10</f>
        <v>0</v>
      </c>
      <c r="G638" s="30"/>
      <c r="H638" s="30"/>
      <c r="I638" s="30"/>
      <c r="J638" s="30"/>
      <c r="K638" s="28"/>
      <c r="L638" s="68"/>
      <c r="M638" s="32">
        <f>IF(L638=0,H638,L638)</f>
        <v>0</v>
      </c>
      <c r="N638" s="297"/>
      <c r="O638" s="107"/>
      <c r="P638" s="85"/>
      <c r="Q638" s="107"/>
      <c r="R638" s="64"/>
      <c r="S638" s="251"/>
      <c r="T638" s="33"/>
      <c r="U638" s="34">
        <f>$D638*I638</f>
        <v>0</v>
      </c>
      <c r="V638" s="34">
        <f>$D638*J638</f>
        <v>0</v>
      </c>
      <c r="W638" s="34">
        <f>$D638*K638</f>
        <v>0</v>
      </c>
      <c r="X638" s="35">
        <f>$D638*M638</f>
        <v>0</v>
      </c>
      <c r="Y638" s="35">
        <f t="shared" ref="Y638" si="313">D638*(1-K638)</f>
        <v>0</v>
      </c>
      <c r="Z638" s="34">
        <f>$D638*N638</f>
        <v>0</v>
      </c>
      <c r="AA638" s="34">
        <f>$D638*O638</f>
        <v>0</v>
      </c>
      <c r="AB638" s="34">
        <f>$D638*P638</f>
        <v>0</v>
      </c>
      <c r="AC638" s="106">
        <f>D638-AF638-AE638-AD638</f>
        <v>0</v>
      </c>
      <c r="AD638" s="34">
        <f>$D638*Q638</f>
        <v>0</v>
      </c>
      <c r="AE638" s="34">
        <f>$D638*R638</f>
        <v>0</v>
      </c>
      <c r="AF638" s="34">
        <f>$D638*S638</f>
        <v>0</v>
      </c>
      <c r="AG638" s="106">
        <f>$P638*AC638</f>
        <v>0</v>
      </c>
      <c r="AH638" s="106">
        <f>$P638*AD638</f>
        <v>0</v>
      </c>
      <c r="AI638" s="106">
        <f>$P638*AE638</f>
        <v>0</v>
      </c>
      <c r="AJ638" s="106">
        <f>$P638*AF638</f>
        <v>0</v>
      </c>
      <c r="AK638" s="34">
        <f>$D638*T638</f>
        <v>0</v>
      </c>
      <c r="AL638" s="35"/>
      <c r="AM638" s="10"/>
      <c r="AN638" s="29">
        <f>DSUM($A$9:$D$1100,$D$9,AO637:AO638)</f>
        <v>0</v>
      </c>
      <c r="AO638" s="10">
        <f>B638</f>
        <v>0</v>
      </c>
      <c r="AP638" s="88">
        <f>DCOUNT($A$9:$T$1100,$B$9,AO637:AO638)</f>
        <v>0</v>
      </c>
      <c r="AQ638" s="29">
        <f>DSUM($A$9:$T$1100,$P$9,AO637:AO638)</f>
        <v>0</v>
      </c>
      <c r="AR638" s="6">
        <f>IF(AP638=0,0,AQ638/AP638)</f>
        <v>0</v>
      </c>
      <c r="AY638" s="51"/>
    </row>
    <row r="639" spans="1:51" ht="2.25" customHeight="1" x14ac:dyDescent="0.2">
      <c r="A639" s="37"/>
      <c r="B639" s="38"/>
      <c r="C639" s="39"/>
      <c r="D639" s="40"/>
      <c r="E639" s="41"/>
      <c r="F639" s="42"/>
      <c r="G639" s="41"/>
      <c r="H639" s="43" t="s">
        <v>0</v>
      </c>
      <c r="I639" s="43" t="s">
        <v>52</v>
      </c>
      <c r="J639" s="43" t="s">
        <v>1</v>
      </c>
      <c r="K639" s="39"/>
      <c r="L639" s="69"/>
      <c r="M639" s="45"/>
      <c r="N639" s="46"/>
      <c r="O639" s="46"/>
      <c r="P639" s="86"/>
      <c r="Q639" s="252"/>
      <c r="R639" s="63"/>
      <c r="S639" s="253"/>
      <c r="T639" s="47"/>
      <c r="U639" s="48"/>
      <c r="V639" s="48"/>
      <c r="W639" s="48"/>
      <c r="X639" s="48"/>
      <c r="Y639" s="48"/>
      <c r="Z639" s="48"/>
      <c r="AA639" s="48"/>
      <c r="AB639" s="48"/>
      <c r="AC639" s="103"/>
      <c r="AD639" s="48"/>
      <c r="AE639" s="48"/>
      <c r="AF639" s="48"/>
      <c r="AG639" s="109"/>
      <c r="AH639" s="109"/>
      <c r="AI639" s="109"/>
      <c r="AJ639" s="109"/>
      <c r="AK639" s="48"/>
      <c r="AL639" s="48"/>
      <c r="AM639" s="10"/>
      <c r="AN639" s="18"/>
      <c r="AO639" s="14" t="s">
        <v>81</v>
      </c>
      <c r="AP639" s="87"/>
      <c r="AQ639" s="87"/>
      <c r="AY639" s="51"/>
    </row>
    <row r="640" spans="1:51" ht="17.25" customHeight="1" x14ac:dyDescent="0.2">
      <c r="A640" s="26"/>
      <c r="B640" s="27"/>
      <c r="C640" s="28"/>
      <c r="D640" s="29">
        <f>C640*E640*G640/100</f>
        <v>0</v>
      </c>
      <c r="E640" s="30"/>
      <c r="F640" s="31">
        <f>E640*G640/10</f>
        <v>0</v>
      </c>
      <c r="G640" s="30"/>
      <c r="H640" s="30"/>
      <c r="I640" s="30"/>
      <c r="J640" s="30"/>
      <c r="K640" s="28"/>
      <c r="L640" s="68"/>
      <c r="M640" s="32">
        <f>IF(L640=0,H640,L640)</f>
        <v>0</v>
      </c>
      <c r="N640" s="297"/>
      <c r="O640" s="107"/>
      <c r="P640" s="85"/>
      <c r="Q640" s="107"/>
      <c r="R640" s="64"/>
      <c r="S640" s="251"/>
      <c r="T640" s="33"/>
      <c r="U640" s="34">
        <f>$D640*I640</f>
        <v>0</v>
      </c>
      <c r="V640" s="34">
        <f>$D640*J640</f>
        <v>0</v>
      </c>
      <c r="W640" s="34">
        <f>$D640*K640</f>
        <v>0</v>
      </c>
      <c r="X640" s="35">
        <f>$D640*M640</f>
        <v>0</v>
      </c>
      <c r="Y640" s="35">
        <f t="shared" ref="Y640" si="314">D640*(1-K640)</f>
        <v>0</v>
      </c>
      <c r="Z640" s="34">
        <f>$D640*N640</f>
        <v>0</v>
      </c>
      <c r="AA640" s="34">
        <f>$D640*O640</f>
        <v>0</v>
      </c>
      <c r="AB640" s="34">
        <f>$D640*P640</f>
        <v>0</v>
      </c>
      <c r="AC640" s="106">
        <f>D640-AF640-AE640-AD640</f>
        <v>0</v>
      </c>
      <c r="AD640" s="34">
        <f>$D640*Q640</f>
        <v>0</v>
      </c>
      <c r="AE640" s="34">
        <f>$D640*R640</f>
        <v>0</v>
      </c>
      <c r="AF640" s="34">
        <f>$D640*S640</f>
        <v>0</v>
      </c>
      <c r="AG640" s="106">
        <f>$P640*AC640</f>
        <v>0</v>
      </c>
      <c r="AH640" s="106">
        <f>$P640*AD640</f>
        <v>0</v>
      </c>
      <c r="AI640" s="106">
        <f>$P640*AE640</f>
        <v>0</v>
      </c>
      <c r="AJ640" s="106">
        <f>$P640*AF640</f>
        <v>0</v>
      </c>
      <c r="AK640" s="34">
        <f>$D640*T640</f>
        <v>0</v>
      </c>
      <c r="AL640" s="35"/>
      <c r="AM640" s="10"/>
      <c r="AN640" s="29">
        <f>DSUM($A$9:$D$1100,$D$9,AO639:AO640)</f>
        <v>0</v>
      </c>
      <c r="AO640" s="10">
        <f>B640</f>
        <v>0</v>
      </c>
      <c r="AP640" s="88">
        <f>DCOUNT($A$9:$T$1100,$B$9,AO639:AO640)</f>
        <v>0</v>
      </c>
      <c r="AQ640" s="29">
        <f>DSUM($A$9:$T$1100,$P$9,AO639:AO640)</f>
        <v>0</v>
      </c>
      <c r="AR640" s="6">
        <f>IF(AP640=0,0,AQ640/AP640)</f>
        <v>0</v>
      </c>
      <c r="AY640" s="51"/>
    </row>
    <row r="641" spans="1:51" ht="2.25" customHeight="1" x14ac:dyDescent="0.2">
      <c r="A641" s="37"/>
      <c r="B641" s="38"/>
      <c r="C641" s="39"/>
      <c r="D641" s="40"/>
      <c r="E641" s="41"/>
      <c r="F641" s="42"/>
      <c r="G641" s="41"/>
      <c r="H641" s="43" t="s">
        <v>0</v>
      </c>
      <c r="I641" s="43" t="s">
        <v>52</v>
      </c>
      <c r="J641" s="43" t="s">
        <v>1</v>
      </c>
      <c r="K641" s="39"/>
      <c r="L641" s="69"/>
      <c r="M641" s="45"/>
      <c r="N641" s="46"/>
      <c r="O641" s="46"/>
      <c r="P641" s="86"/>
      <c r="Q641" s="252"/>
      <c r="R641" s="63"/>
      <c r="S641" s="253"/>
      <c r="T641" s="47"/>
      <c r="U641" s="48"/>
      <c r="V641" s="48"/>
      <c r="W641" s="48"/>
      <c r="X641" s="48"/>
      <c r="Y641" s="48"/>
      <c r="Z641" s="48"/>
      <c r="AA641" s="48"/>
      <c r="AB641" s="48"/>
      <c r="AC641" s="103"/>
      <c r="AD641" s="48"/>
      <c r="AE641" s="48"/>
      <c r="AF641" s="48"/>
      <c r="AG641" s="109"/>
      <c r="AH641" s="109"/>
      <c r="AI641" s="109"/>
      <c r="AJ641" s="109"/>
      <c r="AK641" s="48"/>
      <c r="AL641" s="48"/>
      <c r="AM641" s="10"/>
      <c r="AN641" s="18"/>
      <c r="AO641" s="14" t="s">
        <v>81</v>
      </c>
      <c r="AP641" s="87"/>
      <c r="AQ641" s="87"/>
      <c r="AY641" s="51"/>
    </row>
    <row r="642" spans="1:51" ht="17.25" customHeight="1" x14ac:dyDescent="0.2">
      <c r="A642" s="26"/>
      <c r="B642" s="27"/>
      <c r="C642" s="28"/>
      <c r="D642" s="29">
        <f>C642*E642*G642/100</f>
        <v>0</v>
      </c>
      <c r="E642" s="30"/>
      <c r="F642" s="31">
        <f>E642*G642/10</f>
        <v>0</v>
      </c>
      <c r="G642" s="30"/>
      <c r="H642" s="30"/>
      <c r="I642" s="30"/>
      <c r="J642" s="30"/>
      <c r="K642" s="28"/>
      <c r="L642" s="68"/>
      <c r="M642" s="32">
        <f>IF(L642=0,H642,L642)</f>
        <v>0</v>
      </c>
      <c r="N642" s="297"/>
      <c r="O642" s="107"/>
      <c r="P642" s="85"/>
      <c r="Q642" s="107"/>
      <c r="R642" s="64"/>
      <c r="S642" s="251"/>
      <c r="T642" s="33"/>
      <c r="U642" s="34">
        <f>$D642*I642</f>
        <v>0</v>
      </c>
      <c r="V642" s="34">
        <f>$D642*J642</f>
        <v>0</v>
      </c>
      <c r="W642" s="34">
        <f>$D642*K642</f>
        <v>0</v>
      </c>
      <c r="X642" s="35">
        <f>$D642*M642</f>
        <v>0</v>
      </c>
      <c r="Y642" s="35">
        <f t="shared" ref="Y642" si="315">D642*(1-K642)</f>
        <v>0</v>
      </c>
      <c r="Z642" s="34">
        <f>$D642*N642</f>
        <v>0</v>
      </c>
      <c r="AA642" s="34">
        <f>$D642*O642</f>
        <v>0</v>
      </c>
      <c r="AB642" s="34">
        <f>$D642*P642</f>
        <v>0</v>
      </c>
      <c r="AC642" s="106">
        <f>D642-AF642-AE642-AD642</f>
        <v>0</v>
      </c>
      <c r="AD642" s="34">
        <f>$D642*Q642</f>
        <v>0</v>
      </c>
      <c r="AE642" s="34">
        <f>$D642*R642</f>
        <v>0</v>
      </c>
      <c r="AF642" s="34">
        <f>$D642*S642</f>
        <v>0</v>
      </c>
      <c r="AG642" s="106">
        <f>$P642*AC642</f>
        <v>0</v>
      </c>
      <c r="AH642" s="106">
        <f>$P642*AD642</f>
        <v>0</v>
      </c>
      <c r="AI642" s="106">
        <f>$P642*AE642</f>
        <v>0</v>
      </c>
      <c r="AJ642" s="106">
        <f>$P642*AF642</f>
        <v>0</v>
      </c>
      <c r="AK642" s="34">
        <f>$D642*T642</f>
        <v>0</v>
      </c>
      <c r="AL642" s="35"/>
      <c r="AM642" s="10"/>
      <c r="AN642" s="29">
        <f>DSUM($A$9:$D$1100,$D$9,AO641:AO642)</f>
        <v>0</v>
      </c>
      <c r="AO642" s="10">
        <f>B642</f>
        <v>0</v>
      </c>
      <c r="AP642" s="88">
        <f>DCOUNT($A$9:$T$1100,$B$9,AO641:AO642)</f>
        <v>0</v>
      </c>
      <c r="AQ642" s="29">
        <f>DSUM($A$9:$T$1100,$P$9,AO641:AO642)</f>
        <v>0</v>
      </c>
      <c r="AR642" s="6">
        <f>IF(AP642=0,0,AQ642/AP642)</f>
        <v>0</v>
      </c>
      <c r="AY642" s="51"/>
    </row>
    <row r="643" spans="1:51" ht="2.25" customHeight="1" x14ac:dyDescent="0.2">
      <c r="A643" s="37"/>
      <c r="B643" s="38"/>
      <c r="C643" s="39"/>
      <c r="D643" s="40"/>
      <c r="E643" s="41"/>
      <c r="F643" s="42"/>
      <c r="G643" s="41"/>
      <c r="H643" s="43" t="s">
        <v>0</v>
      </c>
      <c r="I643" s="43" t="s">
        <v>52</v>
      </c>
      <c r="J643" s="43" t="s">
        <v>1</v>
      </c>
      <c r="K643" s="39"/>
      <c r="L643" s="69"/>
      <c r="M643" s="45"/>
      <c r="N643" s="46"/>
      <c r="O643" s="46"/>
      <c r="P643" s="86"/>
      <c r="Q643" s="252"/>
      <c r="R643" s="63"/>
      <c r="S643" s="253"/>
      <c r="T643" s="47"/>
      <c r="U643" s="48"/>
      <c r="V643" s="48"/>
      <c r="W643" s="48"/>
      <c r="X643" s="48"/>
      <c r="Y643" s="48"/>
      <c r="Z643" s="48"/>
      <c r="AA643" s="48"/>
      <c r="AB643" s="48"/>
      <c r="AC643" s="103"/>
      <c r="AD643" s="48"/>
      <c r="AE643" s="48"/>
      <c r="AF643" s="48"/>
      <c r="AG643" s="109"/>
      <c r="AH643" s="109"/>
      <c r="AI643" s="109"/>
      <c r="AJ643" s="109"/>
      <c r="AK643" s="48"/>
      <c r="AL643" s="48"/>
      <c r="AM643" s="10"/>
      <c r="AN643" s="18"/>
      <c r="AO643" s="14" t="s">
        <v>81</v>
      </c>
      <c r="AP643" s="87"/>
      <c r="AQ643" s="87"/>
      <c r="AY643" s="51"/>
    </row>
    <row r="644" spans="1:51" ht="17.25" customHeight="1" x14ac:dyDescent="0.2">
      <c r="A644" s="26"/>
      <c r="B644" s="27"/>
      <c r="C644" s="28"/>
      <c r="D644" s="29">
        <f>C644*E644*G644/100</f>
        <v>0</v>
      </c>
      <c r="E644" s="30"/>
      <c r="F644" s="31">
        <f>E644*G644/10</f>
        <v>0</v>
      </c>
      <c r="G644" s="30"/>
      <c r="H644" s="30"/>
      <c r="I644" s="30"/>
      <c r="J644" s="30"/>
      <c r="K644" s="28"/>
      <c r="L644" s="68"/>
      <c r="M644" s="32">
        <f>IF(L644=0,H644,L644)</f>
        <v>0</v>
      </c>
      <c r="N644" s="297"/>
      <c r="O644" s="107"/>
      <c r="P644" s="85"/>
      <c r="Q644" s="107"/>
      <c r="R644" s="64"/>
      <c r="S644" s="251"/>
      <c r="T644" s="33"/>
      <c r="U644" s="34">
        <f>$D644*I644</f>
        <v>0</v>
      </c>
      <c r="V644" s="34">
        <f>$D644*J644</f>
        <v>0</v>
      </c>
      <c r="W644" s="34">
        <f>$D644*K644</f>
        <v>0</v>
      </c>
      <c r="X644" s="35">
        <f>$D644*M644</f>
        <v>0</v>
      </c>
      <c r="Y644" s="35">
        <f t="shared" ref="Y644" si="316">D644*(1-K644)</f>
        <v>0</v>
      </c>
      <c r="Z644" s="34">
        <f>$D644*N644</f>
        <v>0</v>
      </c>
      <c r="AA644" s="34">
        <f>$D644*O644</f>
        <v>0</v>
      </c>
      <c r="AB644" s="34">
        <f>$D644*P644</f>
        <v>0</v>
      </c>
      <c r="AC644" s="106">
        <f>D644-AF644-AE644-AD644</f>
        <v>0</v>
      </c>
      <c r="AD644" s="34">
        <f>$D644*Q644</f>
        <v>0</v>
      </c>
      <c r="AE644" s="34">
        <f>$D644*R644</f>
        <v>0</v>
      </c>
      <c r="AF644" s="34">
        <f>$D644*S644</f>
        <v>0</v>
      </c>
      <c r="AG644" s="106">
        <f>$P644*AC644</f>
        <v>0</v>
      </c>
      <c r="AH644" s="106">
        <f>$P644*AD644</f>
        <v>0</v>
      </c>
      <c r="AI644" s="106">
        <f>$P644*AE644</f>
        <v>0</v>
      </c>
      <c r="AJ644" s="106">
        <f>$P644*AF644</f>
        <v>0</v>
      </c>
      <c r="AK644" s="34">
        <f>$D644*T644</f>
        <v>0</v>
      </c>
      <c r="AL644" s="35"/>
      <c r="AM644" s="10"/>
      <c r="AN644" s="29">
        <f>DSUM($A$9:$D$1100,$D$9,AO643:AO644)</f>
        <v>0</v>
      </c>
      <c r="AO644" s="10">
        <f>B644</f>
        <v>0</v>
      </c>
      <c r="AP644" s="88">
        <f>DCOUNT($A$9:$T$1100,$B$9,AO643:AO644)</f>
        <v>0</v>
      </c>
      <c r="AQ644" s="29">
        <f>DSUM($A$9:$T$1100,$P$9,AO643:AO644)</f>
        <v>0</v>
      </c>
      <c r="AR644" s="6">
        <f>IF(AP644=0,0,AQ644/AP644)</f>
        <v>0</v>
      </c>
      <c r="AY644" s="51"/>
    </row>
    <row r="645" spans="1:51" ht="2.25" customHeight="1" x14ac:dyDescent="0.2">
      <c r="A645" s="37"/>
      <c r="B645" s="38"/>
      <c r="C645" s="39"/>
      <c r="D645" s="40"/>
      <c r="E645" s="41"/>
      <c r="F645" s="42"/>
      <c r="G645" s="41"/>
      <c r="H645" s="43" t="s">
        <v>0</v>
      </c>
      <c r="I645" s="43" t="s">
        <v>52</v>
      </c>
      <c r="J645" s="43" t="s">
        <v>1</v>
      </c>
      <c r="K645" s="39"/>
      <c r="L645" s="69"/>
      <c r="M645" s="45"/>
      <c r="N645" s="46"/>
      <c r="O645" s="46"/>
      <c r="P645" s="86"/>
      <c r="Q645" s="252"/>
      <c r="R645" s="63"/>
      <c r="S645" s="253"/>
      <c r="T645" s="47"/>
      <c r="U645" s="48"/>
      <c r="V645" s="48"/>
      <c r="W645" s="48"/>
      <c r="X645" s="48"/>
      <c r="Y645" s="48"/>
      <c r="Z645" s="48"/>
      <c r="AA645" s="48"/>
      <c r="AB645" s="48"/>
      <c r="AC645" s="103"/>
      <c r="AD645" s="48"/>
      <c r="AE645" s="48"/>
      <c r="AF645" s="48"/>
      <c r="AG645" s="109"/>
      <c r="AH645" s="109"/>
      <c r="AI645" s="109"/>
      <c r="AJ645" s="109"/>
      <c r="AK645" s="48"/>
      <c r="AL645" s="48"/>
      <c r="AM645" s="10"/>
      <c r="AN645" s="18"/>
      <c r="AO645" s="14" t="s">
        <v>81</v>
      </c>
      <c r="AP645" s="87"/>
      <c r="AQ645" s="87"/>
      <c r="AY645" s="51"/>
    </row>
    <row r="646" spans="1:51" ht="17.25" customHeight="1" x14ac:dyDescent="0.2">
      <c r="A646" s="26"/>
      <c r="B646" s="27"/>
      <c r="C646" s="28"/>
      <c r="D646" s="29">
        <f>C646*E646*G646/100</f>
        <v>0</v>
      </c>
      <c r="E646" s="30"/>
      <c r="F646" s="31">
        <f>E646*G646/10</f>
        <v>0</v>
      </c>
      <c r="G646" s="30"/>
      <c r="H646" s="30"/>
      <c r="I646" s="30"/>
      <c r="J646" s="30"/>
      <c r="K646" s="28"/>
      <c r="L646" s="68"/>
      <c r="M646" s="32">
        <f>IF(L646=0,H646,L646)</f>
        <v>0</v>
      </c>
      <c r="N646" s="297"/>
      <c r="O646" s="107"/>
      <c r="P646" s="85"/>
      <c r="Q646" s="107"/>
      <c r="R646" s="64"/>
      <c r="S646" s="251"/>
      <c r="T646" s="33"/>
      <c r="U646" s="34">
        <f>$D646*I646</f>
        <v>0</v>
      </c>
      <c r="V646" s="34">
        <f>$D646*J646</f>
        <v>0</v>
      </c>
      <c r="W646" s="34">
        <f>$D646*K646</f>
        <v>0</v>
      </c>
      <c r="X646" s="35">
        <f>$D646*M646</f>
        <v>0</v>
      </c>
      <c r="Y646" s="35">
        <f t="shared" ref="Y646" si="317">D646*(1-K646)</f>
        <v>0</v>
      </c>
      <c r="Z646" s="34">
        <f>$D646*N646</f>
        <v>0</v>
      </c>
      <c r="AA646" s="34">
        <f>$D646*O646</f>
        <v>0</v>
      </c>
      <c r="AB646" s="34">
        <f>$D646*P646</f>
        <v>0</v>
      </c>
      <c r="AC646" s="106">
        <f>D646-AF646-AE646-AD646</f>
        <v>0</v>
      </c>
      <c r="AD646" s="34">
        <f>$D646*Q646</f>
        <v>0</v>
      </c>
      <c r="AE646" s="34">
        <f>$D646*R646</f>
        <v>0</v>
      </c>
      <c r="AF646" s="34">
        <f>$D646*S646</f>
        <v>0</v>
      </c>
      <c r="AG646" s="106">
        <f>$P646*AC646</f>
        <v>0</v>
      </c>
      <c r="AH646" s="106">
        <f>$P646*AD646</f>
        <v>0</v>
      </c>
      <c r="AI646" s="106">
        <f>$P646*AE646</f>
        <v>0</v>
      </c>
      <c r="AJ646" s="106">
        <f>$P646*AF646</f>
        <v>0</v>
      </c>
      <c r="AK646" s="34">
        <f>$D646*T646</f>
        <v>0</v>
      </c>
      <c r="AL646" s="35"/>
      <c r="AM646" s="10"/>
      <c r="AN646" s="29">
        <f>DSUM($A$9:$D$1100,$D$9,AO645:AO646)</f>
        <v>0</v>
      </c>
      <c r="AO646" s="10">
        <f>B646</f>
        <v>0</v>
      </c>
      <c r="AP646" s="88">
        <f>DCOUNT($A$9:$T$1100,$B$9,AO645:AO646)</f>
        <v>0</v>
      </c>
      <c r="AQ646" s="29">
        <f>DSUM($A$9:$T$1100,$P$9,AO645:AO646)</f>
        <v>0</v>
      </c>
      <c r="AR646" s="6">
        <f>IF(AP646=0,0,AQ646/AP646)</f>
        <v>0</v>
      </c>
      <c r="AY646" s="51"/>
    </row>
    <row r="647" spans="1:51" ht="2.25" customHeight="1" x14ac:dyDescent="0.2">
      <c r="A647" s="37"/>
      <c r="B647" s="38"/>
      <c r="C647" s="39"/>
      <c r="D647" s="40"/>
      <c r="E647" s="41"/>
      <c r="F647" s="42"/>
      <c r="G647" s="41"/>
      <c r="H647" s="43" t="s">
        <v>0</v>
      </c>
      <c r="I647" s="43" t="s">
        <v>52</v>
      </c>
      <c r="J647" s="43" t="s">
        <v>1</v>
      </c>
      <c r="K647" s="39"/>
      <c r="L647" s="69"/>
      <c r="M647" s="45"/>
      <c r="N647" s="46"/>
      <c r="O647" s="46"/>
      <c r="P647" s="86"/>
      <c r="Q647" s="252"/>
      <c r="R647" s="63"/>
      <c r="S647" s="253"/>
      <c r="T647" s="47"/>
      <c r="U647" s="48"/>
      <c r="V647" s="48"/>
      <c r="W647" s="48"/>
      <c r="X647" s="48"/>
      <c r="Y647" s="48"/>
      <c r="Z647" s="48"/>
      <c r="AA647" s="48"/>
      <c r="AB647" s="48"/>
      <c r="AC647" s="103"/>
      <c r="AD647" s="48"/>
      <c r="AE647" s="48"/>
      <c r="AF647" s="48"/>
      <c r="AG647" s="109"/>
      <c r="AH647" s="109"/>
      <c r="AI647" s="109"/>
      <c r="AJ647" s="109"/>
      <c r="AK647" s="48"/>
      <c r="AL647" s="48"/>
      <c r="AM647" s="10"/>
      <c r="AN647" s="18"/>
      <c r="AO647" s="14" t="s">
        <v>81</v>
      </c>
      <c r="AP647" s="87"/>
      <c r="AQ647" s="87"/>
      <c r="AY647" s="51"/>
    </row>
    <row r="648" spans="1:51" ht="17.25" customHeight="1" x14ac:dyDescent="0.2">
      <c r="A648" s="26"/>
      <c r="B648" s="27"/>
      <c r="C648" s="28"/>
      <c r="D648" s="29">
        <f>C648*E648*G648/100</f>
        <v>0</v>
      </c>
      <c r="E648" s="30"/>
      <c r="F648" s="31">
        <f>E648*G648/10</f>
        <v>0</v>
      </c>
      <c r="G648" s="30"/>
      <c r="H648" s="30"/>
      <c r="I648" s="30"/>
      <c r="J648" s="30"/>
      <c r="K648" s="28"/>
      <c r="L648" s="68"/>
      <c r="M648" s="32">
        <f>IF(L648=0,H648,L648)</f>
        <v>0</v>
      </c>
      <c r="N648" s="297"/>
      <c r="O648" s="107"/>
      <c r="P648" s="85"/>
      <c r="Q648" s="107"/>
      <c r="R648" s="64"/>
      <c r="S648" s="251"/>
      <c r="T648" s="33"/>
      <c r="U648" s="34">
        <f>$D648*I648</f>
        <v>0</v>
      </c>
      <c r="V648" s="34">
        <f>$D648*J648</f>
        <v>0</v>
      </c>
      <c r="W648" s="34">
        <f>$D648*K648</f>
        <v>0</v>
      </c>
      <c r="X648" s="35">
        <f>$D648*M648</f>
        <v>0</v>
      </c>
      <c r="Y648" s="35">
        <f t="shared" ref="Y648" si="318">D648*(1-K648)</f>
        <v>0</v>
      </c>
      <c r="Z648" s="34">
        <f>$D648*N648</f>
        <v>0</v>
      </c>
      <c r="AA648" s="34">
        <f>$D648*O648</f>
        <v>0</v>
      </c>
      <c r="AB648" s="34">
        <f>$D648*P648</f>
        <v>0</v>
      </c>
      <c r="AC648" s="106">
        <f>D648-AF648-AE648-AD648</f>
        <v>0</v>
      </c>
      <c r="AD648" s="34">
        <f>$D648*Q648</f>
        <v>0</v>
      </c>
      <c r="AE648" s="34">
        <f>$D648*R648</f>
        <v>0</v>
      </c>
      <c r="AF648" s="34">
        <f>$D648*S648</f>
        <v>0</v>
      </c>
      <c r="AG648" s="106">
        <f>$P648*AC648</f>
        <v>0</v>
      </c>
      <c r="AH648" s="106">
        <f>$P648*AD648</f>
        <v>0</v>
      </c>
      <c r="AI648" s="106">
        <f>$P648*AE648</f>
        <v>0</v>
      </c>
      <c r="AJ648" s="106">
        <f>$P648*AF648</f>
        <v>0</v>
      </c>
      <c r="AK648" s="34">
        <f>$D648*T648</f>
        <v>0</v>
      </c>
      <c r="AL648" s="35"/>
      <c r="AM648" s="10"/>
      <c r="AN648" s="29">
        <f>DSUM($A$9:$D$1100,$D$9,AO647:AO648)</f>
        <v>0</v>
      </c>
      <c r="AO648" s="10">
        <f>B648</f>
        <v>0</v>
      </c>
      <c r="AP648" s="88">
        <f>DCOUNT($A$9:$T$1100,$B$9,AO647:AO648)</f>
        <v>0</v>
      </c>
      <c r="AQ648" s="29">
        <f>DSUM($A$9:$T$1100,$P$9,AO647:AO648)</f>
        <v>0</v>
      </c>
      <c r="AR648" s="6">
        <f>IF(AP648=0,0,AQ648/AP648)</f>
        <v>0</v>
      </c>
      <c r="AY648" s="51"/>
    </row>
    <row r="649" spans="1:51" ht="2.25" customHeight="1" x14ac:dyDescent="0.2">
      <c r="A649" s="37"/>
      <c r="B649" s="38"/>
      <c r="C649" s="39"/>
      <c r="D649" s="40"/>
      <c r="E649" s="41"/>
      <c r="F649" s="42"/>
      <c r="G649" s="41"/>
      <c r="H649" s="43" t="s">
        <v>0</v>
      </c>
      <c r="I649" s="43" t="s">
        <v>52</v>
      </c>
      <c r="J649" s="43" t="s">
        <v>1</v>
      </c>
      <c r="K649" s="39"/>
      <c r="L649" s="69"/>
      <c r="M649" s="45"/>
      <c r="N649" s="46"/>
      <c r="O649" s="46"/>
      <c r="P649" s="86"/>
      <c r="Q649" s="252"/>
      <c r="R649" s="63"/>
      <c r="S649" s="253"/>
      <c r="T649" s="47"/>
      <c r="U649" s="48"/>
      <c r="V649" s="48"/>
      <c r="W649" s="48"/>
      <c r="X649" s="48"/>
      <c r="Y649" s="48"/>
      <c r="Z649" s="48"/>
      <c r="AA649" s="48"/>
      <c r="AB649" s="48"/>
      <c r="AC649" s="103"/>
      <c r="AD649" s="48"/>
      <c r="AE649" s="48"/>
      <c r="AF649" s="48"/>
      <c r="AG649" s="109"/>
      <c r="AH649" s="109"/>
      <c r="AI649" s="109"/>
      <c r="AJ649" s="109"/>
      <c r="AK649" s="48"/>
      <c r="AL649" s="48"/>
      <c r="AM649" s="10"/>
      <c r="AN649" s="18"/>
      <c r="AO649" s="14" t="s">
        <v>81</v>
      </c>
      <c r="AP649" s="87"/>
      <c r="AQ649" s="87"/>
      <c r="AY649" s="51"/>
    </row>
    <row r="650" spans="1:51" ht="17.25" customHeight="1" x14ac:dyDescent="0.2">
      <c r="A650" s="26"/>
      <c r="B650" s="27"/>
      <c r="C650" s="28"/>
      <c r="D650" s="29">
        <f>C650*E650*G650/100</f>
        <v>0</v>
      </c>
      <c r="E650" s="30"/>
      <c r="F650" s="31">
        <f>E650*G650/10</f>
        <v>0</v>
      </c>
      <c r="G650" s="30"/>
      <c r="H650" s="30"/>
      <c r="I650" s="30"/>
      <c r="J650" s="30"/>
      <c r="K650" s="28"/>
      <c r="L650" s="68"/>
      <c r="M650" s="32">
        <f>IF(L650=0,H650,L650)</f>
        <v>0</v>
      </c>
      <c r="N650" s="297"/>
      <c r="O650" s="107"/>
      <c r="P650" s="85"/>
      <c r="Q650" s="107"/>
      <c r="R650" s="64"/>
      <c r="S650" s="251"/>
      <c r="T650" s="33"/>
      <c r="U650" s="34">
        <f>$D650*I650</f>
        <v>0</v>
      </c>
      <c r="V650" s="34">
        <f>$D650*J650</f>
        <v>0</v>
      </c>
      <c r="W650" s="34">
        <f>$D650*K650</f>
        <v>0</v>
      </c>
      <c r="X650" s="35">
        <f>$D650*M650</f>
        <v>0</v>
      </c>
      <c r="Y650" s="35">
        <f t="shared" ref="Y650" si="319">D650*(1-K650)</f>
        <v>0</v>
      </c>
      <c r="Z650" s="34">
        <f>$D650*N650</f>
        <v>0</v>
      </c>
      <c r="AA650" s="34">
        <f>$D650*O650</f>
        <v>0</v>
      </c>
      <c r="AB650" s="34">
        <f>$D650*P650</f>
        <v>0</v>
      </c>
      <c r="AC650" s="106">
        <f>D650-AF650-AE650-AD650</f>
        <v>0</v>
      </c>
      <c r="AD650" s="34">
        <f>$D650*Q650</f>
        <v>0</v>
      </c>
      <c r="AE650" s="34">
        <f>$D650*R650</f>
        <v>0</v>
      </c>
      <c r="AF650" s="34">
        <f>$D650*S650</f>
        <v>0</v>
      </c>
      <c r="AG650" s="106">
        <f>$P650*AC650</f>
        <v>0</v>
      </c>
      <c r="AH650" s="106">
        <f>$P650*AD650</f>
        <v>0</v>
      </c>
      <c r="AI650" s="106">
        <f>$P650*AE650</f>
        <v>0</v>
      </c>
      <c r="AJ650" s="106">
        <f>$P650*AF650</f>
        <v>0</v>
      </c>
      <c r="AK650" s="34">
        <f>$D650*T650</f>
        <v>0</v>
      </c>
      <c r="AL650" s="35"/>
      <c r="AM650" s="10"/>
      <c r="AN650" s="29">
        <f>DSUM($A$9:$D$1100,$D$9,AO649:AO650)</f>
        <v>0</v>
      </c>
      <c r="AO650" s="10">
        <f>B650</f>
        <v>0</v>
      </c>
      <c r="AP650" s="88">
        <f>DCOUNT($A$9:$T$1100,$B$9,AO649:AO650)</f>
        <v>0</v>
      </c>
      <c r="AQ650" s="29">
        <f>DSUM($A$9:$T$1100,$P$9,AO649:AO650)</f>
        <v>0</v>
      </c>
      <c r="AR650" s="6">
        <f>IF(AP650=0,0,AQ650/AP650)</f>
        <v>0</v>
      </c>
      <c r="AY650" s="51"/>
    </row>
    <row r="651" spans="1:51" ht="2.25" customHeight="1" x14ac:dyDescent="0.2">
      <c r="A651" s="37"/>
      <c r="B651" s="38"/>
      <c r="C651" s="39"/>
      <c r="D651" s="40"/>
      <c r="E651" s="41"/>
      <c r="F651" s="42"/>
      <c r="G651" s="41"/>
      <c r="H651" s="43" t="s">
        <v>0</v>
      </c>
      <c r="I651" s="43" t="s">
        <v>52</v>
      </c>
      <c r="J651" s="43" t="s">
        <v>1</v>
      </c>
      <c r="K651" s="39"/>
      <c r="L651" s="69"/>
      <c r="M651" s="45"/>
      <c r="N651" s="46"/>
      <c r="O651" s="46"/>
      <c r="P651" s="86"/>
      <c r="Q651" s="252"/>
      <c r="R651" s="63"/>
      <c r="S651" s="253"/>
      <c r="T651" s="47"/>
      <c r="U651" s="48"/>
      <c r="V651" s="48"/>
      <c r="W651" s="48"/>
      <c r="X651" s="48"/>
      <c r="Y651" s="48"/>
      <c r="Z651" s="48"/>
      <c r="AA651" s="48"/>
      <c r="AB651" s="48"/>
      <c r="AC651" s="103"/>
      <c r="AD651" s="48"/>
      <c r="AE651" s="48"/>
      <c r="AF651" s="48"/>
      <c r="AG651" s="109"/>
      <c r="AH651" s="109"/>
      <c r="AI651" s="109"/>
      <c r="AJ651" s="109"/>
      <c r="AK651" s="48"/>
      <c r="AL651" s="48"/>
      <c r="AM651" s="10"/>
      <c r="AN651" s="18"/>
      <c r="AO651" s="14" t="s">
        <v>81</v>
      </c>
      <c r="AP651" s="87"/>
      <c r="AQ651" s="87"/>
      <c r="AY651" s="51"/>
    </row>
    <row r="652" spans="1:51" ht="17.25" customHeight="1" x14ac:dyDescent="0.2">
      <c r="A652" s="26"/>
      <c r="B652" s="27"/>
      <c r="C652" s="28"/>
      <c r="D652" s="29">
        <f>C652*E652*G652/100</f>
        <v>0</v>
      </c>
      <c r="E652" s="30"/>
      <c r="F652" s="31">
        <f>E652*G652/10</f>
        <v>0</v>
      </c>
      <c r="G652" s="30"/>
      <c r="H652" s="30"/>
      <c r="I652" s="30"/>
      <c r="J652" s="30"/>
      <c r="K652" s="28"/>
      <c r="L652" s="68"/>
      <c r="M652" s="32">
        <f>IF(L652=0,H652,L652)</f>
        <v>0</v>
      </c>
      <c r="N652" s="297"/>
      <c r="O652" s="107"/>
      <c r="P652" s="85"/>
      <c r="Q652" s="107"/>
      <c r="R652" s="64"/>
      <c r="S652" s="251"/>
      <c r="T652" s="33"/>
      <c r="U652" s="34">
        <f>$D652*I652</f>
        <v>0</v>
      </c>
      <c r="V652" s="34">
        <f>$D652*J652</f>
        <v>0</v>
      </c>
      <c r="W652" s="34">
        <f>$D652*K652</f>
        <v>0</v>
      </c>
      <c r="X652" s="35">
        <f>$D652*M652</f>
        <v>0</v>
      </c>
      <c r="Y652" s="35">
        <f t="shared" ref="Y652" si="320">D652*(1-K652)</f>
        <v>0</v>
      </c>
      <c r="Z652" s="34">
        <f>$D652*N652</f>
        <v>0</v>
      </c>
      <c r="AA652" s="34">
        <f>$D652*O652</f>
        <v>0</v>
      </c>
      <c r="AB652" s="34">
        <f>$D652*P652</f>
        <v>0</v>
      </c>
      <c r="AC652" s="106">
        <f>D652-AF652-AE652-AD652</f>
        <v>0</v>
      </c>
      <c r="AD652" s="34">
        <f>$D652*Q652</f>
        <v>0</v>
      </c>
      <c r="AE652" s="34">
        <f>$D652*R652</f>
        <v>0</v>
      </c>
      <c r="AF652" s="34">
        <f>$D652*S652</f>
        <v>0</v>
      </c>
      <c r="AG652" s="106">
        <f>$P652*AC652</f>
        <v>0</v>
      </c>
      <c r="AH652" s="106">
        <f>$P652*AD652</f>
        <v>0</v>
      </c>
      <c r="AI652" s="106">
        <f>$P652*AE652</f>
        <v>0</v>
      </c>
      <c r="AJ652" s="106">
        <f>$P652*AF652</f>
        <v>0</v>
      </c>
      <c r="AK652" s="34">
        <f>$D652*T652</f>
        <v>0</v>
      </c>
      <c r="AL652" s="35"/>
      <c r="AM652" s="10"/>
      <c r="AN652" s="29">
        <f>DSUM($A$9:$D$1100,$D$9,AO651:AO652)</f>
        <v>0</v>
      </c>
      <c r="AO652" s="10">
        <f>B652</f>
        <v>0</v>
      </c>
      <c r="AP652" s="88">
        <f>DCOUNT($A$9:$T$1100,$B$9,AO651:AO652)</f>
        <v>0</v>
      </c>
      <c r="AQ652" s="29">
        <f>DSUM($A$9:$T$1100,$P$9,AO651:AO652)</f>
        <v>0</v>
      </c>
      <c r="AR652" s="6">
        <f>IF(AP652=0,0,AQ652/AP652)</f>
        <v>0</v>
      </c>
      <c r="AY652" s="51"/>
    </row>
    <row r="653" spans="1:51" ht="2.25" customHeight="1" x14ac:dyDescent="0.2">
      <c r="A653" s="37"/>
      <c r="B653" s="38"/>
      <c r="C653" s="39"/>
      <c r="D653" s="40"/>
      <c r="E653" s="41"/>
      <c r="F653" s="42"/>
      <c r="G653" s="41"/>
      <c r="H653" s="43" t="s">
        <v>0</v>
      </c>
      <c r="I653" s="43" t="s">
        <v>52</v>
      </c>
      <c r="J653" s="43" t="s">
        <v>1</v>
      </c>
      <c r="K653" s="39"/>
      <c r="L653" s="69"/>
      <c r="M653" s="45"/>
      <c r="N653" s="46"/>
      <c r="O653" s="46"/>
      <c r="P653" s="86"/>
      <c r="Q653" s="252"/>
      <c r="R653" s="63"/>
      <c r="S653" s="253"/>
      <c r="T653" s="47"/>
      <c r="U653" s="48"/>
      <c r="V653" s="48"/>
      <c r="W653" s="48"/>
      <c r="X653" s="48"/>
      <c r="Y653" s="48"/>
      <c r="Z653" s="48"/>
      <c r="AA653" s="48"/>
      <c r="AB653" s="48"/>
      <c r="AC653" s="103"/>
      <c r="AD653" s="48"/>
      <c r="AE653" s="48"/>
      <c r="AF653" s="48"/>
      <c r="AG653" s="109"/>
      <c r="AH653" s="109"/>
      <c r="AI653" s="109"/>
      <c r="AJ653" s="109"/>
      <c r="AK653" s="48"/>
      <c r="AL653" s="48"/>
      <c r="AM653" s="10"/>
      <c r="AN653" s="18"/>
      <c r="AO653" s="14" t="s">
        <v>81</v>
      </c>
      <c r="AP653" s="87"/>
      <c r="AQ653" s="87"/>
      <c r="AY653" s="51"/>
    </row>
    <row r="654" spans="1:51" ht="17.25" customHeight="1" x14ac:dyDescent="0.2">
      <c r="A654" s="26"/>
      <c r="B654" s="27"/>
      <c r="C654" s="28"/>
      <c r="D654" s="29">
        <f>C654*E654*G654/100</f>
        <v>0</v>
      </c>
      <c r="E654" s="30"/>
      <c r="F654" s="31">
        <f>E654*G654/10</f>
        <v>0</v>
      </c>
      <c r="G654" s="30"/>
      <c r="H654" s="30"/>
      <c r="I654" s="30"/>
      <c r="J654" s="30"/>
      <c r="K654" s="28"/>
      <c r="L654" s="68"/>
      <c r="M654" s="32">
        <f>IF(L654=0,H654,L654)</f>
        <v>0</v>
      </c>
      <c r="N654" s="297"/>
      <c r="O654" s="107"/>
      <c r="P654" s="85"/>
      <c r="Q654" s="107"/>
      <c r="R654" s="64"/>
      <c r="S654" s="251"/>
      <c r="T654" s="33"/>
      <c r="U654" s="34">
        <f>$D654*I654</f>
        <v>0</v>
      </c>
      <c r="V654" s="34">
        <f>$D654*J654</f>
        <v>0</v>
      </c>
      <c r="W654" s="34">
        <f>$D654*K654</f>
        <v>0</v>
      </c>
      <c r="X654" s="35">
        <f>$D654*M654</f>
        <v>0</v>
      </c>
      <c r="Y654" s="35">
        <f t="shared" ref="Y654" si="321">D654*(1-K654)</f>
        <v>0</v>
      </c>
      <c r="Z654" s="34">
        <f>$D654*N654</f>
        <v>0</v>
      </c>
      <c r="AA654" s="34">
        <f>$D654*O654</f>
        <v>0</v>
      </c>
      <c r="AB654" s="34">
        <f>$D654*P654</f>
        <v>0</v>
      </c>
      <c r="AC654" s="106">
        <f>D654-AF654-AE654-AD654</f>
        <v>0</v>
      </c>
      <c r="AD654" s="34">
        <f>$D654*Q654</f>
        <v>0</v>
      </c>
      <c r="AE654" s="34">
        <f>$D654*R654</f>
        <v>0</v>
      </c>
      <c r="AF654" s="34">
        <f>$D654*S654</f>
        <v>0</v>
      </c>
      <c r="AG654" s="106">
        <f>$P654*AC654</f>
        <v>0</v>
      </c>
      <c r="AH654" s="106">
        <f>$P654*AD654</f>
        <v>0</v>
      </c>
      <c r="AI654" s="106">
        <f>$P654*AE654</f>
        <v>0</v>
      </c>
      <c r="AJ654" s="106">
        <f>$P654*AF654</f>
        <v>0</v>
      </c>
      <c r="AK654" s="34">
        <f>$D654*T654</f>
        <v>0</v>
      </c>
      <c r="AL654" s="35"/>
      <c r="AM654" s="10"/>
      <c r="AN654" s="29">
        <f>DSUM($A$9:$D$1100,$D$9,AO653:AO654)</f>
        <v>0</v>
      </c>
      <c r="AO654" s="10">
        <f>B654</f>
        <v>0</v>
      </c>
      <c r="AP654" s="88">
        <f>DCOUNT($A$9:$T$1100,$B$9,AO653:AO654)</f>
        <v>0</v>
      </c>
      <c r="AQ654" s="29">
        <f>DSUM($A$9:$T$1100,$P$9,AO653:AO654)</f>
        <v>0</v>
      </c>
      <c r="AR654" s="6">
        <f>IF(AP654=0,0,AQ654/AP654)</f>
        <v>0</v>
      </c>
      <c r="AY654" s="51"/>
    </row>
    <row r="655" spans="1:51" ht="2.25" customHeight="1" x14ac:dyDescent="0.2">
      <c r="A655" s="37"/>
      <c r="B655" s="38"/>
      <c r="C655" s="39"/>
      <c r="D655" s="40"/>
      <c r="E655" s="41"/>
      <c r="F655" s="42"/>
      <c r="G655" s="41"/>
      <c r="H655" s="43" t="s">
        <v>0</v>
      </c>
      <c r="I655" s="43" t="s">
        <v>52</v>
      </c>
      <c r="J655" s="43" t="s">
        <v>1</v>
      </c>
      <c r="K655" s="39"/>
      <c r="L655" s="69"/>
      <c r="M655" s="45"/>
      <c r="N655" s="46"/>
      <c r="O655" s="46"/>
      <c r="P655" s="86"/>
      <c r="Q655" s="252"/>
      <c r="R655" s="63"/>
      <c r="S655" s="253"/>
      <c r="T655" s="47"/>
      <c r="U655" s="48"/>
      <c r="V655" s="48"/>
      <c r="W655" s="48"/>
      <c r="X655" s="48"/>
      <c r="Y655" s="48"/>
      <c r="Z655" s="48"/>
      <c r="AA655" s="48"/>
      <c r="AB655" s="48"/>
      <c r="AC655" s="103"/>
      <c r="AD655" s="48"/>
      <c r="AE655" s="48"/>
      <c r="AF655" s="48"/>
      <c r="AG655" s="109"/>
      <c r="AH655" s="109"/>
      <c r="AI655" s="109"/>
      <c r="AJ655" s="109"/>
      <c r="AK655" s="48"/>
      <c r="AL655" s="48"/>
      <c r="AM655" s="10"/>
      <c r="AN655" s="18"/>
      <c r="AO655" s="14" t="s">
        <v>81</v>
      </c>
      <c r="AP655" s="87"/>
      <c r="AQ655" s="87"/>
      <c r="AY655" s="51"/>
    </row>
    <row r="656" spans="1:51" ht="17.25" customHeight="1" x14ac:dyDescent="0.2">
      <c r="A656" s="26"/>
      <c r="B656" s="27"/>
      <c r="C656" s="28"/>
      <c r="D656" s="29">
        <f>C656*E656*G656/100</f>
        <v>0</v>
      </c>
      <c r="E656" s="30"/>
      <c r="F656" s="31">
        <f>E656*G656/10</f>
        <v>0</v>
      </c>
      <c r="G656" s="30"/>
      <c r="H656" s="30"/>
      <c r="I656" s="30"/>
      <c r="J656" s="30"/>
      <c r="K656" s="28"/>
      <c r="L656" s="68"/>
      <c r="M656" s="32">
        <f>IF(L656=0,H656,L656)</f>
        <v>0</v>
      </c>
      <c r="N656" s="297"/>
      <c r="O656" s="107"/>
      <c r="P656" s="85"/>
      <c r="Q656" s="107"/>
      <c r="R656" s="64"/>
      <c r="S656" s="251"/>
      <c r="T656" s="33"/>
      <c r="U656" s="34">
        <f>$D656*I656</f>
        <v>0</v>
      </c>
      <c r="V656" s="34">
        <f>$D656*J656</f>
        <v>0</v>
      </c>
      <c r="W656" s="34">
        <f>$D656*K656</f>
        <v>0</v>
      </c>
      <c r="X656" s="35">
        <f>$D656*M656</f>
        <v>0</v>
      </c>
      <c r="Y656" s="35">
        <f t="shared" ref="Y656" si="322">D656*(1-K656)</f>
        <v>0</v>
      </c>
      <c r="Z656" s="34">
        <f>$D656*N656</f>
        <v>0</v>
      </c>
      <c r="AA656" s="34">
        <f>$D656*O656</f>
        <v>0</v>
      </c>
      <c r="AB656" s="34">
        <f>$D656*P656</f>
        <v>0</v>
      </c>
      <c r="AC656" s="106">
        <f>D656-AF656-AE656-AD656</f>
        <v>0</v>
      </c>
      <c r="AD656" s="34">
        <f>$D656*Q656</f>
        <v>0</v>
      </c>
      <c r="AE656" s="34">
        <f>$D656*R656</f>
        <v>0</v>
      </c>
      <c r="AF656" s="34">
        <f>$D656*S656</f>
        <v>0</v>
      </c>
      <c r="AG656" s="106">
        <f>$P656*AC656</f>
        <v>0</v>
      </c>
      <c r="AH656" s="106">
        <f>$P656*AD656</f>
        <v>0</v>
      </c>
      <c r="AI656" s="106">
        <f>$P656*AE656</f>
        <v>0</v>
      </c>
      <c r="AJ656" s="106">
        <f>$P656*AF656</f>
        <v>0</v>
      </c>
      <c r="AK656" s="34">
        <f>$D656*T656</f>
        <v>0</v>
      </c>
      <c r="AL656" s="35"/>
      <c r="AM656" s="10"/>
      <c r="AN656" s="29">
        <f>DSUM($A$9:$D$1100,$D$9,AO655:AO656)</f>
        <v>0</v>
      </c>
      <c r="AO656" s="10">
        <f>B656</f>
        <v>0</v>
      </c>
      <c r="AP656" s="88">
        <f>DCOUNT($A$9:$T$1100,$B$9,AO655:AO656)</f>
        <v>0</v>
      </c>
      <c r="AQ656" s="29">
        <f>DSUM($A$9:$T$1100,$P$9,AO655:AO656)</f>
        <v>0</v>
      </c>
      <c r="AR656" s="6">
        <f>IF(AP656=0,0,AQ656/AP656)</f>
        <v>0</v>
      </c>
      <c r="AY656" s="51"/>
    </row>
    <row r="657" spans="1:51" ht="2.25" customHeight="1" x14ac:dyDescent="0.2">
      <c r="A657" s="37"/>
      <c r="B657" s="38"/>
      <c r="C657" s="39"/>
      <c r="D657" s="40"/>
      <c r="E657" s="41"/>
      <c r="F657" s="42"/>
      <c r="G657" s="41"/>
      <c r="H657" s="43" t="s">
        <v>0</v>
      </c>
      <c r="I657" s="43" t="s">
        <v>52</v>
      </c>
      <c r="J657" s="43" t="s">
        <v>1</v>
      </c>
      <c r="K657" s="39"/>
      <c r="L657" s="69"/>
      <c r="M657" s="45"/>
      <c r="N657" s="46"/>
      <c r="O657" s="46"/>
      <c r="P657" s="86"/>
      <c r="Q657" s="252"/>
      <c r="R657" s="63"/>
      <c r="S657" s="253"/>
      <c r="T657" s="47"/>
      <c r="U657" s="48"/>
      <c r="V657" s="48"/>
      <c r="W657" s="48"/>
      <c r="X657" s="48"/>
      <c r="Y657" s="48"/>
      <c r="Z657" s="48"/>
      <c r="AA657" s="48"/>
      <c r="AB657" s="48"/>
      <c r="AC657" s="103"/>
      <c r="AD657" s="48"/>
      <c r="AE657" s="48"/>
      <c r="AF657" s="48"/>
      <c r="AG657" s="109"/>
      <c r="AH657" s="109"/>
      <c r="AI657" s="109"/>
      <c r="AJ657" s="109"/>
      <c r="AK657" s="48"/>
      <c r="AL657" s="48"/>
      <c r="AM657" s="10"/>
      <c r="AN657" s="18"/>
      <c r="AO657" s="14" t="s">
        <v>81</v>
      </c>
      <c r="AP657" s="87"/>
      <c r="AQ657" s="87"/>
      <c r="AY657" s="51"/>
    </row>
    <row r="658" spans="1:51" ht="17.25" customHeight="1" x14ac:dyDescent="0.2">
      <c r="A658" s="26"/>
      <c r="B658" s="27"/>
      <c r="C658" s="28"/>
      <c r="D658" s="29">
        <f>C658*E658*G658/100</f>
        <v>0</v>
      </c>
      <c r="E658" s="30"/>
      <c r="F658" s="31">
        <f>E658*G658/10</f>
        <v>0</v>
      </c>
      <c r="G658" s="30"/>
      <c r="H658" s="30"/>
      <c r="I658" s="30"/>
      <c r="J658" s="30"/>
      <c r="K658" s="28"/>
      <c r="L658" s="68"/>
      <c r="M658" s="32">
        <f>IF(L658=0,H658,L658)</f>
        <v>0</v>
      </c>
      <c r="N658" s="297"/>
      <c r="O658" s="107"/>
      <c r="P658" s="85"/>
      <c r="Q658" s="107"/>
      <c r="R658" s="64"/>
      <c r="S658" s="251"/>
      <c r="T658" s="33"/>
      <c r="U658" s="34">
        <f>$D658*I658</f>
        <v>0</v>
      </c>
      <c r="V658" s="34">
        <f>$D658*J658</f>
        <v>0</v>
      </c>
      <c r="W658" s="34">
        <f>$D658*K658</f>
        <v>0</v>
      </c>
      <c r="X658" s="35">
        <f>$D658*M658</f>
        <v>0</v>
      </c>
      <c r="Y658" s="35">
        <f t="shared" ref="Y658" si="323">D658*(1-K658)</f>
        <v>0</v>
      </c>
      <c r="Z658" s="34">
        <f>$D658*N658</f>
        <v>0</v>
      </c>
      <c r="AA658" s="34">
        <f>$D658*O658</f>
        <v>0</v>
      </c>
      <c r="AB658" s="34">
        <f>$D658*P658</f>
        <v>0</v>
      </c>
      <c r="AC658" s="106">
        <f>D658-AF658-AE658-AD658</f>
        <v>0</v>
      </c>
      <c r="AD658" s="34">
        <f>$D658*Q658</f>
        <v>0</v>
      </c>
      <c r="AE658" s="34">
        <f>$D658*R658</f>
        <v>0</v>
      </c>
      <c r="AF658" s="34">
        <f>$D658*S658</f>
        <v>0</v>
      </c>
      <c r="AG658" s="106">
        <f>$P658*AC658</f>
        <v>0</v>
      </c>
      <c r="AH658" s="106">
        <f>$P658*AD658</f>
        <v>0</v>
      </c>
      <c r="AI658" s="106">
        <f>$P658*AE658</f>
        <v>0</v>
      </c>
      <c r="AJ658" s="106">
        <f>$P658*AF658</f>
        <v>0</v>
      </c>
      <c r="AK658" s="34">
        <f>$D658*T658</f>
        <v>0</v>
      </c>
      <c r="AL658" s="35"/>
      <c r="AM658" s="10"/>
      <c r="AN658" s="29">
        <f>DSUM($A$9:$D$1100,$D$9,AO657:AO658)</f>
        <v>0</v>
      </c>
      <c r="AO658" s="10">
        <f>B658</f>
        <v>0</v>
      </c>
      <c r="AP658" s="88">
        <f>DCOUNT($A$9:$T$1100,$B$9,AO657:AO658)</f>
        <v>0</v>
      </c>
      <c r="AQ658" s="29">
        <f>DSUM($A$9:$T$1100,$P$9,AO657:AO658)</f>
        <v>0</v>
      </c>
      <c r="AR658" s="6">
        <f>IF(AP658=0,0,AQ658/AP658)</f>
        <v>0</v>
      </c>
      <c r="AY658" s="51"/>
    </row>
    <row r="659" spans="1:51" ht="2.25" customHeight="1" x14ac:dyDescent="0.2">
      <c r="A659" s="37"/>
      <c r="B659" s="38"/>
      <c r="C659" s="39"/>
      <c r="D659" s="40"/>
      <c r="E659" s="41"/>
      <c r="F659" s="42"/>
      <c r="G659" s="41"/>
      <c r="H659" s="43" t="s">
        <v>0</v>
      </c>
      <c r="I659" s="43" t="s">
        <v>52</v>
      </c>
      <c r="J659" s="43" t="s">
        <v>1</v>
      </c>
      <c r="K659" s="39"/>
      <c r="L659" s="69"/>
      <c r="M659" s="45"/>
      <c r="N659" s="46"/>
      <c r="O659" s="46"/>
      <c r="P659" s="86"/>
      <c r="Q659" s="252"/>
      <c r="R659" s="63"/>
      <c r="S659" s="253"/>
      <c r="T659" s="47"/>
      <c r="U659" s="48"/>
      <c r="V659" s="48"/>
      <c r="W659" s="48"/>
      <c r="X659" s="48"/>
      <c r="Y659" s="48"/>
      <c r="Z659" s="48"/>
      <c r="AA659" s="48"/>
      <c r="AB659" s="48"/>
      <c r="AC659" s="103"/>
      <c r="AD659" s="48"/>
      <c r="AE659" s="48"/>
      <c r="AF659" s="48"/>
      <c r="AG659" s="109"/>
      <c r="AH659" s="109"/>
      <c r="AI659" s="109"/>
      <c r="AJ659" s="109"/>
      <c r="AK659" s="48"/>
      <c r="AL659" s="48"/>
      <c r="AM659" s="10"/>
      <c r="AN659" s="18"/>
      <c r="AO659" s="14" t="s">
        <v>81</v>
      </c>
      <c r="AP659" s="87"/>
      <c r="AQ659" s="87"/>
      <c r="AY659" s="51"/>
    </row>
    <row r="660" spans="1:51" ht="17.25" customHeight="1" x14ac:dyDescent="0.2">
      <c r="A660" s="26"/>
      <c r="B660" s="27"/>
      <c r="C660" s="28"/>
      <c r="D660" s="29">
        <f>C660*E660*G660/100</f>
        <v>0</v>
      </c>
      <c r="E660" s="30"/>
      <c r="F660" s="31">
        <f>E660*G660/10</f>
        <v>0</v>
      </c>
      <c r="G660" s="30"/>
      <c r="H660" s="30"/>
      <c r="I660" s="30"/>
      <c r="J660" s="30"/>
      <c r="K660" s="28"/>
      <c r="L660" s="68"/>
      <c r="M660" s="32">
        <f>IF(L660=0,H660,L660)</f>
        <v>0</v>
      </c>
      <c r="N660" s="297"/>
      <c r="O660" s="107"/>
      <c r="P660" s="85"/>
      <c r="Q660" s="107"/>
      <c r="R660" s="64"/>
      <c r="S660" s="251"/>
      <c r="T660" s="33"/>
      <c r="U660" s="34">
        <f>$D660*I660</f>
        <v>0</v>
      </c>
      <c r="V660" s="34">
        <f>$D660*J660</f>
        <v>0</v>
      </c>
      <c r="W660" s="34">
        <f>$D660*K660</f>
        <v>0</v>
      </c>
      <c r="X660" s="35">
        <f>$D660*M660</f>
        <v>0</v>
      </c>
      <c r="Y660" s="35">
        <f t="shared" ref="Y660" si="324">D660*(1-K660)</f>
        <v>0</v>
      </c>
      <c r="Z660" s="34">
        <f>$D660*N660</f>
        <v>0</v>
      </c>
      <c r="AA660" s="34">
        <f>$D660*O660</f>
        <v>0</v>
      </c>
      <c r="AB660" s="34">
        <f>$D660*P660</f>
        <v>0</v>
      </c>
      <c r="AC660" s="106">
        <f>D660-AF660-AE660-AD660</f>
        <v>0</v>
      </c>
      <c r="AD660" s="34">
        <f>$D660*Q660</f>
        <v>0</v>
      </c>
      <c r="AE660" s="34">
        <f>$D660*R660</f>
        <v>0</v>
      </c>
      <c r="AF660" s="34">
        <f>$D660*S660</f>
        <v>0</v>
      </c>
      <c r="AG660" s="106">
        <f>$P660*AC660</f>
        <v>0</v>
      </c>
      <c r="AH660" s="106">
        <f>$P660*AD660</f>
        <v>0</v>
      </c>
      <c r="AI660" s="106">
        <f>$P660*AE660</f>
        <v>0</v>
      </c>
      <c r="AJ660" s="106">
        <f>$P660*AF660</f>
        <v>0</v>
      </c>
      <c r="AK660" s="34">
        <f>$D660*T660</f>
        <v>0</v>
      </c>
      <c r="AL660" s="35"/>
      <c r="AM660" s="10"/>
      <c r="AN660" s="29">
        <f>DSUM($A$9:$D$1100,$D$9,AO659:AO660)</f>
        <v>0</v>
      </c>
      <c r="AO660" s="10">
        <f>B660</f>
        <v>0</v>
      </c>
      <c r="AP660" s="88">
        <f>DCOUNT($A$9:$T$1100,$B$9,AO659:AO660)</f>
        <v>0</v>
      </c>
      <c r="AQ660" s="29">
        <f>DSUM($A$9:$T$1100,$P$9,AO659:AO660)</f>
        <v>0</v>
      </c>
      <c r="AR660" s="6">
        <f>IF(AP660=0,0,AQ660/AP660)</f>
        <v>0</v>
      </c>
      <c r="AY660" s="51"/>
    </row>
    <row r="661" spans="1:51" ht="2.25" customHeight="1" x14ac:dyDescent="0.2">
      <c r="A661" s="37"/>
      <c r="B661" s="38"/>
      <c r="C661" s="39"/>
      <c r="D661" s="40"/>
      <c r="E661" s="41"/>
      <c r="F661" s="42"/>
      <c r="G661" s="41"/>
      <c r="H661" s="43" t="s">
        <v>0</v>
      </c>
      <c r="I661" s="43" t="s">
        <v>52</v>
      </c>
      <c r="J661" s="43" t="s">
        <v>1</v>
      </c>
      <c r="K661" s="39"/>
      <c r="L661" s="69"/>
      <c r="M661" s="45"/>
      <c r="N661" s="46"/>
      <c r="O661" s="46"/>
      <c r="P661" s="86"/>
      <c r="Q661" s="252"/>
      <c r="R661" s="63"/>
      <c r="S661" s="253"/>
      <c r="T661" s="47"/>
      <c r="U661" s="48"/>
      <c r="V661" s="48"/>
      <c r="W661" s="48"/>
      <c r="X661" s="48"/>
      <c r="Y661" s="48"/>
      <c r="Z661" s="48"/>
      <c r="AA661" s="48"/>
      <c r="AB661" s="48"/>
      <c r="AC661" s="103"/>
      <c r="AD661" s="48"/>
      <c r="AE661" s="48"/>
      <c r="AF661" s="48"/>
      <c r="AG661" s="109"/>
      <c r="AH661" s="109"/>
      <c r="AI661" s="109"/>
      <c r="AJ661" s="109"/>
      <c r="AK661" s="48"/>
      <c r="AL661" s="48"/>
      <c r="AM661" s="10"/>
      <c r="AN661" s="18"/>
      <c r="AO661" s="14" t="s">
        <v>81</v>
      </c>
      <c r="AP661" s="87"/>
      <c r="AQ661" s="87"/>
      <c r="AY661" s="51"/>
    </row>
    <row r="662" spans="1:51" ht="17.25" customHeight="1" x14ac:dyDescent="0.2">
      <c r="A662" s="26"/>
      <c r="B662" s="27"/>
      <c r="C662" s="28"/>
      <c r="D662" s="29">
        <f>C662*E662*G662/100</f>
        <v>0</v>
      </c>
      <c r="E662" s="30"/>
      <c r="F662" s="31">
        <f>E662*G662/10</f>
        <v>0</v>
      </c>
      <c r="G662" s="30"/>
      <c r="H662" s="30"/>
      <c r="I662" s="30"/>
      <c r="J662" s="30"/>
      <c r="K662" s="28"/>
      <c r="L662" s="68"/>
      <c r="M662" s="32">
        <f>IF(L662=0,H662,L662)</f>
        <v>0</v>
      </c>
      <c r="N662" s="297"/>
      <c r="O662" s="107"/>
      <c r="P662" s="85"/>
      <c r="Q662" s="107"/>
      <c r="R662" s="64"/>
      <c r="S662" s="251"/>
      <c r="T662" s="33"/>
      <c r="U662" s="34">
        <f>$D662*I662</f>
        <v>0</v>
      </c>
      <c r="V662" s="34">
        <f>$D662*J662</f>
        <v>0</v>
      </c>
      <c r="W662" s="34">
        <f>$D662*K662</f>
        <v>0</v>
      </c>
      <c r="X662" s="35">
        <f>$D662*M662</f>
        <v>0</v>
      </c>
      <c r="Y662" s="35">
        <f t="shared" ref="Y662" si="325">D662*(1-K662)</f>
        <v>0</v>
      </c>
      <c r="Z662" s="34">
        <f>$D662*N662</f>
        <v>0</v>
      </c>
      <c r="AA662" s="34">
        <f>$D662*O662</f>
        <v>0</v>
      </c>
      <c r="AB662" s="34">
        <f>$D662*P662</f>
        <v>0</v>
      </c>
      <c r="AC662" s="106">
        <f>D662-AF662-AE662-AD662</f>
        <v>0</v>
      </c>
      <c r="AD662" s="34">
        <f>$D662*Q662</f>
        <v>0</v>
      </c>
      <c r="AE662" s="34">
        <f>$D662*R662</f>
        <v>0</v>
      </c>
      <c r="AF662" s="34">
        <f>$D662*S662</f>
        <v>0</v>
      </c>
      <c r="AG662" s="106">
        <f>$P662*AC662</f>
        <v>0</v>
      </c>
      <c r="AH662" s="106">
        <f>$P662*AD662</f>
        <v>0</v>
      </c>
      <c r="AI662" s="106">
        <f>$P662*AE662</f>
        <v>0</v>
      </c>
      <c r="AJ662" s="106">
        <f>$P662*AF662</f>
        <v>0</v>
      </c>
      <c r="AK662" s="34">
        <f>$D662*T662</f>
        <v>0</v>
      </c>
      <c r="AL662" s="35"/>
      <c r="AM662" s="10"/>
      <c r="AN662" s="29">
        <f>DSUM($A$9:$D$1100,$D$9,AO661:AO662)</f>
        <v>0</v>
      </c>
      <c r="AO662" s="10">
        <f>B662</f>
        <v>0</v>
      </c>
      <c r="AP662" s="88">
        <f>DCOUNT($A$9:$T$1100,$B$9,AO661:AO662)</f>
        <v>0</v>
      </c>
      <c r="AQ662" s="29">
        <f>DSUM($A$9:$T$1100,$P$9,AO661:AO662)</f>
        <v>0</v>
      </c>
      <c r="AR662" s="6">
        <f>IF(AP662=0,0,AQ662/AP662)</f>
        <v>0</v>
      </c>
      <c r="AY662" s="51"/>
    </row>
    <row r="663" spans="1:51" ht="2.25" customHeight="1" x14ac:dyDescent="0.2">
      <c r="A663" s="37"/>
      <c r="B663" s="38"/>
      <c r="C663" s="39"/>
      <c r="D663" s="40"/>
      <c r="E663" s="41"/>
      <c r="F663" s="42"/>
      <c r="G663" s="41"/>
      <c r="H663" s="43" t="s">
        <v>0</v>
      </c>
      <c r="I663" s="43" t="s">
        <v>52</v>
      </c>
      <c r="J663" s="43" t="s">
        <v>1</v>
      </c>
      <c r="K663" s="39"/>
      <c r="L663" s="69"/>
      <c r="M663" s="45"/>
      <c r="N663" s="46"/>
      <c r="O663" s="46"/>
      <c r="P663" s="86"/>
      <c r="Q663" s="252"/>
      <c r="R663" s="63"/>
      <c r="S663" s="253"/>
      <c r="T663" s="47"/>
      <c r="U663" s="48"/>
      <c r="V663" s="48"/>
      <c r="W663" s="48"/>
      <c r="X663" s="48"/>
      <c r="Y663" s="48"/>
      <c r="Z663" s="48"/>
      <c r="AA663" s="48"/>
      <c r="AB663" s="48"/>
      <c r="AC663" s="103"/>
      <c r="AD663" s="48"/>
      <c r="AE663" s="48"/>
      <c r="AF663" s="48"/>
      <c r="AG663" s="109"/>
      <c r="AH663" s="109"/>
      <c r="AI663" s="109"/>
      <c r="AJ663" s="109"/>
      <c r="AK663" s="48"/>
      <c r="AL663" s="48"/>
      <c r="AM663" s="10"/>
      <c r="AN663" s="18"/>
      <c r="AO663" s="14" t="s">
        <v>81</v>
      </c>
      <c r="AP663" s="87"/>
      <c r="AQ663" s="87"/>
      <c r="AY663" s="51"/>
    </row>
    <row r="664" spans="1:51" ht="17.25" customHeight="1" x14ac:dyDescent="0.2">
      <c r="A664" s="26"/>
      <c r="B664" s="27"/>
      <c r="C664" s="28"/>
      <c r="D664" s="29">
        <f>C664*E664*G664/100</f>
        <v>0</v>
      </c>
      <c r="E664" s="30"/>
      <c r="F664" s="31">
        <f>E664*G664/10</f>
        <v>0</v>
      </c>
      <c r="G664" s="30"/>
      <c r="H664" s="30"/>
      <c r="I664" s="30"/>
      <c r="J664" s="30"/>
      <c r="K664" s="28"/>
      <c r="L664" s="68"/>
      <c r="M664" s="32">
        <f>IF(L664=0,H664,L664)</f>
        <v>0</v>
      </c>
      <c r="N664" s="297"/>
      <c r="O664" s="107"/>
      <c r="P664" s="85"/>
      <c r="Q664" s="107"/>
      <c r="R664" s="64"/>
      <c r="S664" s="251"/>
      <c r="T664" s="33"/>
      <c r="U664" s="34">
        <f>$D664*I664</f>
        <v>0</v>
      </c>
      <c r="V664" s="34">
        <f>$D664*J664</f>
        <v>0</v>
      </c>
      <c r="W664" s="34">
        <f>$D664*K664</f>
        <v>0</v>
      </c>
      <c r="X664" s="35">
        <f>$D664*M664</f>
        <v>0</v>
      </c>
      <c r="Y664" s="35">
        <f t="shared" ref="Y664" si="326">D664*(1-K664)</f>
        <v>0</v>
      </c>
      <c r="Z664" s="34">
        <f>$D664*N664</f>
        <v>0</v>
      </c>
      <c r="AA664" s="34">
        <f>$D664*O664</f>
        <v>0</v>
      </c>
      <c r="AB664" s="34">
        <f>$D664*P664</f>
        <v>0</v>
      </c>
      <c r="AC664" s="106">
        <f>D664-AF664-AE664-AD664</f>
        <v>0</v>
      </c>
      <c r="AD664" s="34">
        <f>$D664*Q664</f>
        <v>0</v>
      </c>
      <c r="AE664" s="34">
        <f>$D664*R664</f>
        <v>0</v>
      </c>
      <c r="AF664" s="34">
        <f>$D664*S664</f>
        <v>0</v>
      </c>
      <c r="AG664" s="106">
        <f>$P664*AC664</f>
        <v>0</v>
      </c>
      <c r="AH664" s="106">
        <f>$P664*AD664</f>
        <v>0</v>
      </c>
      <c r="AI664" s="106">
        <f>$P664*AE664</f>
        <v>0</v>
      </c>
      <c r="AJ664" s="106">
        <f>$P664*AF664</f>
        <v>0</v>
      </c>
      <c r="AK664" s="34">
        <f>$D664*T664</f>
        <v>0</v>
      </c>
      <c r="AL664" s="35"/>
      <c r="AM664" s="10"/>
      <c r="AN664" s="29">
        <f>DSUM($A$9:$D$1100,$D$9,AO663:AO664)</f>
        <v>0</v>
      </c>
      <c r="AO664" s="10">
        <f>B664</f>
        <v>0</v>
      </c>
      <c r="AP664" s="88">
        <f>DCOUNT($A$9:$T$1100,$B$9,AO663:AO664)</f>
        <v>0</v>
      </c>
      <c r="AQ664" s="29">
        <f>DSUM($A$9:$T$1100,$P$9,AO663:AO664)</f>
        <v>0</v>
      </c>
      <c r="AR664" s="6">
        <f>IF(AP664=0,0,AQ664/AP664)</f>
        <v>0</v>
      </c>
      <c r="AY664" s="51"/>
    </row>
    <row r="665" spans="1:51" ht="2.25" customHeight="1" x14ac:dyDescent="0.2">
      <c r="A665" s="37"/>
      <c r="B665" s="38"/>
      <c r="C665" s="39"/>
      <c r="D665" s="40"/>
      <c r="E665" s="41"/>
      <c r="F665" s="42"/>
      <c r="G665" s="41"/>
      <c r="H665" s="43" t="s">
        <v>0</v>
      </c>
      <c r="I665" s="43" t="s">
        <v>52</v>
      </c>
      <c r="J665" s="43" t="s">
        <v>1</v>
      </c>
      <c r="K665" s="39"/>
      <c r="L665" s="69"/>
      <c r="M665" s="45"/>
      <c r="N665" s="46"/>
      <c r="O665" s="46"/>
      <c r="P665" s="86"/>
      <c r="Q665" s="252"/>
      <c r="R665" s="63"/>
      <c r="S665" s="253"/>
      <c r="T665" s="47"/>
      <c r="U665" s="48"/>
      <c r="V665" s="48"/>
      <c r="W665" s="48"/>
      <c r="X665" s="48"/>
      <c r="Y665" s="48"/>
      <c r="Z665" s="48"/>
      <c r="AA665" s="48"/>
      <c r="AB665" s="48"/>
      <c r="AC665" s="103"/>
      <c r="AD665" s="48"/>
      <c r="AE665" s="48"/>
      <c r="AF665" s="48"/>
      <c r="AG665" s="109"/>
      <c r="AH665" s="109"/>
      <c r="AI665" s="109"/>
      <c r="AJ665" s="109"/>
      <c r="AK665" s="48"/>
      <c r="AL665" s="48"/>
      <c r="AM665" s="10"/>
      <c r="AN665" s="18"/>
      <c r="AO665" s="14" t="s">
        <v>81</v>
      </c>
      <c r="AP665" s="87"/>
      <c r="AQ665" s="87"/>
      <c r="AY665" s="51"/>
    </row>
    <row r="666" spans="1:51" ht="17.25" customHeight="1" x14ac:dyDescent="0.2">
      <c r="A666" s="26"/>
      <c r="B666" s="27"/>
      <c r="C666" s="28"/>
      <c r="D666" s="29">
        <f>C666*E666*G666/100</f>
        <v>0</v>
      </c>
      <c r="E666" s="30"/>
      <c r="F666" s="31">
        <f>E666*G666/10</f>
        <v>0</v>
      </c>
      <c r="G666" s="30"/>
      <c r="H666" s="30"/>
      <c r="I666" s="30"/>
      <c r="J666" s="30"/>
      <c r="K666" s="28"/>
      <c r="L666" s="68"/>
      <c r="M666" s="32">
        <f>IF(L666=0,H666,L666)</f>
        <v>0</v>
      </c>
      <c r="N666" s="297"/>
      <c r="O666" s="107"/>
      <c r="P666" s="85"/>
      <c r="Q666" s="107"/>
      <c r="R666" s="64"/>
      <c r="S666" s="251"/>
      <c r="T666" s="33"/>
      <c r="U666" s="34">
        <f>$D666*I666</f>
        <v>0</v>
      </c>
      <c r="V666" s="34">
        <f>$D666*J666</f>
        <v>0</v>
      </c>
      <c r="W666" s="34">
        <f>$D666*K666</f>
        <v>0</v>
      </c>
      <c r="X666" s="35">
        <f>$D666*M666</f>
        <v>0</v>
      </c>
      <c r="Y666" s="35">
        <f t="shared" ref="Y666" si="327">D666*(1-K666)</f>
        <v>0</v>
      </c>
      <c r="Z666" s="34">
        <f>$D666*N666</f>
        <v>0</v>
      </c>
      <c r="AA666" s="34">
        <f>$D666*O666</f>
        <v>0</v>
      </c>
      <c r="AB666" s="34">
        <f>$D666*P666</f>
        <v>0</v>
      </c>
      <c r="AC666" s="106">
        <f>D666-AF666-AE666-AD666</f>
        <v>0</v>
      </c>
      <c r="AD666" s="34">
        <f>$D666*Q666</f>
        <v>0</v>
      </c>
      <c r="AE666" s="34">
        <f>$D666*R666</f>
        <v>0</v>
      </c>
      <c r="AF666" s="34">
        <f>$D666*S666</f>
        <v>0</v>
      </c>
      <c r="AG666" s="106">
        <f>$P666*AC666</f>
        <v>0</v>
      </c>
      <c r="AH666" s="106">
        <f>$P666*AD666</f>
        <v>0</v>
      </c>
      <c r="AI666" s="106">
        <f>$P666*AE666</f>
        <v>0</v>
      </c>
      <c r="AJ666" s="106">
        <f>$P666*AF666</f>
        <v>0</v>
      </c>
      <c r="AK666" s="34">
        <f>$D666*T666</f>
        <v>0</v>
      </c>
      <c r="AL666" s="35"/>
      <c r="AM666" s="10"/>
      <c r="AN666" s="29">
        <f>DSUM($A$9:$D$1100,$D$9,AO665:AO666)</f>
        <v>0</v>
      </c>
      <c r="AO666" s="10">
        <f>B666</f>
        <v>0</v>
      </c>
      <c r="AP666" s="88">
        <f>DCOUNT($A$9:$T$1100,$B$9,AO665:AO666)</f>
        <v>0</v>
      </c>
      <c r="AQ666" s="29">
        <f>DSUM($A$9:$T$1100,$P$9,AO665:AO666)</f>
        <v>0</v>
      </c>
      <c r="AR666" s="6">
        <f>IF(AP666=0,0,AQ666/AP666)</f>
        <v>0</v>
      </c>
      <c r="AY666" s="51"/>
    </row>
    <row r="667" spans="1:51" ht="2.25" customHeight="1" x14ac:dyDescent="0.2">
      <c r="A667" s="37"/>
      <c r="B667" s="38"/>
      <c r="C667" s="39"/>
      <c r="D667" s="40"/>
      <c r="E667" s="41"/>
      <c r="F667" s="42"/>
      <c r="G667" s="41"/>
      <c r="H667" s="43" t="s">
        <v>0</v>
      </c>
      <c r="I667" s="43" t="s">
        <v>52</v>
      </c>
      <c r="J667" s="43" t="s">
        <v>1</v>
      </c>
      <c r="K667" s="39"/>
      <c r="L667" s="69"/>
      <c r="M667" s="45"/>
      <c r="N667" s="46"/>
      <c r="O667" s="46"/>
      <c r="P667" s="86"/>
      <c r="Q667" s="252"/>
      <c r="R667" s="63"/>
      <c r="S667" s="253"/>
      <c r="T667" s="47"/>
      <c r="U667" s="48"/>
      <c r="V667" s="48"/>
      <c r="W667" s="48"/>
      <c r="X667" s="48"/>
      <c r="Y667" s="48"/>
      <c r="Z667" s="48"/>
      <c r="AA667" s="48"/>
      <c r="AB667" s="48"/>
      <c r="AC667" s="103"/>
      <c r="AD667" s="48"/>
      <c r="AE667" s="48"/>
      <c r="AF667" s="48"/>
      <c r="AG667" s="109"/>
      <c r="AH667" s="109"/>
      <c r="AI667" s="109"/>
      <c r="AJ667" s="109"/>
      <c r="AK667" s="48"/>
      <c r="AL667" s="48"/>
      <c r="AM667" s="10"/>
      <c r="AN667" s="18"/>
      <c r="AO667" s="14" t="s">
        <v>81</v>
      </c>
      <c r="AP667" s="87"/>
      <c r="AQ667" s="87"/>
      <c r="AY667" s="51"/>
    </row>
    <row r="668" spans="1:51" ht="17.25" customHeight="1" x14ac:dyDescent="0.2">
      <c r="A668" s="26"/>
      <c r="B668" s="27"/>
      <c r="C668" s="28"/>
      <c r="D668" s="29">
        <f>C668*E668*G668/100</f>
        <v>0</v>
      </c>
      <c r="E668" s="30"/>
      <c r="F668" s="31">
        <f>E668*G668/10</f>
        <v>0</v>
      </c>
      <c r="G668" s="30"/>
      <c r="H668" s="30"/>
      <c r="I668" s="30"/>
      <c r="J668" s="30"/>
      <c r="K668" s="28"/>
      <c r="L668" s="68"/>
      <c r="M668" s="32">
        <f>IF(L668=0,H668,L668)</f>
        <v>0</v>
      </c>
      <c r="N668" s="297"/>
      <c r="O668" s="107"/>
      <c r="P668" s="85"/>
      <c r="Q668" s="107"/>
      <c r="R668" s="64"/>
      <c r="S668" s="251"/>
      <c r="T668" s="33"/>
      <c r="U668" s="34">
        <f>$D668*I668</f>
        <v>0</v>
      </c>
      <c r="V668" s="34">
        <f>$D668*J668</f>
        <v>0</v>
      </c>
      <c r="W668" s="34">
        <f>$D668*K668</f>
        <v>0</v>
      </c>
      <c r="X668" s="35">
        <f>$D668*M668</f>
        <v>0</v>
      </c>
      <c r="Y668" s="35">
        <f t="shared" ref="Y668" si="328">D668*(1-K668)</f>
        <v>0</v>
      </c>
      <c r="Z668" s="34">
        <f>$D668*N668</f>
        <v>0</v>
      </c>
      <c r="AA668" s="34">
        <f>$D668*O668</f>
        <v>0</v>
      </c>
      <c r="AB668" s="34">
        <f>$D668*P668</f>
        <v>0</v>
      </c>
      <c r="AC668" s="106">
        <f>D668-AF668-AE668-AD668</f>
        <v>0</v>
      </c>
      <c r="AD668" s="34">
        <f>$D668*Q668</f>
        <v>0</v>
      </c>
      <c r="AE668" s="34">
        <f>$D668*R668</f>
        <v>0</v>
      </c>
      <c r="AF668" s="34">
        <f>$D668*S668</f>
        <v>0</v>
      </c>
      <c r="AG668" s="106">
        <f>$P668*AC668</f>
        <v>0</v>
      </c>
      <c r="AH668" s="106">
        <f>$P668*AD668</f>
        <v>0</v>
      </c>
      <c r="AI668" s="106">
        <f>$P668*AE668</f>
        <v>0</v>
      </c>
      <c r="AJ668" s="106">
        <f>$P668*AF668</f>
        <v>0</v>
      </c>
      <c r="AK668" s="34">
        <f>$D668*T668</f>
        <v>0</v>
      </c>
      <c r="AL668" s="35"/>
      <c r="AM668" s="10"/>
      <c r="AN668" s="29">
        <f>DSUM($A$9:$D$1100,$D$9,AO667:AO668)</f>
        <v>0</v>
      </c>
      <c r="AO668" s="10">
        <f>B668</f>
        <v>0</v>
      </c>
      <c r="AP668" s="88">
        <f>DCOUNT($A$9:$T$1100,$B$9,AO667:AO668)</f>
        <v>0</v>
      </c>
      <c r="AQ668" s="29">
        <f>DSUM($A$9:$T$1100,$P$9,AO667:AO668)</f>
        <v>0</v>
      </c>
      <c r="AR668" s="6">
        <f>IF(AP668=0,0,AQ668/AP668)</f>
        <v>0</v>
      </c>
      <c r="AY668" s="51"/>
    </row>
    <row r="669" spans="1:51" ht="2.25" customHeight="1" x14ac:dyDescent="0.2">
      <c r="A669" s="37"/>
      <c r="B669" s="38"/>
      <c r="C669" s="39"/>
      <c r="D669" s="40"/>
      <c r="E669" s="41"/>
      <c r="F669" s="42"/>
      <c r="G669" s="41"/>
      <c r="H669" s="43" t="s">
        <v>0</v>
      </c>
      <c r="I669" s="43" t="s">
        <v>52</v>
      </c>
      <c r="J669" s="43" t="s">
        <v>1</v>
      </c>
      <c r="K669" s="39"/>
      <c r="L669" s="69"/>
      <c r="M669" s="45"/>
      <c r="N669" s="46"/>
      <c r="O669" s="46"/>
      <c r="P669" s="86"/>
      <c r="Q669" s="252"/>
      <c r="R669" s="63"/>
      <c r="S669" s="253"/>
      <c r="T669" s="47"/>
      <c r="U669" s="48"/>
      <c r="V669" s="48"/>
      <c r="W669" s="48"/>
      <c r="X669" s="48"/>
      <c r="Y669" s="48"/>
      <c r="Z669" s="48"/>
      <c r="AA669" s="48"/>
      <c r="AB669" s="48"/>
      <c r="AC669" s="103"/>
      <c r="AD669" s="48"/>
      <c r="AE669" s="48"/>
      <c r="AF669" s="48"/>
      <c r="AG669" s="109"/>
      <c r="AH669" s="109"/>
      <c r="AI669" s="109"/>
      <c r="AJ669" s="109"/>
      <c r="AK669" s="48"/>
      <c r="AL669" s="48"/>
      <c r="AM669" s="10"/>
      <c r="AN669" s="18"/>
      <c r="AO669" s="14" t="s">
        <v>81</v>
      </c>
      <c r="AP669" s="87"/>
      <c r="AQ669" s="87"/>
      <c r="AY669" s="51"/>
    </row>
    <row r="670" spans="1:51" ht="17.25" customHeight="1" x14ac:dyDescent="0.2">
      <c r="A670" s="26"/>
      <c r="B670" s="27"/>
      <c r="C670" s="28"/>
      <c r="D670" s="29">
        <f>C670*E670*G670/100</f>
        <v>0</v>
      </c>
      <c r="E670" s="30"/>
      <c r="F670" s="31">
        <f>E670*G670/10</f>
        <v>0</v>
      </c>
      <c r="G670" s="30"/>
      <c r="H670" s="30"/>
      <c r="I670" s="30"/>
      <c r="J670" s="30"/>
      <c r="K670" s="28"/>
      <c r="L670" s="68"/>
      <c r="M670" s="32">
        <f>IF(L670=0,H670,L670)</f>
        <v>0</v>
      </c>
      <c r="N670" s="297"/>
      <c r="O670" s="107"/>
      <c r="P670" s="85"/>
      <c r="Q670" s="107"/>
      <c r="R670" s="64"/>
      <c r="S670" s="251"/>
      <c r="T670" s="33"/>
      <c r="U670" s="34">
        <f>$D670*I670</f>
        <v>0</v>
      </c>
      <c r="V670" s="34">
        <f>$D670*J670</f>
        <v>0</v>
      </c>
      <c r="W670" s="34">
        <f>$D670*K670</f>
        <v>0</v>
      </c>
      <c r="X670" s="35">
        <f>$D670*M670</f>
        <v>0</v>
      </c>
      <c r="Y670" s="35">
        <f t="shared" ref="Y670" si="329">D670*(1-K670)</f>
        <v>0</v>
      </c>
      <c r="Z670" s="34">
        <f>$D670*N670</f>
        <v>0</v>
      </c>
      <c r="AA670" s="34">
        <f>$D670*O670</f>
        <v>0</v>
      </c>
      <c r="AB670" s="34">
        <f>$D670*P670</f>
        <v>0</v>
      </c>
      <c r="AC670" s="106">
        <f>D670-AF670-AE670-AD670</f>
        <v>0</v>
      </c>
      <c r="AD670" s="34">
        <f>$D670*Q670</f>
        <v>0</v>
      </c>
      <c r="AE670" s="34">
        <f>$D670*R670</f>
        <v>0</v>
      </c>
      <c r="AF670" s="34">
        <f>$D670*S670</f>
        <v>0</v>
      </c>
      <c r="AG670" s="106">
        <f>$P670*AC670</f>
        <v>0</v>
      </c>
      <c r="AH670" s="106">
        <f>$P670*AD670</f>
        <v>0</v>
      </c>
      <c r="AI670" s="106">
        <f>$P670*AE670</f>
        <v>0</v>
      </c>
      <c r="AJ670" s="106">
        <f>$P670*AF670</f>
        <v>0</v>
      </c>
      <c r="AK670" s="34">
        <f>$D670*T670</f>
        <v>0</v>
      </c>
      <c r="AL670" s="35"/>
      <c r="AM670" s="10"/>
      <c r="AN670" s="29">
        <f>DSUM($A$9:$D$1100,$D$9,AO669:AO670)</f>
        <v>0</v>
      </c>
      <c r="AO670" s="10">
        <f>B670</f>
        <v>0</v>
      </c>
      <c r="AP670" s="88">
        <f>DCOUNT($A$9:$T$1100,$B$9,AO669:AO670)</f>
        <v>0</v>
      </c>
      <c r="AQ670" s="29">
        <f>DSUM($A$9:$T$1100,$P$9,AO669:AO670)</f>
        <v>0</v>
      </c>
      <c r="AR670" s="6">
        <f>IF(AP670=0,0,AQ670/AP670)</f>
        <v>0</v>
      </c>
      <c r="AY670" s="51"/>
    </row>
    <row r="671" spans="1:51" ht="2.25" customHeight="1" x14ac:dyDescent="0.2">
      <c r="A671" s="37"/>
      <c r="B671" s="38"/>
      <c r="C671" s="39"/>
      <c r="D671" s="40"/>
      <c r="E671" s="41"/>
      <c r="F671" s="42"/>
      <c r="G671" s="41"/>
      <c r="H671" s="43" t="s">
        <v>0</v>
      </c>
      <c r="I671" s="43" t="s">
        <v>52</v>
      </c>
      <c r="J671" s="43" t="s">
        <v>1</v>
      </c>
      <c r="K671" s="39"/>
      <c r="L671" s="69"/>
      <c r="M671" s="45"/>
      <c r="N671" s="46"/>
      <c r="O671" s="46"/>
      <c r="P671" s="86"/>
      <c r="Q671" s="252"/>
      <c r="R671" s="63"/>
      <c r="S671" s="253"/>
      <c r="T671" s="47"/>
      <c r="U671" s="48"/>
      <c r="V671" s="48"/>
      <c r="W671" s="48"/>
      <c r="X671" s="48"/>
      <c r="Y671" s="48"/>
      <c r="Z671" s="48"/>
      <c r="AA671" s="48"/>
      <c r="AB671" s="48"/>
      <c r="AC671" s="103"/>
      <c r="AD671" s="48"/>
      <c r="AE671" s="48"/>
      <c r="AF671" s="48"/>
      <c r="AG671" s="109"/>
      <c r="AH671" s="109"/>
      <c r="AI671" s="109"/>
      <c r="AJ671" s="109"/>
      <c r="AK671" s="48"/>
      <c r="AL671" s="48"/>
      <c r="AM671" s="10"/>
      <c r="AN671" s="18"/>
      <c r="AO671" s="14" t="s">
        <v>81</v>
      </c>
      <c r="AP671" s="87"/>
      <c r="AQ671" s="87"/>
      <c r="AY671" s="51"/>
    </row>
    <row r="672" spans="1:51" ht="17.25" customHeight="1" x14ac:dyDescent="0.2">
      <c r="A672" s="26"/>
      <c r="B672" s="27"/>
      <c r="C672" s="28"/>
      <c r="D672" s="29">
        <f>C672*E672*G672/100</f>
        <v>0</v>
      </c>
      <c r="E672" s="30"/>
      <c r="F672" s="31">
        <f>E672*G672/10</f>
        <v>0</v>
      </c>
      <c r="G672" s="30"/>
      <c r="H672" s="30"/>
      <c r="I672" s="30"/>
      <c r="J672" s="30"/>
      <c r="K672" s="28"/>
      <c r="L672" s="68"/>
      <c r="M672" s="32">
        <f>IF(L672=0,H672,L672)</f>
        <v>0</v>
      </c>
      <c r="N672" s="297"/>
      <c r="O672" s="107"/>
      <c r="P672" s="85"/>
      <c r="Q672" s="107"/>
      <c r="R672" s="64"/>
      <c r="S672" s="251"/>
      <c r="T672" s="33"/>
      <c r="U672" s="34">
        <f>$D672*I672</f>
        <v>0</v>
      </c>
      <c r="V672" s="34">
        <f>$D672*J672</f>
        <v>0</v>
      </c>
      <c r="W672" s="34">
        <f>$D672*K672</f>
        <v>0</v>
      </c>
      <c r="X672" s="35">
        <f>$D672*M672</f>
        <v>0</v>
      </c>
      <c r="Y672" s="35">
        <f t="shared" ref="Y672" si="330">D672*(1-K672)</f>
        <v>0</v>
      </c>
      <c r="Z672" s="34">
        <f>$D672*N672</f>
        <v>0</v>
      </c>
      <c r="AA672" s="34">
        <f>$D672*O672</f>
        <v>0</v>
      </c>
      <c r="AB672" s="34">
        <f>$D672*P672</f>
        <v>0</v>
      </c>
      <c r="AC672" s="106">
        <f>D672-AF672-AE672-AD672</f>
        <v>0</v>
      </c>
      <c r="AD672" s="34">
        <f>$D672*Q672</f>
        <v>0</v>
      </c>
      <c r="AE672" s="34">
        <f>$D672*R672</f>
        <v>0</v>
      </c>
      <c r="AF672" s="34">
        <f>$D672*S672</f>
        <v>0</v>
      </c>
      <c r="AG672" s="106">
        <f>$P672*AC672</f>
        <v>0</v>
      </c>
      <c r="AH672" s="106">
        <f>$P672*AD672</f>
        <v>0</v>
      </c>
      <c r="AI672" s="106">
        <f>$P672*AE672</f>
        <v>0</v>
      </c>
      <c r="AJ672" s="106">
        <f>$P672*AF672</f>
        <v>0</v>
      </c>
      <c r="AK672" s="34">
        <f>$D672*T672</f>
        <v>0</v>
      </c>
      <c r="AL672" s="35"/>
      <c r="AM672" s="10"/>
      <c r="AN672" s="29">
        <f>DSUM($A$9:$D$1100,$D$9,AO671:AO672)</f>
        <v>0</v>
      </c>
      <c r="AO672" s="10">
        <f>B672</f>
        <v>0</v>
      </c>
      <c r="AP672" s="88">
        <f>DCOUNT($A$9:$T$1100,$B$9,AO671:AO672)</f>
        <v>0</v>
      </c>
      <c r="AQ672" s="29">
        <f>DSUM($A$9:$T$1100,$P$9,AO671:AO672)</f>
        <v>0</v>
      </c>
      <c r="AR672" s="6">
        <f>IF(AP672=0,0,AQ672/AP672)</f>
        <v>0</v>
      </c>
      <c r="AY672" s="51"/>
    </row>
    <row r="673" spans="1:51" ht="2.25" customHeight="1" x14ac:dyDescent="0.2">
      <c r="A673" s="37"/>
      <c r="B673" s="38"/>
      <c r="C673" s="39"/>
      <c r="D673" s="40"/>
      <c r="E673" s="41"/>
      <c r="F673" s="42"/>
      <c r="G673" s="41"/>
      <c r="H673" s="43" t="s">
        <v>0</v>
      </c>
      <c r="I673" s="43" t="s">
        <v>52</v>
      </c>
      <c r="J673" s="43" t="s">
        <v>1</v>
      </c>
      <c r="K673" s="39"/>
      <c r="L673" s="69"/>
      <c r="M673" s="45"/>
      <c r="N673" s="46"/>
      <c r="O673" s="46"/>
      <c r="P673" s="86"/>
      <c r="Q673" s="252"/>
      <c r="R673" s="63"/>
      <c r="S673" s="253"/>
      <c r="T673" s="47"/>
      <c r="U673" s="48"/>
      <c r="V673" s="48"/>
      <c r="W673" s="48"/>
      <c r="X673" s="48"/>
      <c r="Y673" s="48"/>
      <c r="Z673" s="48"/>
      <c r="AA673" s="48"/>
      <c r="AB673" s="48"/>
      <c r="AC673" s="103"/>
      <c r="AD673" s="48"/>
      <c r="AE673" s="48"/>
      <c r="AF673" s="48"/>
      <c r="AG673" s="109"/>
      <c r="AH673" s="109"/>
      <c r="AI673" s="109"/>
      <c r="AJ673" s="109"/>
      <c r="AK673" s="48"/>
      <c r="AL673" s="48"/>
      <c r="AM673" s="10"/>
      <c r="AN673" s="18"/>
      <c r="AO673" s="14" t="s">
        <v>81</v>
      </c>
      <c r="AP673" s="87"/>
      <c r="AQ673" s="87"/>
      <c r="AY673" s="51"/>
    </row>
    <row r="674" spans="1:51" ht="17.25" customHeight="1" x14ac:dyDescent="0.2">
      <c r="A674" s="26"/>
      <c r="B674" s="27"/>
      <c r="C674" s="28"/>
      <c r="D674" s="29">
        <f>C674*E674*G674/100</f>
        <v>0</v>
      </c>
      <c r="E674" s="30"/>
      <c r="F674" s="31">
        <f>E674*G674/10</f>
        <v>0</v>
      </c>
      <c r="G674" s="30"/>
      <c r="H674" s="30"/>
      <c r="I674" s="30"/>
      <c r="J674" s="30"/>
      <c r="K674" s="28"/>
      <c r="L674" s="68"/>
      <c r="M674" s="32">
        <f>IF(L674=0,H674,L674)</f>
        <v>0</v>
      </c>
      <c r="N674" s="297"/>
      <c r="O674" s="107"/>
      <c r="P674" s="85"/>
      <c r="Q674" s="107"/>
      <c r="R674" s="64"/>
      <c r="S674" s="251"/>
      <c r="T674" s="33"/>
      <c r="U674" s="34">
        <f>$D674*I674</f>
        <v>0</v>
      </c>
      <c r="V674" s="34">
        <f>$D674*J674</f>
        <v>0</v>
      </c>
      <c r="W674" s="34">
        <f>$D674*K674</f>
        <v>0</v>
      </c>
      <c r="X674" s="35">
        <f>$D674*M674</f>
        <v>0</v>
      </c>
      <c r="Y674" s="35">
        <f t="shared" ref="Y674" si="331">D674*(1-K674)</f>
        <v>0</v>
      </c>
      <c r="Z674" s="34">
        <f>$D674*N674</f>
        <v>0</v>
      </c>
      <c r="AA674" s="34">
        <f>$D674*O674</f>
        <v>0</v>
      </c>
      <c r="AB674" s="34">
        <f>$D674*P674</f>
        <v>0</v>
      </c>
      <c r="AC674" s="106">
        <f>D674-AF674-AE674-AD674</f>
        <v>0</v>
      </c>
      <c r="AD674" s="34">
        <f>$D674*Q674</f>
        <v>0</v>
      </c>
      <c r="AE674" s="34">
        <f>$D674*R674</f>
        <v>0</v>
      </c>
      <c r="AF674" s="34">
        <f>$D674*S674</f>
        <v>0</v>
      </c>
      <c r="AG674" s="106">
        <f>$P674*AC674</f>
        <v>0</v>
      </c>
      <c r="AH674" s="106">
        <f>$P674*AD674</f>
        <v>0</v>
      </c>
      <c r="AI674" s="106">
        <f>$P674*AE674</f>
        <v>0</v>
      </c>
      <c r="AJ674" s="106">
        <f>$P674*AF674</f>
        <v>0</v>
      </c>
      <c r="AK674" s="34">
        <f>$D674*T674</f>
        <v>0</v>
      </c>
      <c r="AL674" s="35"/>
      <c r="AM674" s="10"/>
      <c r="AN674" s="29">
        <f>DSUM($A$9:$D$1100,$D$9,AO673:AO674)</f>
        <v>0</v>
      </c>
      <c r="AO674" s="10">
        <f>B674</f>
        <v>0</v>
      </c>
      <c r="AP674" s="88">
        <f>DCOUNT($A$9:$T$1100,$B$9,AO673:AO674)</f>
        <v>0</v>
      </c>
      <c r="AQ674" s="29">
        <f>DSUM($A$9:$T$1100,$P$9,AO673:AO674)</f>
        <v>0</v>
      </c>
      <c r="AR674" s="6">
        <f>IF(AP674=0,0,AQ674/AP674)</f>
        <v>0</v>
      </c>
      <c r="AY674" s="51"/>
    </row>
    <row r="675" spans="1:51" ht="2.25" customHeight="1" x14ac:dyDescent="0.2">
      <c r="A675" s="37"/>
      <c r="B675" s="38"/>
      <c r="C675" s="39"/>
      <c r="D675" s="40"/>
      <c r="E675" s="41"/>
      <c r="F675" s="42"/>
      <c r="G675" s="41"/>
      <c r="H675" s="43" t="s">
        <v>0</v>
      </c>
      <c r="I675" s="43" t="s">
        <v>52</v>
      </c>
      <c r="J675" s="43" t="s">
        <v>1</v>
      </c>
      <c r="K675" s="39"/>
      <c r="L675" s="69"/>
      <c r="M675" s="45"/>
      <c r="N675" s="46"/>
      <c r="O675" s="46"/>
      <c r="P675" s="86"/>
      <c r="Q675" s="252"/>
      <c r="R675" s="63"/>
      <c r="S675" s="253"/>
      <c r="T675" s="47"/>
      <c r="U675" s="48"/>
      <c r="V675" s="48"/>
      <c r="W675" s="48"/>
      <c r="X675" s="48"/>
      <c r="Y675" s="48"/>
      <c r="Z675" s="48"/>
      <c r="AA675" s="48"/>
      <c r="AB675" s="48"/>
      <c r="AC675" s="103"/>
      <c r="AD675" s="48"/>
      <c r="AE675" s="48"/>
      <c r="AF675" s="48"/>
      <c r="AG675" s="109"/>
      <c r="AH675" s="109"/>
      <c r="AI675" s="109"/>
      <c r="AJ675" s="109"/>
      <c r="AK675" s="48"/>
      <c r="AL675" s="48"/>
      <c r="AM675" s="10"/>
      <c r="AN675" s="18"/>
      <c r="AO675" s="14" t="s">
        <v>81</v>
      </c>
      <c r="AP675" s="87"/>
      <c r="AQ675" s="87"/>
      <c r="AY675" s="51"/>
    </row>
    <row r="676" spans="1:51" ht="17.25" customHeight="1" x14ac:dyDescent="0.2">
      <c r="A676" s="26"/>
      <c r="B676" s="27"/>
      <c r="C676" s="28"/>
      <c r="D676" s="29">
        <f>C676*E676*G676/100</f>
        <v>0</v>
      </c>
      <c r="E676" s="30"/>
      <c r="F676" s="31">
        <f>E676*G676/10</f>
        <v>0</v>
      </c>
      <c r="G676" s="30"/>
      <c r="H676" s="30"/>
      <c r="I676" s="30"/>
      <c r="J676" s="30"/>
      <c r="K676" s="28"/>
      <c r="L676" s="68"/>
      <c r="M676" s="32">
        <f>IF(L676=0,H676,L676)</f>
        <v>0</v>
      </c>
      <c r="N676" s="297"/>
      <c r="O676" s="107"/>
      <c r="P676" s="85"/>
      <c r="Q676" s="107"/>
      <c r="R676" s="64"/>
      <c r="S676" s="251"/>
      <c r="T676" s="33"/>
      <c r="U676" s="34">
        <f>$D676*I676</f>
        <v>0</v>
      </c>
      <c r="V676" s="34">
        <f>$D676*J676</f>
        <v>0</v>
      </c>
      <c r="W676" s="34">
        <f>$D676*K676</f>
        <v>0</v>
      </c>
      <c r="X676" s="35">
        <f>$D676*M676</f>
        <v>0</v>
      </c>
      <c r="Y676" s="35">
        <f t="shared" ref="Y676" si="332">D676*(1-K676)</f>
        <v>0</v>
      </c>
      <c r="Z676" s="34">
        <f>$D676*N676</f>
        <v>0</v>
      </c>
      <c r="AA676" s="34">
        <f>$D676*O676</f>
        <v>0</v>
      </c>
      <c r="AB676" s="34">
        <f>$D676*P676</f>
        <v>0</v>
      </c>
      <c r="AC676" s="106">
        <f>D676-AF676-AE676-AD676</f>
        <v>0</v>
      </c>
      <c r="AD676" s="34">
        <f>$D676*Q676</f>
        <v>0</v>
      </c>
      <c r="AE676" s="34">
        <f>$D676*R676</f>
        <v>0</v>
      </c>
      <c r="AF676" s="34">
        <f>$D676*S676</f>
        <v>0</v>
      </c>
      <c r="AG676" s="106">
        <f>$P676*AC676</f>
        <v>0</v>
      </c>
      <c r="AH676" s="106">
        <f>$P676*AD676</f>
        <v>0</v>
      </c>
      <c r="AI676" s="106">
        <f>$P676*AE676</f>
        <v>0</v>
      </c>
      <c r="AJ676" s="106">
        <f>$P676*AF676</f>
        <v>0</v>
      </c>
      <c r="AK676" s="34">
        <f>$D676*T676</f>
        <v>0</v>
      </c>
      <c r="AL676" s="35"/>
      <c r="AM676" s="10"/>
      <c r="AN676" s="29">
        <f>DSUM($A$9:$D$1100,$D$9,AO675:AO676)</f>
        <v>0</v>
      </c>
      <c r="AO676" s="10">
        <f>B676</f>
        <v>0</v>
      </c>
      <c r="AP676" s="88">
        <f>DCOUNT($A$9:$T$1100,$B$9,AO675:AO676)</f>
        <v>0</v>
      </c>
      <c r="AQ676" s="29">
        <f>DSUM($A$9:$T$1100,$P$9,AO675:AO676)</f>
        <v>0</v>
      </c>
      <c r="AR676" s="6">
        <f>IF(AP676=0,0,AQ676/AP676)</f>
        <v>0</v>
      </c>
      <c r="AY676" s="51"/>
    </row>
    <row r="677" spans="1:51" ht="2.25" customHeight="1" x14ac:dyDescent="0.2">
      <c r="A677" s="37"/>
      <c r="B677" s="38"/>
      <c r="C677" s="39"/>
      <c r="D677" s="40"/>
      <c r="E677" s="41"/>
      <c r="F677" s="42"/>
      <c r="G677" s="41"/>
      <c r="H677" s="43" t="s">
        <v>0</v>
      </c>
      <c r="I677" s="43" t="s">
        <v>52</v>
      </c>
      <c r="J677" s="43" t="s">
        <v>1</v>
      </c>
      <c r="K677" s="39"/>
      <c r="L677" s="69"/>
      <c r="M677" s="45"/>
      <c r="N677" s="46"/>
      <c r="O677" s="46"/>
      <c r="P677" s="86"/>
      <c r="Q677" s="252"/>
      <c r="R677" s="63"/>
      <c r="S677" s="253"/>
      <c r="T677" s="47"/>
      <c r="U677" s="48"/>
      <c r="V677" s="48"/>
      <c r="W677" s="48"/>
      <c r="X677" s="48"/>
      <c r="Y677" s="48"/>
      <c r="Z677" s="48"/>
      <c r="AA677" s="48"/>
      <c r="AB677" s="48"/>
      <c r="AC677" s="103"/>
      <c r="AD677" s="48"/>
      <c r="AE677" s="48"/>
      <c r="AF677" s="48"/>
      <c r="AG677" s="109"/>
      <c r="AH677" s="109"/>
      <c r="AI677" s="109"/>
      <c r="AJ677" s="109"/>
      <c r="AK677" s="48"/>
      <c r="AL677" s="48"/>
      <c r="AM677" s="10"/>
      <c r="AN677" s="18"/>
      <c r="AO677" s="14" t="s">
        <v>81</v>
      </c>
      <c r="AP677" s="87"/>
      <c r="AQ677" s="87"/>
      <c r="AY677" s="51"/>
    </row>
    <row r="678" spans="1:51" ht="17.25" customHeight="1" x14ac:dyDescent="0.2">
      <c r="A678" s="26"/>
      <c r="B678" s="27"/>
      <c r="C678" s="28"/>
      <c r="D678" s="29">
        <f>C678*E678*G678/100</f>
        <v>0</v>
      </c>
      <c r="E678" s="30"/>
      <c r="F678" s="31">
        <f>E678*G678/10</f>
        <v>0</v>
      </c>
      <c r="G678" s="30"/>
      <c r="H678" s="30"/>
      <c r="I678" s="30"/>
      <c r="J678" s="30"/>
      <c r="K678" s="28"/>
      <c r="L678" s="68"/>
      <c r="M678" s="32">
        <f>IF(L678=0,H678,L678)</f>
        <v>0</v>
      </c>
      <c r="N678" s="297"/>
      <c r="O678" s="107"/>
      <c r="P678" s="85"/>
      <c r="Q678" s="107"/>
      <c r="R678" s="64"/>
      <c r="S678" s="251"/>
      <c r="T678" s="33"/>
      <c r="U678" s="34">
        <f>$D678*I678</f>
        <v>0</v>
      </c>
      <c r="V678" s="34">
        <f>$D678*J678</f>
        <v>0</v>
      </c>
      <c r="W678" s="34">
        <f>$D678*K678</f>
        <v>0</v>
      </c>
      <c r="X678" s="35">
        <f>$D678*M678</f>
        <v>0</v>
      </c>
      <c r="Y678" s="35">
        <f t="shared" ref="Y678" si="333">D678*(1-K678)</f>
        <v>0</v>
      </c>
      <c r="Z678" s="34">
        <f>$D678*N678</f>
        <v>0</v>
      </c>
      <c r="AA678" s="34">
        <f>$D678*O678</f>
        <v>0</v>
      </c>
      <c r="AB678" s="34">
        <f>$D678*P678</f>
        <v>0</v>
      </c>
      <c r="AC678" s="106">
        <f>D678-AF678-AE678-AD678</f>
        <v>0</v>
      </c>
      <c r="AD678" s="34">
        <f>$D678*Q678</f>
        <v>0</v>
      </c>
      <c r="AE678" s="34">
        <f>$D678*R678</f>
        <v>0</v>
      </c>
      <c r="AF678" s="34">
        <f>$D678*S678</f>
        <v>0</v>
      </c>
      <c r="AG678" s="106">
        <f>$P678*AC678</f>
        <v>0</v>
      </c>
      <c r="AH678" s="106">
        <f>$P678*AD678</f>
        <v>0</v>
      </c>
      <c r="AI678" s="106">
        <f>$P678*AE678</f>
        <v>0</v>
      </c>
      <c r="AJ678" s="106">
        <f>$P678*AF678</f>
        <v>0</v>
      </c>
      <c r="AK678" s="34">
        <f>$D678*T678</f>
        <v>0</v>
      </c>
      <c r="AL678" s="35"/>
      <c r="AM678" s="10"/>
      <c r="AN678" s="29">
        <f>DSUM($A$9:$D$1100,$D$9,AO677:AO678)</f>
        <v>0</v>
      </c>
      <c r="AO678" s="10">
        <f>B678</f>
        <v>0</v>
      </c>
      <c r="AP678" s="88">
        <f>DCOUNT($A$9:$T$1100,$B$9,AO677:AO678)</f>
        <v>0</v>
      </c>
      <c r="AQ678" s="29">
        <f>DSUM($A$9:$T$1100,$P$9,AO677:AO678)</f>
        <v>0</v>
      </c>
      <c r="AR678" s="6">
        <f>IF(AP678=0,0,AQ678/AP678)</f>
        <v>0</v>
      </c>
      <c r="AY678" s="51"/>
    </row>
    <row r="679" spans="1:51" ht="2.25" customHeight="1" x14ac:dyDescent="0.2">
      <c r="A679" s="37"/>
      <c r="B679" s="38"/>
      <c r="C679" s="39"/>
      <c r="D679" s="40"/>
      <c r="E679" s="41"/>
      <c r="F679" s="42"/>
      <c r="G679" s="41"/>
      <c r="H679" s="43" t="s">
        <v>0</v>
      </c>
      <c r="I679" s="43" t="s">
        <v>52</v>
      </c>
      <c r="J679" s="43" t="s">
        <v>1</v>
      </c>
      <c r="K679" s="39"/>
      <c r="L679" s="69"/>
      <c r="M679" s="45"/>
      <c r="N679" s="46"/>
      <c r="O679" s="46"/>
      <c r="P679" s="86"/>
      <c r="Q679" s="252"/>
      <c r="R679" s="63"/>
      <c r="S679" s="253"/>
      <c r="T679" s="47"/>
      <c r="U679" s="48"/>
      <c r="V679" s="48"/>
      <c r="W679" s="48"/>
      <c r="X679" s="48"/>
      <c r="Y679" s="48"/>
      <c r="Z679" s="48"/>
      <c r="AA679" s="48"/>
      <c r="AB679" s="48"/>
      <c r="AC679" s="103"/>
      <c r="AD679" s="48"/>
      <c r="AE679" s="48"/>
      <c r="AF679" s="48"/>
      <c r="AG679" s="109"/>
      <c r="AH679" s="109"/>
      <c r="AI679" s="109"/>
      <c r="AJ679" s="109"/>
      <c r="AK679" s="48"/>
      <c r="AL679" s="48"/>
      <c r="AM679" s="10"/>
      <c r="AN679" s="18"/>
      <c r="AO679" s="14" t="s">
        <v>81</v>
      </c>
      <c r="AP679" s="87"/>
      <c r="AQ679" s="87"/>
      <c r="AY679" s="51"/>
    </row>
    <row r="680" spans="1:51" ht="17.25" customHeight="1" x14ac:dyDescent="0.2">
      <c r="A680" s="26"/>
      <c r="B680" s="27"/>
      <c r="C680" s="28"/>
      <c r="D680" s="29">
        <f>C680*E680*G680/100</f>
        <v>0</v>
      </c>
      <c r="E680" s="30"/>
      <c r="F680" s="31">
        <f>E680*G680/10</f>
        <v>0</v>
      </c>
      <c r="G680" s="30"/>
      <c r="H680" s="30"/>
      <c r="I680" s="30"/>
      <c r="J680" s="30"/>
      <c r="K680" s="28"/>
      <c r="L680" s="68"/>
      <c r="M680" s="32">
        <f>IF(L680=0,H680,L680)</f>
        <v>0</v>
      </c>
      <c r="N680" s="297"/>
      <c r="O680" s="107"/>
      <c r="P680" s="85"/>
      <c r="Q680" s="107"/>
      <c r="R680" s="64"/>
      <c r="S680" s="251"/>
      <c r="T680" s="33"/>
      <c r="U680" s="34">
        <f>$D680*I680</f>
        <v>0</v>
      </c>
      <c r="V680" s="34">
        <f>$D680*J680</f>
        <v>0</v>
      </c>
      <c r="W680" s="34">
        <f>$D680*K680</f>
        <v>0</v>
      </c>
      <c r="X680" s="35">
        <f>$D680*M680</f>
        <v>0</v>
      </c>
      <c r="Y680" s="35">
        <f t="shared" ref="Y680" si="334">D680*(1-K680)</f>
        <v>0</v>
      </c>
      <c r="Z680" s="34">
        <f>$D680*N680</f>
        <v>0</v>
      </c>
      <c r="AA680" s="34">
        <f>$D680*O680</f>
        <v>0</v>
      </c>
      <c r="AB680" s="34">
        <f>$D680*P680</f>
        <v>0</v>
      </c>
      <c r="AC680" s="106">
        <f>D680-AF680-AE680-AD680</f>
        <v>0</v>
      </c>
      <c r="AD680" s="34">
        <f>$D680*Q680</f>
        <v>0</v>
      </c>
      <c r="AE680" s="34">
        <f>$D680*R680</f>
        <v>0</v>
      </c>
      <c r="AF680" s="34">
        <f>$D680*S680</f>
        <v>0</v>
      </c>
      <c r="AG680" s="106">
        <f>$P680*AC680</f>
        <v>0</v>
      </c>
      <c r="AH680" s="106">
        <f>$P680*AD680</f>
        <v>0</v>
      </c>
      <c r="AI680" s="106">
        <f>$P680*AE680</f>
        <v>0</v>
      </c>
      <c r="AJ680" s="106">
        <f>$P680*AF680</f>
        <v>0</v>
      </c>
      <c r="AK680" s="34">
        <f>$D680*T680</f>
        <v>0</v>
      </c>
      <c r="AL680" s="35"/>
      <c r="AM680" s="10"/>
      <c r="AN680" s="29">
        <f>DSUM($A$9:$D$1100,$D$9,AO679:AO680)</f>
        <v>0</v>
      </c>
      <c r="AO680" s="10">
        <f>B680</f>
        <v>0</v>
      </c>
      <c r="AP680" s="88">
        <f>DCOUNT($A$9:$T$1100,$B$9,AO679:AO680)</f>
        <v>0</v>
      </c>
      <c r="AQ680" s="29">
        <f>DSUM($A$9:$T$1100,$P$9,AO679:AO680)</f>
        <v>0</v>
      </c>
      <c r="AR680" s="6">
        <f>IF(AP680=0,0,AQ680/AP680)</f>
        <v>0</v>
      </c>
      <c r="AY680" s="51"/>
    </row>
    <row r="681" spans="1:51" ht="2.25" customHeight="1" x14ac:dyDescent="0.2">
      <c r="A681" s="37"/>
      <c r="B681" s="38"/>
      <c r="C681" s="39"/>
      <c r="D681" s="40"/>
      <c r="E681" s="41"/>
      <c r="F681" s="42"/>
      <c r="G681" s="41"/>
      <c r="H681" s="43" t="s">
        <v>0</v>
      </c>
      <c r="I681" s="43" t="s">
        <v>52</v>
      </c>
      <c r="J681" s="43" t="s">
        <v>1</v>
      </c>
      <c r="K681" s="39"/>
      <c r="L681" s="69"/>
      <c r="M681" s="45"/>
      <c r="N681" s="46"/>
      <c r="O681" s="46"/>
      <c r="P681" s="86"/>
      <c r="Q681" s="252"/>
      <c r="R681" s="63"/>
      <c r="S681" s="253"/>
      <c r="T681" s="47"/>
      <c r="U681" s="48"/>
      <c r="V681" s="48"/>
      <c r="W681" s="48"/>
      <c r="X681" s="48"/>
      <c r="Y681" s="48"/>
      <c r="Z681" s="48"/>
      <c r="AA681" s="48"/>
      <c r="AB681" s="48"/>
      <c r="AC681" s="103"/>
      <c r="AD681" s="48"/>
      <c r="AE681" s="48"/>
      <c r="AF681" s="48"/>
      <c r="AG681" s="109"/>
      <c r="AH681" s="109"/>
      <c r="AI681" s="109"/>
      <c r="AJ681" s="109"/>
      <c r="AK681" s="48"/>
      <c r="AL681" s="48"/>
      <c r="AM681" s="10"/>
      <c r="AN681" s="18"/>
      <c r="AO681" s="14" t="s">
        <v>81</v>
      </c>
      <c r="AP681" s="87"/>
      <c r="AQ681" s="87"/>
      <c r="AY681" s="51"/>
    </row>
    <row r="682" spans="1:51" ht="17.25" customHeight="1" x14ac:dyDescent="0.2">
      <c r="A682" s="26"/>
      <c r="B682" s="27"/>
      <c r="C682" s="28"/>
      <c r="D682" s="29">
        <f>C682*E682*G682/100</f>
        <v>0</v>
      </c>
      <c r="E682" s="30"/>
      <c r="F682" s="31">
        <f>E682*G682/10</f>
        <v>0</v>
      </c>
      <c r="G682" s="30"/>
      <c r="H682" s="30"/>
      <c r="I682" s="30"/>
      <c r="J682" s="30"/>
      <c r="K682" s="28"/>
      <c r="L682" s="68"/>
      <c r="M682" s="32">
        <f>IF(L682=0,H682,L682)</f>
        <v>0</v>
      </c>
      <c r="N682" s="297"/>
      <c r="O682" s="107"/>
      <c r="P682" s="85"/>
      <c r="Q682" s="107"/>
      <c r="R682" s="64"/>
      <c r="S682" s="251"/>
      <c r="T682" s="33"/>
      <c r="U682" s="34">
        <f>$D682*I682</f>
        <v>0</v>
      </c>
      <c r="V682" s="34">
        <f>$D682*J682</f>
        <v>0</v>
      </c>
      <c r="W682" s="34">
        <f>$D682*K682</f>
        <v>0</v>
      </c>
      <c r="X682" s="35">
        <f>$D682*M682</f>
        <v>0</v>
      </c>
      <c r="Y682" s="35">
        <f t="shared" ref="Y682" si="335">D682*(1-K682)</f>
        <v>0</v>
      </c>
      <c r="Z682" s="34">
        <f>$D682*N682</f>
        <v>0</v>
      </c>
      <c r="AA682" s="34">
        <f>$D682*O682</f>
        <v>0</v>
      </c>
      <c r="AB682" s="34">
        <f>$D682*P682</f>
        <v>0</v>
      </c>
      <c r="AC682" s="106">
        <f>D682-AF682-AE682-AD682</f>
        <v>0</v>
      </c>
      <c r="AD682" s="34">
        <f>$D682*Q682</f>
        <v>0</v>
      </c>
      <c r="AE682" s="34">
        <f>$D682*R682</f>
        <v>0</v>
      </c>
      <c r="AF682" s="34">
        <f>$D682*S682</f>
        <v>0</v>
      </c>
      <c r="AG682" s="106">
        <f>$P682*AC682</f>
        <v>0</v>
      </c>
      <c r="AH682" s="106">
        <f>$P682*AD682</f>
        <v>0</v>
      </c>
      <c r="AI682" s="106">
        <f>$P682*AE682</f>
        <v>0</v>
      </c>
      <c r="AJ682" s="106">
        <f>$P682*AF682</f>
        <v>0</v>
      </c>
      <c r="AK682" s="34">
        <f>$D682*T682</f>
        <v>0</v>
      </c>
      <c r="AL682" s="35"/>
      <c r="AM682" s="10"/>
      <c r="AN682" s="29">
        <f>DSUM($A$9:$D$1100,$D$9,AO681:AO682)</f>
        <v>0</v>
      </c>
      <c r="AO682" s="10">
        <f>B682</f>
        <v>0</v>
      </c>
      <c r="AP682" s="88">
        <f>DCOUNT($A$9:$T$1100,$B$9,AO681:AO682)</f>
        <v>0</v>
      </c>
      <c r="AQ682" s="29">
        <f>DSUM($A$9:$T$1100,$P$9,AO681:AO682)</f>
        <v>0</v>
      </c>
      <c r="AR682" s="6">
        <f>IF(AP682=0,0,AQ682/AP682)</f>
        <v>0</v>
      </c>
      <c r="AY682" s="51"/>
    </row>
    <row r="683" spans="1:51" ht="2.25" customHeight="1" x14ac:dyDescent="0.2">
      <c r="A683" s="37"/>
      <c r="B683" s="38"/>
      <c r="C683" s="39"/>
      <c r="D683" s="40"/>
      <c r="E683" s="41"/>
      <c r="F683" s="42"/>
      <c r="G683" s="41"/>
      <c r="H683" s="43" t="s">
        <v>0</v>
      </c>
      <c r="I683" s="43" t="s">
        <v>52</v>
      </c>
      <c r="J683" s="43" t="s">
        <v>1</v>
      </c>
      <c r="K683" s="39"/>
      <c r="L683" s="69"/>
      <c r="M683" s="45"/>
      <c r="N683" s="46"/>
      <c r="O683" s="46"/>
      <c r="P683" s="86"/>
      <c r="Q683" s="252"/>
      <c r="R683" s="63"/>
      <c r="S683" s="253"/>
      <c r="T683" s="47"/>
      <c r="U683" s="48"/>
      <c r="V683" s="48"/>
      <c r="W683" s="48"/>
      <c r="X683" s="48"/>
      <c r="Y683" s="48"/>
      <c r="Z683" s="48"/>
      <c r="AA683" s="48"/>
      <c r="AB683" s="48"/>
      <c r="AC683" s="103"/>
      <c r="AD683" s="48"/>
      <c r="AE683" s="48"/>
      <c r="AF683" s="48"/>
      <c r="AG683" s="109"/>
      <c r="AH683" s="109"/>
      <c r="AI683" s="109"/>
      <c r="AJ683" s="109"/>
      <c r="AK683" s="48"/>
      <c r="AL683" s="48"/>
      <c r="AM683" s="10"/>
      <c r="AN683" s="18"/>
      <c r="AO683" s="14" t="s">
        <v>81</v>
      </c>
      <c r="AP683" s="87"/>
      <c r="AQ683" s="87"/>
      <c r="AY683" s="51"/>
    </row>
    <row r="684" spans="1:51" ht="17.25" customHeight="1" x14ac:dyDescent="0.2">
      <c r="A684" s="26"/>
      <c r="B684" s="27"/>
      <c r="C684" s="28"/>
      <c r="D684" s="29">
        <f>C684*E684*G684/100</f>
        <v>0</v>
      </c>
      <c r="E684" s="30"/>
      <c r="F684" s="31">
        <f>E684*G684/10</f>
        <v>0</v>
      </c>
      <c r="G684" s="30"/>
      <c r="H684" s="30"/>
      <c r="I684" s="30"/>
      <c r="J684" s="30"/>
      <c r="K684" s="28"/>
      <c r="L684" s="68"/>
      <c r="M684" s="32">
        <f>IF(L684=0,H684,L684)</f>
        <v>0</v>
      </c>
      <c r="N684" s="297"/>
      <c r="O684" s="107"/>
      <c r="P684" s="85"/>
      <c r="Q684" s="107"/>
      <c r="R684" s="64"/>
      <c r="S684" s="251"/>
      <c r="T684" s="33"/>
      <c r="U684" s="34">
        <f>$D684*I684</f>
        <v>0</v>
      </c>
      <c r="V684" s="34">
        <f>$D684*J684</f>
        <v>0</v>
      </c>
      <c r="W684" s="34">
        <f>$D684*K684</f>
        <v>0</v>
      </c>
      <c r="X684" s="35">
        <f>$D684*M684</f>
        <v>0</v>
      </c>
      <c r="Y684" s="35">
        <f t="shared" ref="Y684" si="336">D684*(1-K684)</f>
        <v>0</v>
      </c>
      <c r="Z684" s="34">
        <f>$D684*N684</f>
        <v>0</v>
      </c>
      <c r="AA684" s="34">
        <f>$D684*O684</f>
        <v>0</v>
      </c>
      <c r="AB684" s="34">
        <f>$D684*P684</f>
        <v>0</v>
      </c>
      <c r="AC684" s="106">
        <f>D684-AF684-AE684-AD684</f>
        <v>0</v>
      </c>
      <c r="AD684" s="34">
        <f>$D684*Q684</f>
        <v>0</v>
      </c>
      <c r="AE684" s="34">
        <f>$D684*R684</f>
        <v>0</v>
      </c>
      <c r="AF684" s="34">
        <f>$D684*S684</f>
        <v>0</v>
      </c>
      <c r="AG684" s="106">
        <f>$P684*AC684</f>
        <v>0</v>
      </c>
      <c r="AH684" s="106">
        <f>$P684*AD684</f>
        <v>0</v>
      </c>
      <c r="AI684" s="106">
        <f>$P684*AE684</f>
        <v>0</v>
      </c>
      <c r="AJ684" s="106">
        <f>$P684*AF684</f>
        <v>0</v>
      </c>
      <c r="AK684" s="34">
        <f>$D684*T684</f>
        <v>0</v>
      </c>
      <c r="AL684" s="35"/>
      <c r="AM684" s="10"/>
      <c r="AN684" s="29">
        <f>DSUM($A$9:$D$1100,$D$9,AO683:AO684)</f>
        <v>0</v>
      </c>
      <c r="AO684" s="10">
        <f>B684</f>
        <v>0</v>
      </c>
      <c r="AP684" s="88">
        <f>DCOUNT($A$9:$T$1100,$B$9,AO683:AO684)</f>
        <v>0</v>
      </c>
      <c r="AQ684" s="29">
        <f>DSUM($A$9:$T$1100,$P$9,AO683:AO684)</f>
        <v>0</v>
      </c>
      <c r="AR684" s="6">
        <f>IF(AP684=0,0,AQ684/AP684)</f>
        <v>0</v>
      </c>
      <c r="AY684" s="51"/>
    </row>
    <row r="685" spans="1:51" ht="2.25" customHeight="1" x14ac:dyDescent="0.2">
      <c r="A685" s="37"/>
      <c r="B685" s="38"/>
      <c r="C685" s="39"/>
      <c r="D685" s="40"/>
      <c r="E685" s="41"/>
      <c r="F685" s="42"/>
      <c r="G685" s="41"/>
      <c r="H685" s="43" t="s">
        <v>0</v>
      </c>
      <c r="I685" s="43" t="s">
        <v>52</v>
      </c>
      <c r="J685" s="43" t="s">
        <v>1</v>
      </c>
      <c r="K685" s="39"/>
      <c r="L685" s="69"/>
      <c r="M685" s="45"/>
      <c r="N685" s="46"/>
      <c r="O685" s="46"/>
      <c r="P685" s="86"/>
      <c r="Q685" s="252"/>
      <c r="R685" s="63"/>
      <c r="S685" s="253"/>
      <c r="T685" s="47"/>
      <c r="U685" s="48"/>
      <c r="V685" s="48"/>
      <c r="W685" s="48"/>
      <c r="X685" s="48"/>
      <c r="Y685" s="48"/>
      <c r="Z685" s="48"/>
      <c r="AA685" s="48"/>
      <c r="AB685" s="48"/>
      <c r="AC685" s="103"/>
      <c r="AD685" s="48"/>
      <c r="AE685" s="48"/>
      <c r="AF685" s="48"/>
      <c r="AG685" s="109"/>
      <c r="AH685" s="109"/>
      <c r="AI685" s="109"/>
      <c r="AJ685" s="109"/>
      <c r="AK685" s="48"/>
      <c r="AL685" s="48"/>
      <c r="AM685" s="10"/>
      <c r="AN685" s="18"/>
      <c r="AO685" s="14" t="s">
        <v>81</v>
      </c>
      <c r="AP685" s="87"/>
      <c r="AQ685" s="87"/>
      <c r="AY685" s="51"/>
    </row>
    <row r="686" spans="1:51" ht="17.25" customHeight="1" x14ac:dyDescent="0.2">
      <c r="A686" s="26"/>
      <c r="B686" s="27"/>
      <c r="C686" s="28"/>
      <c r="D686" s="29">
        <f>C686*E686*G686/100</f>
        <v>0</v>
      </c>
      <c r="E686" s="30"/>
      <c r="F686" s="31">
        <f>E686*G686/10</f>
        <v>0</v>
      </c>
      <c r="G686" s="30"/>
      <c r="H686" s="30"/>
      <c r="I686" s="30"/>
      <c r="J686" s="30"/>
      <c r="K686" s="28"/>
      <c r="L686" s="68"/>
      <c r="M686" s="32">
        <f>IF(L686=0,H686,L686)</f>
        <v>0</v>
      </c>
      <c r="N686" s="297"/>
      <c r="O686" s="107"/>
      <c r="P686" s="85"/>
      <c r="Q686" s="107"/>
      <c r="R686" s="64"/>
      <c r="S686" s="251"/>
      <c r="T686" s="33"/>
      <c r="U686" s="34">
        <f>$D686*I686</f>
        <v>0</v>
      </c>
      <c r="V686" s="34">
        <f>$D686*J686</f>
        <v>0</v>
      </c>
      <c r="W686" s="34">
        <f>$D686*K686</f>
        <v>0</v>
      </c>
      <c r="X686" s="35">
        <f>$D686*M686</f>
        <v>0</v>
      </c>
      <c r="Y686" s="35">
        <f t="shared" ref="Y686" si="337">D686*(1-K686)</f>
        <v>0</v>
      </c>
      <c r="Z686" s="34">
        <f>$D686*N686</f>
        <v>0</v>
      </c>
      <c r="AA686" s="34">
        <f>$D686*O686</f>
        <v>0</v>
      </c>
      <c r="AB686" s="34">
        <f>$D686*P686</f>
        <v>0</v>
      </c>
      <c r="AC686" s="106">
        <f>D686-AF686-AE686-AD686</f>
        <v>0</v>
      </c>
      <c r="AD686" s="34">
        <f>$D686*Q686</f>
        <v>0</v>
      </c>
      <c r="AE686" s="34">
        <f>$D686*R686</f>
        <v>0</v>
      </c>
      <c r="AF686" s="34">
        <f>$D686*S686</f>
        <v>0</v>
      </c>
      <c r="AG686" s="106">
        <f>$P686*AC686</f>
        <v>0</v>
      </c>
      <c r="AH686" s="106">
        <f>$P686*AD686</f>
        <v>0</v>
      </c>
      <c r="AI686" s="106">
        <f>$P686*AE686</f>
        <v>0</v>
      </c>
      <c r="AJ686" s="106">
        <f>$P686*AF686</f>
        <v>0</v>
      </c>
      <c r="AK686" s="34">
        <f>$D686*T686</f>
        <v>0</v>
      </c>
      <c r="AL686" s="35"/>
      <c r="AM686" s="10"/>
      <c r="AN686" s="29">
        <f>DSUM($A$9:$D$1100,$D$9,AO685:AO686)</f>
        <v>0</v>
      </c>
      <c r="AO686" s="10">
        <f>B686</f>
        <v>0</v>
      </c>
      <c r="AP686" s="88">
        <f>DCOUNT($A$9:$T$1100,$B$9,AO685:AO686)</f>
        <v>0</v>
      </c>
      <c r="AQ686" s="29">
        <f>DSUM($A$9:$T$1100,$P$9,AO685:AO686)</f>
        <v>0</v>
      </c>
      <c r="AR686" s="6">
        <f>IF(AP686=0,0,AQ686/AP686)</f>
        <v>0</v>
      </c>
      <c r="AY686" s="51"/>
    </row>
    <row r="687" spans="1:51" ht="2.25" customHeight="1" x14ac:dyDescent="0.2">
      <c r="A687" s="37"/>
      <c r="B687" s="38"/>
      <c r="C687" s="39"/>
      <c r="D687" s="40"/>
      <c r="E687" s="41"/>
      <c r="F687" s="42"/>
      <c r="G687" s="41"/>
      <c r="H687" s="43" t="s">
        <v>0</v>
      </c>
      <c r="I687" s="43" t="s">
        <v>52</v>
      </c>
      <c r="J687" s="43" t="s">
        <v>1</v>
      </c>
      <c r="K687" s="39"/>
      <c r="L687" s="69"/>
      <c r="M687" s="45"/>
      <c r="N687" s="46"/>
      <c r="O687" s="46"/>
      <c r="P687" s="86"/>
      <c r="Q687" s="252"/>
      <c r="R687" s="63"/>
      <c r="S687" s="253"/>
      <c r="T687" s="47"/>
      <c r="U687" s="48"/>
      <c r="V687" s="48"/>
      <c r="W687" s="48"/>
      <c r="X687" s="48"/>
      <c r="Y687" s="48"/>
      <c r="Z687" s="48"/>
      <c r="AA687" s="48"/>
      <c r="AB687" s="48"/>
      <c r="AC687" s="103"/>
      <c r="AD687" s="48"/>
      <c r="AE687" s="48"/>
      <c r="AF687" s="48"/>
      <c r="AG687" s="109"/>
      <c r="AH687" s="109"/>
      <c r="AI687" s="109"/>
      <c r="AJ687" s="109"/>
      <c r="AK687" s="48"/>
      <c r="AL687" s="48"/>
      <c r="AM687" s="10"/>
      <c r="AN687" s="18"/>
      <c r="AO687" s="14" t="s">
        <v>81</v>
      </c>
      <c r="AP687" s="87"/>
      <c r="AQ687" s="87"/>
      <c r="AY687" s="51"/>
    </row>
    <row r="688" spans="1:51" ht="17.25" customHeight="1" x14ac:dyDescent="0.2">
      <c r="A688" s="26"/>
      <c r="B688" s="27"/>
      <c r="C688" s="28"/>
      <c r="D688" s="29">
        <f>C688*E688*G688/100</f>
        <v>0</v>
      </c>
      <c r="E688" s="30"/>
      <c r="F688" s="31">
        <f>E688*G688/10</f>
        <v>0</v>
      </c>
      <c r="G688" s="30"/>
      <c r="H688" s="30"/>
      <c r="I688" s="30"/>
      <c r="J688" s="30"/>
      <c r="K688" s="28"/>
      <c r="L688" s="68"/>
      <c r="M688" s="32">
        <f>IF(L688=0,H688,L688)</f>
        <v>0</v>
      </c>
      <c r="N688" s="297"/>
      <c r="O688" s="107"/>
      <c r="P688" s="85"/>
      <c r="Q688" s="107"/>
      <c r="R688" s="64"/>
      <c r="S688" s="251"/>
      <c r="T688" s="33"/>
      <c r="U688" s="34">
        <f>$D688*I688</f>
        <v>0</v>
      </c>
      <c r="V688" s="34">
        <f>$D688*J688</f>
        <v>0</v>
      </c>
      <c r="W688" s="34">
        <f>$D688*K688</f>
        <v>0</v>
      </c>
      <c r="X688" s="35">
        <f>$D688*M688</f>
        <v>0</v>
      </c>
      <c r="Y688" s="35">
        <f t="shared" ref="Y688" si="338">D688*(1-K688)</f>
        <v>0</v>
      </c>
      <c r="Z688" s="34">
        <f>$D688*N688</f>
        <v>0</v>
      </c>
      <c r="AA688" s="34">
        <f>$D688*O688</f>
        <v>0</v>
      </c>
      <c r="AB688" s="34">
        <f>$D688*P688</f>
        <v>0</v>
      </c>
      <c r="AC688" s="106">
        <f>D688-AF688-AE688-AD688</f>
        <v>0</v>
      </c>
      <c r="AD688" s="34">
        <f>$D688*Q688</f>
        <v>0</v>
      </c>
      <c r="AE688" s="34">
        <f>$D688*R688</f>
        <v>0</v>
      </c>
      <c r="AF688" s="34">
        <f>$D688*S688</f>
        <v>0</v>
      </c>
      <c r="AG688" s="106">
        <f>$P688*AC688</f>
        <v>0</v>
      </c>
      <c r="AH688" s="106">
        <f>$P688*AD688</f>
        <v>0</v>
      </c>
      <c r="AI688" s="106">
        <f>$P688*AE688</f>
        <v>0</v>
      </c>
      <c r="AJ688" s="106">
        <f>$P688*AF688</f>
        <v>0</v>
      </c>
      <c r="AK688" s="34">
        <f>$D688*T688</f>
        <v>0</v>
      </c>
      <c r="AL688" s="35"/>
      <c r="AM688" s="10"/>
      <c r="AN688" s="29">
        <f>DSUM($A$9:$D$1100,$D$9,AO687:AO688)</f>
        <v>0</v>
      </c>
      <c r="AO688" s="10">
        <f>B688</f>
        <v>0</v>
      </c>
      <c r="AP688" s="88">
        <f>DCOUNT($A$9:$T$1100,$B$9,AO687:AO688)</f>
        <v>0</v>
      </c>
      <c r="AQ688" s="29">
        <f>DSUM($A$9:$T$1100,$P$9,AO687:AO688)</f>
        <v>0</v>
      </c>
      <c r="AR688" s="6">
        <f>IF(AP688=0,0,AQ688/AP688)</f>
        <v>0</v>
      </c>
      <c r="AY688" s="51"/>
    </row>
    <row r="689" spans="1:51" ht="2.25" customHeight="1" x14ac:dyDescent="0.2">
      <c r="A689" s="37"/>
      <c r="B689" s="38"/>
      <c r="C689" s="39"/>
      <c r="D689" s="40"/>
      <c r="E689" s="41"/>
      <c r="F689" s="42"/>
      <c r="G689" s="41"/>
      <c r="H689" s="43" t="s">
        <v>0</v>
      </c>
      <c r="I689" s="43" t="s">
        <v>52</v>
      </c>
      <c r="J689" s="43" t="s">
        <v>1</v>
      </c>
      <c r="K689" s="39"/>
      <c r="L689" s="69"/>
      <c r="M689" s="45"/>
      <c r="N689" s="46"/>
      <c r="O689" s="46"/>
      <c r="P689" s="86"/>
      <c r="Q689" s="252"/>
      <c r="R689" s="63"/>
      <c r="S689" s="253"/>
      <c r="T689" s="47"/>
      <c r="U689" s="48"/>
      <c r="V689" s="48"/>
      <c r="W689" s="48"/>
      <c r="X689" s="48"/>
      <c r="Y689" s="48"/>
      <c r="Z689" s="48"/>
      <c r="AA689" s="48"/>
      <c r="AB689" s="48"/>
      <c r="AC689" s="103"/>
      <c r="AD689" s="48"/>
      <c r="AE689" s="48"/>
      <c r="AF689" s="48"/>
      <c r="AG689" s="109"/>
      <c r="AH689" s="109"/>
      <c r="AI689" s="109"/>
      <c r="AJ689" s="109"/>
      <c r="AK689" s="48"/>
      <c r="AL689" s="48"/>
      <c r="AM689" s="10"/>
      <c r="AN689" s="18"/>
      <c r="AO689" s="14" t="s">
        <v>81</v>
      </c>
      <c r="AP689" s="87"/>
      <c r="AQ689" s="87"/>
      <c r="AY689" s="51"/>
    </row>
    <row r="690" spans="1:51" ht="17.25" customHeight="1" x14ac:dyDescent="0.2">
      <c r="A690" s="26"/>
      <c r="B690" s="27"/>
      <c r="C690" s="28"/>
      <c r="D690" s="29">
        <f>C690*E690*G690/100</f>
        <v>0</v>
      </c>
      <c r="E690" s="30"/>
      <c r="F690" s="31">
        <f>E690*G690/10</f>
        <v>0</v>
      </c>
      <c r="G690" s="30"/>
      <c r="H690" s="30"/>
      <c r="I690" s="30"/>
      <c r="J690" s="30"/>
      <c r="K690" s="28"/>
      <c r="L690" s="68"/>
      <c r="M690" s="32">
        <f>IF(L690=0,H690,L690)</f>
        <v>0</v>
      </c>
      <c r="N690" s="297"/>
      <c r="O690" s="107"/>
      <c r="P690" s="85"/>
      <c r="Q690" s="107"/>
      <c r="R690" s="64"/>
      <c r="S690" s="251"/>
      <c r="T690" s="33"/>
      <c r="U690" s="34">
        <f>$D690*I690</f>
        <v>0</v>
      </c>
      <c r="V690" s="34">
        <f>$D690*J690</f>
        <v>0</v>
      </c>
      <c r="W690" s="34">
        <f>$D690*K690</f>
        <v>0</v>
      </c>
      <c r="X690" s="35">
        <f>$D690*M690</f>
        <v>0</v>
      </c>
      <c r="Y690" s="35">
        <f t="shared" ref="Y690" si="339">D690*(1-K690)</f>
        <v>0</v>
      </c>
      <c r="Z690" s="34">
        <f>$D690*N690</f>
        <v>0</v>
      </c>
      <c r="AA690" s="34">
        <f>$D690*O690</f>
        <v>0</v>
      </c>
      <c r="AB690" s="34">
        <f>$D690*P690</f>
        <v>0</v>
      </c>
      <c r="AC690" s="106">
        <f>D690-AF690-AE690-AD690</f>
        <v>0</v>
      </c>
      <c r="AD690" s="34">
        <f>$D690*Q690</f>
        <v>0</v>
      </c>
      <c r="AE690" s="34">
        <f>$D690*R690</f>
        <v>0</v>
      </c>
      <c r="AF690" s="34">
        <f>$D690*S690</f>
        <v>0</v>
      </c>
      <c r="AG690" s="106">
        <f>$P690*AC690</f>
        <v>0</v>
      </c>
      <c r="AH690" s="106">
        <f>$P690*AD690</f>
        <v>0</v>
      </c>
      <c r="AI690" s="106">
        <f>$P690*AE690</f>
        <v>0</v>
      </c>
      <c r="AJ690" s="106">
        <f>$P690*AF690</f>
        <v>0</v>
      </c>
      <c r="AK690" s="34">
        <f>$D690*T690</f>
        <v>0</v>
      </c>
      <c r="AL690" s="35"/>
      <c r="AM690" s="10"/>
      <c r="AN690" s="29">
        <f>DSUM($A$9:$D$1100,$D$9,AO689:AO690)</f>
        <v>0</v>
      </c>
      <c r="AO690" s="10">
        <f>B690</f>
        <v>0</v>
      </c>
      <c r="AP690" s="88">
        <f>DCOUNT($A$9:$T$1100,$B$9,AO689:AO690)</f>
        <v>0</v>
      </c>
      <c r="AQ690" s="29">
        <f>DSUM($A$9:$T$1100,$P$9,AO689:AO690)</f>
        <v>0</v>
      </c>
      <c r="AR690" s="6">
        <f>IF(AP690=0,0,AQ690/AP690)</f>
        <v>0</v>
      </c>
      <c r="AY690" s="51"/>
    </row>
    <row r="691" spans="1:51" ht="2.25" customHeight="1" x14ac:dyDescent="0.2">
      <c r="A691" s="37"/>
      <c r="B691" s="38"/>
      <c r="C691" s="39"/>
      <c r="D691" s="40"/>
      <c r="E691" s="41"/>
      <c r="F691" s="42"/>
      <c r="G691" s="41"/>
      <c r="H691" s="43" t="s">
        <v>0</v>
      </c>
      <c r="I691" s="43" t="s">
        <v>52</v>
      </c>
      <c r="J691" s="43" t="s">
        <v>1</v>
      </c>
      <c r="K691" s="39"/>
      <c r="L691" s="69"/>
      <c r="M691" s="45"/>
      <c r="N691" s="46"/>
      <c r="O691" s="46"/>
      <c r="P691" s="86"/>
      <c r="Q691" s="252"/>
      <c r="R691" s="63"/>
      <c r="S691" s="253"/>
      <c r="T691" s="47"/>
      <c r="U691" s="48"/>
      <c r="V691" s="48"/>
      <c r="W691" s="48"/>
      <c r="X691" s="48"/>
      <c r="Y691" s="48"/>
      <c r="Z691" s="48"/>
      <c r="AA691" s="48"/>
      <c r="AB691" s="48"/>
      <c r="AC691" s="103"/>
      <c r="AD691" s="48"/>
      <c r="AE691" s="48"/>
      <c r="AF691" s="48"/>
      <c r="AG691" s="109"/>
      <c r="AH691" s="109"/>
      <c r="AI691" s="109"/>
      <c r="AJ691" s="109"/>
      <c r="AK691" s="48"/>
      <c r="AL691" s="48"/>
      <c r="AM691" s="10"/>
      <c r="AN691" s="18"/>
      <c r="AO691" s="14" t="s">
        <v>81</v>
      </c>
      <c r="AP691" s="87"/>
      <c r="AQ691" s="87"/>
      <c r="AY691" s="51"/>
    </row>
    <row r="692" spans="1:51" ht="17.25" customHeight="1" x14ac:dyDescent="0.2">
      <c r="A692" s="26"/>
      <c r="B692" s="27"/>
      <c r="C692" s="28"/>
      <c r="D692" s="29">
        <f>C692*E692*G692/100</f>
        <v>0</v>
      </c>
      <c r="E692" s="30"/>
      <c r="F692" s="31">
        <f>E692*G692/10</f>
        <v>0</v>
      </c>
      <c r="G692" s="30"/>
      <c r="H692" s="30"/>
      <c r="I692" s="30"/>
      <c r="J692" s="30"/>
      <c r="K692" s="28"/>
      <c r="L692" s="68"/>
      <c r="M692" s="32">
        <f>IF(L692=0,H692,L692)</f>
        <v>0</v>
      </c>
      <c r="N692" s="297"/>
      <c r="O692" s="107"/>
      <c r="P692" s="85"/>
      <c r="Q692" s="107"/>
      <c r="R692" s="64"/>
      <c r="S692" s="251"/>
      <c r="T692" s="33"/>
      <c r="U692" s="34">
        <f>$D692*I692</f>
        <v>0</v>
      </c>
      <c r="V692" s="34">
        <f>$D692*J692</f>
        <v>0</v>
      </c>
      <c r="W692" s="34">
        <f>$D692*K692</f>
        <v>0</v>
      </c>
      <c r="X692" s="35">
        <f>$D692*M692</f>
        <v>0</v>
      </c>
      <c r="Y692" s="35">
        <f t="shared" ref="Y692" si="340">D692*(1-K692)</f>
        <v>0</v>
      </c>
      <c r="Z692" s="34">
        <f>$D692*N692</f>
        <v>0</v>
      </c>
      <c r="AA692" s="34">
        <f>$D692*O692</f>
        <v>0</v>
      </c>
      <c r="AB692" s="34">
        <f>$D692*P692</f>
        <v>0</v>
      </c>
      <c r="AC692" s="106">
        <f>D692-AF692-AE692-AD692</f>
        <v>0</v>
      </c>
      <c r="AD692" s="34">
        <f>$D692*Q692</f>
        <v>0</v>
      </c>
      <c r="AE692" s="34">
        <f>$D692*R692</f>
        <v>0</v>
      </c>
      <c r="AF692" s="34">
        <f>$D692*S692</f>
        <v>0</v>
      </c>
      <c r="AG692" s="106">
        <f>$P692*AC692</f>
        <v>0</v>
      </c>
      <c r="AH692" s="106">
        <f>$P692*AD692</f>
        <v>0</v>
      </c>
      <c r="AI692" s="106">
        <f>$P692*AE692</f>
        <v>0</v>
      </c>
      <c r="AJ692" s="106">
        <f>$P692*AF692</f>
        <v>0</v>
      </c>
      <c r="AK692" s="34">
        <f>$D692*T692</f>
        <v>0</v>
      </c>
      <c r="AL692" s="35"/>
      <c r="AM692" s="10"/>
      <c r="AN692" s="29">
        <f>DSUM($A$9:$D$1100,$D$9,AO691:AO692)</f>
        <v>0</v>
      </c>
      <c r="AO692" s="10">
        <f>B692</f>
        <v>0</v>
      </c>
      <c r="AP692" s="88">
        <f>DCOUNT($A$9:$T$1100,$B$9,AO691:AO692)</f>
        <v>0</v>
      </c>
      <c r="AQ692" s="29">
        <f>DSUM($A$9:$T$1100,$P$9,AO691:AO692)</f>
        <v>0</v>
      </c>
      <c r="AR692" s="6">
        <f>IF(AP692=0,0,AQ692/AP692)</f>
        <v>0</v>
      </c>
      <c r="AY692" s="51"/>
    </row>
    <row r="693" spans="1:51" ht="2.25" customHeight="1" x14ac:dyDescent="0.2">
      <c r="A693" s="37"/>
      <c r="B693" s="38"/>
      <c r="C693" s="39"/>
      <c r="D693" s="40"/>
      <c r="E693" s="41"/>
      <c r="F693" s="42"/>
      <c r="G693" s="41"/>
      <c r="H693" s="43" t="s">
        <v>0</v>
      </c>
      <c r="I693" s="43" t="s">
        <v>52</v>
      </c>
      <c r="J693" s="43" t="s">
        <v>1</v>
      </c>
      <c r="K693" s="39"/>
      <c r="L693" s="69"/>
      <c r="M693" s="45"/>
      <c r="N693" s="46"/>
      <c r="O693" s="46"/>
      <c r="P693" s="86"/>
      <c r="Q693" s="252"/>
      <c r="R693" s="63"/>
      <c r="S693" s="253"/>
      <c r="T693" s="47"/>
      <c r="U693" s="48"/>
      <c r="V693" s="48"/>
      <c r="W693" s="48"/>
      <c r="X693" s="48"/>
      <c r="Y693" s="48"/>
      <c r="Z693" s="48"/>
      <c r="AA693" s="48"/>
      <c r="AB693" s="48"/>
      <c r="AC693" s="103"/>
      <c r="AD693" s="48"/>
      <c r="AE693" s="48"/>
      <c r="AF693" s="48"/>
      <c r="AG693" s="109"/>
      <c r="AH693" s="109"/>
      <c r="AI693" s="109"/>
      <c r="AJ693" s="109"/>
      <c r="AK693" s="48"/>
      <c r="AL693" s="48"/>
      <c r="AM693" s="10"/>
      <c r="AN693" s="18"/>
      <c r="AO693" s="14" t="s">
        <v>81</v>
      </c>
      <c r="AP693" s="87"/>
      <c r="AQ693" s="87"/>
      <c r="AY693" s="51"/>
    </row>
    <row r="694" spans="1:51" ht="17.25" customHeight="1" x14ac:dyDescent="0.2">
      <c r="A694" s="26"/>
      <c r="B694" s="27"/>
      <c r="C694" s="28"/>
      <c r="D694" s="29">
        <f>C694*E694*G694/100</f>
        <v>0</v>
      </c>
      <c r="E694" s="30"/>
      <c r="F694" s="31">
        <f>E694*G694/10</f>
        <v>0</v>
      </c>
      <c r="G694" s="30"/>
      <c r="H694" s="30"/>
      <c r="I694" s="30"/>
      <c r="J694" s="30"/>
      <c r="K694" s="28"/>
      <c r="L694" s="68"/>
      <c r="M694" s="32">
        <f>IF(L694=0,H694,L694)</f>
        <v>0</v>
      </c>
      <c r="N694" s="297"/>
      <c r="O694" s="107"/>
      <c r="P694" s="85"/>
      <c r="Q694" s="107"/>
      <c r="R694" s="64"/>
      <c r="S694" s="251"/>
      <c r="T694" s="33"/>
      <c r="U694" s="34">
        <f>$D694*I694</f>
        <v>0</v>
      </c>
      <c r="V694" s="34">
        <f>$D694*J694</f>
        <v>0</v>
      </c>
      <c r="W694" s="34">
        <f>$D694*K694</f>
        <v>0</v>
      </c>
      <c r="X694" s="35">
        <f>$D694*M694</f>
        <v>0</v>
      </c>
      <c r="Y694" s="35">
        <f t="shared" ref="Y694" si="341">D694*(1-K694)</f>
        <v>0</v>
      </c>
      <c r="Z694" s="34">
        <f>$D694*N694</f>
        <v>0</v>
      </c>
      <c r="AA694" s="34">
        <f>$D694*O694</f>
        <v>0</v>
      </c>
      <c r="AB694" s="34">
        <f>$D694*P694</f>
        <v>0</v>
      </c>
      <c r="AC694" s="106">
        <f>D694-AF694-AE694-AD694</f>
        <v>0</v>
      </c>
      <c r="AD694" s="34">
        <f>$D694*Q694</f>
        <v>0</v>
      </c>
      <c r="AE694" s="34">
        <f>$D694*R694</f>
        <v>0</v>
      </c>
      <c r="AF694" s="34">
        <f>$D694*S694</f>
        <v>0</v>
      </c>
      <c r="AG694" s="106">
        <f>$P694*AC694</f>
        <v>0</v>
      </c>
      <c r="AH694" s="106">
        <f>$P694*AD694</f>
        <v>0</v>
      </c>
      <c r="AI694" s="106">
        <f>$P694*AE694</f>
        <v>0</v>
      </c>
      <c r="AJ694" s="106">
        <f>$P694*AF694</f>
        <v>0</v>
      </c>
      <c r="AK694" s="34">
        <f>$D694*T694</f>
        <v>0</v>
      </c>
      <c r="AL694" s="35"/>
      <c r="AM694" s="10"/>
      <c r="AN694" s="29">
        <f>DSUM($A$9:$D$1100,$D$9,AO693:AO694)</f>
        <v>0</v>
      </c>
      <c r="AO694" s="10">
        <f>B694</f>
        <v>0</v>
      </c>
      <c r="AP694" s="88">
        <f>DCOUNT($A$9:$T$1100,$B$9,AO693:AO694)</f>
        <v>0</v>
      </c>
      <c r="AQ694" s="29">
        <f>DSUM($A$9:$T$1100,$P$9,AO693:AO694)</f>
        <v>0</v>
      </c>
      <c r="AR694" s="6">
        <f>IF(AP694=0,0,AQ694/AP694)</f>
        <v>0</v>
      </c>
      <c r="AY694" s="51"/>
    </row>
    <row r="695" spans="1:51" ht="2.25" customHeight="1" x14ac:dyDescent="0.2">
      <c r="A695" s="37"/>
      <c r="B695" s="38"/>
      <c r="C695" s="39"/>
      <c r="D695" s="40"/>
      <c r="E695" s="41"/>
      <c r="F695" s="42"/>
      <c r="G695" s="41"/>
      <c r="H695" s="43" t="s">
        <v>0</v>
      </c>
      <c r="I695" s="43" t="s">
        <v>52</v>
      </c>
      <c r="J695" s="43" t="s">
        <v>1</v>
      </c>
      <c r="K695" s="39"/>
      <c r="L695" s="69"/>
      <c r="M695" s="45"/>
      <c r="N695" s="46"/>
      <c r="O695" s="46"/>
      <c r="P695" s="86"/>
      <c r="Q695" s="252"/>
      <c r="R695" s="63"/>
      <c r="S695" s="253"/>
      <c r="T695" s="47"/>
      <c r="U695" s="48"/>
      <c r="V695" s="48"/>
      <c r="W695" s="48"/>
      <c r="X695" s="48"/>
      <c r="Y695" s="48"/>
      <c r="Z695" s="48"/>
      <c r="AA695" s="48"/>
      <c r="AB695" s="48"/>
      <c r="AC695" s="103"/>
      <c r="AD695" s="48"/>
      <c r="AE695" s="48"/>
      <c r="AF695" s="48"/>
      <c r="AG695" s="109"/>
      <c r="AH695" s="109"/>
      <c r="AI695" s="109"/>
      <c r="AJ695" s="109"/>
      <c r="AK695" s="48"/>
      <c r="AL695" s="48"/>
      <c r="AM695" s="10"/>
      <c r="AN695" s="18"/>
      <c r="AO695" s="14" t="s">
        <v>81</v>
      </c>
      <c r="AP695" s="87"/>
      <c r="AQ695" s="87"/>
      <c r="AY695" s="51"/>
    </row>
    <row r="696" spans="1:51" ht="17.25" customHeight="1" x14ac:dyDescent="0.2">
      <c r="A696" s="26"/>
      <c r="B696" s="27"/>
      <c r="C696" s="28"/>
      <c r="D696" s="29">
        <f>C696*E696*G696/100</f>
        <v>0</v>
      </c>
      <c r="E696" s="30"/>
      <c r="F696" s="31">
        <f>E696*G696/10</f>
        <v>0</v>
      </c>
      <c r="G696" s="30"/>
      <c r="H696" s="30"/>
      <c r="I696" s="30"/>
      <c r="J696" s="30"/>
      <c r="K696" s="28"/>
      <c r="L696" s="68"/>
      <c r="M696" s="32">
        <f>IF(L696=0,H696,L696)</f>
        <v>0</v>
      </c>
      <c r="N696" s="297"/>
      <c r="O696" s="107"/>
      <c r="P696" s="85"/>
      <c r="Q696" s="107"/>
      <c r="R696" s="64"/>
      <c r="S696" s="251"/>
      <c r="T696" s="33"/>
      <c r="U696" s="34">
        <f>$D696*I696</f>
        <v>0</v>
      </c>
      <c r="V696" s="34">
        <f>$D696*J696</f>
        <v>0</v>
      </c>
      <c r="W696" s="34">
        <f>$D696*K696</f>
        <v>0</v>
      </c>
      <c r="X696" s="35">
        <f>$D696*M696</f>
        <v>0</v>
      </c>
      <c r="Y696" s="35">
        <f t="shared" ref="Y696" si="342">D696*(1-K696)</f>
        <v>0</v>
      </c>
      <c r="Z696" s="34">
        <f>$D696*N696</f>
        <v>0</v>
      </c>
      <c r="AA696" s="34">
        <f>$D696*O696</f>
        <v>0</v>
      </c>
      <c r="AB696" s="34">
        <f>$D696*P696</f>
        <v>0</v>
      </c>
      <c r="AC696" s="106">
        <f>D696-AF696-AE696-AD696</f>
        <v>0</v>
      </c>
      <c r="AD696" s="34">
        <f>$D696*Q696</f>
        <v>0</v>
      </c>
      <c r="AE696" s="34">
        <f>$D696*R696</f>
        <v>0</v>
      </c>
      <c r="AF696" s="34">
        <f>$D696*S696</f>
        <v>0</v>
      </c>
      <c r="AG696" s="106">
        <f>$P696*AC696</f>
        <v>0</v>
      </c>
      <c r="AH696" s="106">
        <f>$P696*AD696</f>
        <v>0</v>
      </c>
      <c r="AI696" s="106">
        <f>$P696*AE696</f>
        <v>0</v>
      </c>
      <c r="AJ696" s="106">
        <f>$P696*AF696</f>
        <v>0</v>
      </c>
      <c r="AK696" s="34">
        <f>$D696*T696</f>
        <v>0</v>
      </c>
      <c r="AL696" s="35"/>
      <c r="AM696" s="10"/>
      <c r="AN696" s="29">
        <f>DSUM($A$9:$D$1100,$D$9,AO695:AO696)</f>
        <v>0</v>
      </c>
      <c r="AO696" s="10">
        <f>B696</f>
        <v>0</v>
      </c>
      <c r="AP696" s="88">
        <f>DCOUNT($A$9:$T$1100,$B$9,AO695:AO696)</f>
        <v>0</v>
      </c>
      <c r="AQ696" s="29">
        <f>DSUM($A$9:$T$1100,$P$9,AO695:AO696)</f>
        <v>0</v>
      </c>
      <c r="AR696" s="6">
        <f>IF(AP696=0,0,AQ696/AP696)</f>
        <v>0</v>
      </c>
      <c r="AY696" s="51"/>
    </row>
    <row r="697" spans="1:51" ht="2.25" customHeight="1" x14ac:dyDescent="0.2">
      <c r="A697" s="37"/>
      <c r="B697" s="38"/>
      <c r="C697" s="39"/>
      <c r="D697" s="40"/>
      <c r="E697" s="41"/>
      <c r="F697" s="42"/>
      <c r="G697" s="41"/>
      <c r="H697" s="43" t="s">
        <v>0</v>
      </c>
      <c r="I697" s="43" t="s">
        <v>52</v>
      </c>
      <c r="J697" s="43" t="s">
        <v>1</v>
      </c>
      <c r="K697" s="39"/>
      <c r="L697" s="69"/>
      <c r="M697" s="45"/>
      <c r="N697" s="46"/>
      <c r="O697" s="46"/>
      <c r="P697" s="86"/>
      <c r="Q697" s="252"/>
      <c r="R697" s="63"/>
      <c r="S697" s="253"/>
      <c r="T697" s="47"/>
      <c r="U697" s="48"/>
      <c r="V697" s="48"/>
      <c r="W697" s="48"/>
      <c r="X697" s="48"/>
      <c r="Y697" s="48"/>
      <c r="Z697" s="48"/>
      <c r="AA697" s="48"/>
      <c r="AB697" s="48"/>
      <c r="AC697" s="103"/>
      <c r="AD697" s="48"/>
      <c r="AE697" s="48"/>
      <c r="AF697" s="48"/>
      <c r="AG697" s="109"/>
      <c r="AH697" s="109"/>
      <c r="AI697" s="109"/>
      <c r="AJ697" s="109"/>
      <c r="AK697" s="48"/>
      <c r="AL697" s="48"/>
      <c r="AM697" s="10"/>
      <c r="AN697" s="18"/>
      <c r="AO697" s="14" t="s">
        <v>81</v>
      </c>
      <c r="AP697" s="87"/>
      <c r="AQ697" s="87"/>
      <c r="AY697" s="51"/>
    </row>
    <row r="698" spans="1:51" ht="17.25" customHeight="1" x14ac:dyDescent="0.2">
      <c r="A698" s="26"/>
      <c r="B698" s="27"/>
      <c r="C698" s="28"/>
      <c r="D698" s="29">
        <f>C698*E698*G698/100</f>
        <v>0</v>
      </c>
      <c r="E698" s="30"/>
      <c r="F698" s="31">
        <f>E698*G698/10</f>
        <v>0</v>
      </c>
      <c r="G698" s="30"/>
      <c r="H698" s="30"/>
      <c r="I698" s="30"/>
      <c r="J698" s="30"/>
      <c r="K698" s="28"/>
      <c r="L698" s="68"/>
      <c r="M698" s="32">
        <f>IF(L698=0,H698,L698)</f>
        <v>0</v>
      </c>
      <c r="N698" s="297"/>
      <c r="O698" s="107"/>
      <c r="P698" s="85"/>
      <c r="Q698" s="107"/>
      <c r="R698" s="64"/>
      <c r="S698" s="251"/>
      <c r="T698" s="33"/>
      <c r="U698" s="34">
        <f>$D698*I698</f>
        <v>0</v>
      </c>
      <c r="V698" s="34">
        <f>$D698*J698</f>
        <v>0</v>
      </c>
      <c r="W698" s="34">
        <f>$D698*K698</f>
        <v>0</v>
      </c>
      <c r="X698" s="35">
        <f>$D698*M698</f>
        <v>0</v>
      </c>
      <c r="Y698" s="35">
        <f t="shared" ref="Y698" si="343">D698*(1-K698)</f>
        <v>0</v>
      </c>
      <c r="Z698" s="34">
        <f>$D698*N698</f>
        <v>0</v>
      </c>
      <c r="AA698" s="34">
        <f>$D698*O698</f>
        <v>0</v>
      </c>
      <c r="AB698" s="34">
        <f>$D698*P698</f>
        <v>0</v>
      </c>
      <c r="AC698" s="106">
        <f>D698-AF698-AE698-AD698</f>
        <v>0</v>
      </c>
      <c r="AD698" s="34">
        <f>$D698*Q698</f>
        <v>0</v>
      </c>
      <c r="AE698" s="34">
        <f>$D698*R698</f>
        <v>0</v>
      </c>
      <c r="AF698" s="34">
        <f>$D698*S698</f>
        <v>0</v>
      </c>
      <c r="AG698" s="106">
        <f>$P698*AC698</f>
        <v>0</v>
      </c>
      <c r="AH698" s="106">
        <f>$P698*AD698</f>
        <v>0</v>
      </c>
      <c r="AI698" s="106">
        <f>$P698*AE698</f>
        <v>0</v>
      </c>
      <c r="AJ698" s="106">
        <f>$P698*AF698</f>
        <v>0</v>
      </c>
      <c r="AK698" s="34">
        <f>$D698*T698</f>
        <v>0</v>
      </c>
      <c r="AL698" s="35"/>
      <c r="AM698" s="10"/>
      <c r="AN698" s="29">
        <f>DSUM($A$9:$D$1100,$D$9,AO697:AO698)</f>
        <v>0</v>
      </c>
      <c r="AO698" s="10">
        <f>B698</f>
        <v>0</v>
      </c>
      <c r="AP698" s="88">
        <f>DCOUNT($A$9:$T$1100,$B$9,AO697:AO698)</f>
        <v>0</v>
      </c>
      <c r="AQ698" s="29">
        <f>DSUM($A$9:$T$1100,$P$9,AO697:AO698)</f>
        <v>0</v>
      </c>
      <c r="AR698" s="6">
        <f>IF(AP698=0,0,AQ698/AP698)</f>
        <v>0</v>
      </c>
      <c r="AY698" s="51"/>
    </row>
    <row r="699" spans="1:51" ht="2.25" customHeight="1" x14ac:dyDescent="0.2">
      <c r="A699" s="37"/>
      <c r="B699" s="38"/>
      <c r="C699" s="39"/>
      <c r="D699" s="40"/>
      <c r="E699" s="41"/>
      <c r="F699" s="42"/>
      <c r="G699" s="41"/>
      <c r="H699" s="43" t="s">
        <v>0</v>
      </c>
      <c r="I699" s="43" t="s">
        <v>52</v>
      </c>
      <c r="J699" s="43" t="s">
        <v>1</v>
      </c>
      <c r="K699" s="39"/>
      <c r="L699" s="69"/>
      <c r="M699" s="45"/>
      <c r="N699" s="46"/>
      <c r="O699" s="46"/>
      <c r="P699" s="86"/>
      <c r="Q699" s="252"/>
      <c r="R699" s="63"/>
      <c r="S699" s="253"/>
      <c r="T699" s="47"/>
      <c r="U699" s="48"/>
      <c r="V699" s="48"/>
      <c r="W699" s="48"/>
      <c r="X699" s="48"/>
      <c r="Y699" s="48"/>
      <c r="Z699" s="48"/>
      <c r="AA699" s="48"/>
      <c r="AB699" s="48"/>
      <c r="AC699" s="103"/>
      <c r="AD699" s="48"/>
      <c r="AE699" s="48"/>
      <c r="AF699" s="48"/>
      <c r="AG699" s="109"/>
      <c r="AH699" s="109"/>
      <c r="AI699" s="109"/>
      <c r="AJ699" s="109"/>
      <c r="AK699" s="48"/>
      <c r="AL699" s="48"/>
      <c r="AM699" s="10"/>
      <c r="AN699" s="18"/>
      <c r="AO699" s="14" t="s">
        <v>81</v>
      </c>
      <c r="AP699" s="87"/>
      <c r="AQ699" s="87"/>
      <c r="AY699" s="51"/>
    </row>
    <row r="700" spans="1:51" ht="17.25" customHeight="1" x14ac:dyDescent="0.2">
      <c r="A700" s="26"/>
      <c r="B700" s="27"/>
      <c r="C700" s="28"/>
      <c r="D700" s="29">
        <f>C700*E700*G700/100</f>
        <v>0</v>
      </c>
      <c r="E700" s="30"/>
      <c r="F700" s="31">
        <f>E700*G700/10</f>
        <v>0</v>
      </c>
      <c r="G700" s="30"/>
      <c r="H700" s="30"/>
      <c r="I700" s="30"/>
      <c r="J700" s="30"/>
      <c r="K700" s="28"/>
      <c r="L700" s="68"/>
      <c r="M700" s="32">
        <f>IF(L700=0,H700,L700)</f>
        <v>0</v>
      </c>
      <c r="N700" s="297"/>
      <c r="O700" s="107"/>
      <c r="P700" s="85"/>
      <c r="Q700" s="107"/>
      <c r="R700" s="64"/>
      <c r="S700" s="251"/>
      <c r="T700" s="33"/>
      <c r="U700" s="34">
        <f>$D700*I700</f>
        <v>0</v>
      </c>
      <c r="V700" s="34">
        <f>$D700*J700</f>
        <v>0</v>
      </c>
      <c r="W700" s="34">
        <f>$D700*K700</f>
        <v>0</v>
      </c>
      <c r="X700" s="35">
        <f>$D700*M700</f>
        <v>0</v>
      </c>
      <c r="Y700" s="35">
        <f t="shared" ref="Y700" si="344">D700*(1-K700)</f>
        <v>0</v>
      </c>
      <c r="Z700" s="34">
        <f>$D700*N700</f>
        <v>0</v>
      </c>
      <c r="AA700" s="34">
        <f>$D700*O700</f>
        <v>0</v>
      </c>
      <c r="AB700" s="34">
        <f>$D700*P700</f>
        <v>0</v>
      </c>
      <c r="AC700" s="106">
        <f>D700-AF700-AE700-AD700</f>
        <v>0</v>
      </c>
      <c r="AD700" s="34">
        <f>$D700*Q700</f>
        <v>0</v>
      </c>
      <c r="AE700" s="34">
        <f>$D700*R700</f>
        <v>0</v>
      </c>
      <c r="AF700" s="34">
        <f>$D700*S700</f>
        <v>0</v>
      </c>
      <c r="AG700" s="106">
        <f>$P700*AC700</f>
        <v>0</v>
      </c>
      <c r="AH700" s="106">
        <f>$P700*AD700</f>
        <v>0</v>
      </c>
      <c r="AI700" s="106">
        <f>$P700*AE700</f>
        <v>0</v>
      </c>
      <c r="AJ700" s="106">
        <f>$P700*AF700</f>
        <v>0</v>
      </c>
      <c r="AK700" s="34">
        <f>$D700*T700</f>
        <v>0</v>
      </c>
      <c r="AL700" s="35"/>
      <c r="AM700" s="10"/>
      <c r="AN700" s="29">
        <f>DSUM($A$9:$D$1100,$D$9,AO699:AO700)</f>
        <v>0</v>
      </c>
      <c r="AO700" s="10">
        <f>B700</f>
        <v>0</v>
      </c>
      <c r="AP700" s="88">
        <f>DCOUNT($A$9:$T$1100,$B$9,AO699:AO700)</f>
        <v>0</v>
      </c>
      <c r="AQ700" s="29">
        <f>DSUM($A$9:$T$1100,$P$9,AO699:AO700)</f>
        <v>0</v>
      </c>
      <c r="AR700" s="6">
        <f>IF(AP700=0,0,AQ700/AP700)</f>
        <v>0</v>
      </c>
      <c r="AY700" s="51"/>
    </row>
    <row r="701" spans="1:51" ht="2.25" customHeight="1" x14ac:dyDescent="0.2">
      <c r="A701" s="37"/>
      <c r="B701" s="38"/>
      <c r="C701" s="39"/>
      <c r="D701" s="40"/>
      <c r="E701" s="41"/>
      <c r="F701" s="42"/>
      <c r="G701" s="41"/>
      <c r="H701" s="43" t="s">
        <v>0</v>
      </c>
      <c r="I701" s="43" t="s">
        <v>52</v>
      </c>
      <c r="J701" s="43" t="s">
        <v>1</v>
      </c>
      <c r="K701" s="39"/>
      <c r="L701" s="69"/>
      <c r="M701" s="45"/>
      <c r="N701" s="46"/>
      <c r="O701" s="46"/>
      <c r="P701" s="86"/>
      <c r="Q701" s="252"/>
      <c r="R701" s="63"/>
      <c r="S701" s="253"/>
      <c r="T701" s="47"/>
      <c r="U701" s="48"/>
      <c r="V701" s="48"/>
      <c r="W701" s="48"/>
      <c r="X701" s="48"/>
      <c r="Y701" s="48"/>
      <c r="Z701" s="48"/>
      <c r="AA701" s="48"/>
      <c r="AB701" s="48"/>
      <c r="AC701" s="103"/>
      <c r="AD701" s="48"/>
      <c r="AE701" s="48"/>
      <c r="AF701" s="48"/>
      <c r="AG701" s="109"/>
      <c r="AH701" s="109"/>
      <c r="AI701" s="109"/>
      <c r="AJ701" s="109"/>
      <c r="AK701" s="48"/>
      <c r="AL701" s="48"/>
      <c r="AM701" s="10"/>
      <c r="AN701" s="18"/>
      <c r="AO701" s="14" t="s">
        <v>81</v>
      </c>
      <c r="AP701" s="87"/>
      <c r="AQ701" s="87"/>
      <c r="AY701" s="51"/>
    </row>
    <row r="702" spans="1:51" ht="17.25" customHeight="1" x14ac:dyDescent="0.2">
      <c r="A702" s="26"/>
      <c r="B702" s="27"/>
      <c r="C702" s="28"/>
      <c r="D702" s="29">
        <f>C702*E702*G702/100</f>
        <v>0</v>
      </c>
      <c r="E702" s="30"/>
      <c r="F702" s="31">
        <f>E702*G702/10</f>
        <v>0</v>
      </c>
      <c r="G702" s="30"/>
      <c r="H702" s="30"/>
      <c r="I702" s="30"/>
      <c r="J702" s="30"/>
      <c r="K702" s="28"/>
      <c r="L702" s="68"/>
      <c r="M702" s="32">
        <f>IF(L702=0,H702,L702)</f>
        <v>0</v>
      </c>
      <c r="N702" s="297"/>
      <c r="O702" s="107"/>
      <c r="P702" s="85"/>
      <c r="Q702" s="107"/>
      <c r="R702" s="64"/>
      <c r="S702" s="251"/>
      <c r="T702" s="33"/>
      <c r="U702" s="34">
        <f>$D702*I702</f>
        <v>0</v>
      </c>
      <c r="V702" s="34">
        <f>$D702*J702</f>
        <v>0</v>
      </c>
      <c r="W702" s="34">
        <f>$D702*K702</f>
        <v>0</v>
      </c>
      <c r="X702" s="35">
        <f>$D702*M702</f>
        <v>0</v>
      </c>
      <c r="Y702" s="35">
        <f t="shared" ref="Y702" si="345">D702*(1-K702)</f>
        <v>0</v>
      </c>
      <c r="Z702" s="34">
        <f>$D702*N702</f>
        <v>0</v>
      </c>
      <c r="AA702" s="34">
        <f>$D702*O702</f>
        <v>0</v>
      </c>
      <c r="AB702" s="34">
        <f>$D702*P702</f>
        <v>0</v>
      </c>
      <c r="AC702" s="106">
        <f>D702-AF702-AE702-AD702</f>
        <v>0</v>
      </c>
      <c r="AD702" s="34">
        <f>$D702*Q702</f>
        <v>0</v>
      </c>
      <c r="AE702" s="34">
        <f>$D702*R702</f>
        <v>0</v>
      </c>
      <c r="AF702" s="34">
        <f>$D702*S702</f>
        <v>0</v>
      </c>
      <c r="AG702" s="106">
        <f>$P702*AC702</f>
        <v>0</v>
      </c>
      <c r="AH702" s="106">
        <f>$P702*AD702</f>
        <v>0</v>
      </c>
      <c r="AI702" s="106">
        <f>$P702*AE702</f>
        <v>0</v>
      </c>
      <c r="AJ702" s="106">
        <f>$P702*AF702</f>
        <v>0</v>
      </c>
      <c r="AK702" s="34">
        <f>$D702*T702</f>
        <v>0</v>
      </c>
      <c r="AL702" s="35"/>
      <c r="AM702" s="10"/>
      <c r="AN702" s="29">
        <f>DSUM($A$9:$D$1100,$D$9,AO701:AO702)</f>
        <v>0</v>
      </c>
      <c r="AO702" s="10">
        <f>B702</f>
        <v>0</v>
      </c>
      <c r="AP702" s="88">
        <f>DCOUNT($A$9:$T$1100,$B$9,AO701:AO702)</f>
        <v>0</v>
      </c>
      <c r="AQ702" s="29">
        <f>DSUM($A$9:$T$1100,$P$9,AO701:AO702)</f>
        <v>0</v>
      </c>
      <c r="AR702" s="6">
        <f>IF(AP702=0,0,AQ702/AP702)</f>
        <v>0</v>
      </c>
      <c r="AY702" s="51"/>
    </row>
    <row r="703" spans="1:51" ht="2.25" customHeight="1" x14ac:dyDescent="0.2">
      <c r="A703" s="37"/>
      <c r="B703" s="38"/>
      <c r="C703" s="39"/>
      <c r="D703" s="40"/>
      <c r="E703" s="41"/>
      <c r="F703" s="42"/>
      <c r="G703" s="41"/>
      <c r="H703" s="43" t="s">
        <v>0</v>
      </c>
      <c r="I703" s="43" t="s">
        <v>52</v>
      </c>
      <c r="J703" s="43" t="s">
        <v>1</v>
      </c>
      <c r="K703" s="39"/>
      <c r="L703" s="69"/>
      <c r="M703" s="45"/>
      <c r="N703" s="46"/>
      <c r="O703" s="46"/>
      <c r="P703" s="86"/>
      <c r="Q703" s="252"/>
      <c r="R703" s="63"/>
      <c r="S703" s="253"/>
      <c r="T703" s="47"/>
      <c r="U703" s="48"/>
      <c r="V703" s="48"/>
      <c r="W703" s="48"/>
      <c r="X703" s="48"/>
      <c r="Y703" s="48"/>
      <c r="Z703" s="48"/>
      <c r="AA703" s="48"/>
      <c r="AB703" s="48"/>
      <c r="AC703" s="103"/>
      <c r="AD703" s="48"/>
      <c r="AE703" s="48"/>
      <c r="AF703" s="48"/>
      <c r="AG703" s="109"/>
      <c r="AH703" s="109"/>
      <c r="AI703" s="109"/>
      <c r="AJ703" s="109"/>
      <c r="AK703" s="48"/>
      <c r="AL703" s="48"/>
      <c r="AM703" s="10"/>
      <c r="AN703" s="18"/>
      <c r="AO703" s="14" t="s">
        <v>81</v>
      </c>
      <c r="AP703" s="87"/>
      <c r="AQ703" s="87"/>
      <c r="AY703" s="51"/>
    </row>
    <row r="704" spans="1:51" ht="17.25" customHeight="1" x14ac:dyDescent="0.2">
      <c r="A704" s="26"/>
      <c r="B704" s="27"/>
      <c r="C704" s="28"/>
      <c r="D704" s="29">
        <f>C704*E704*G704/100</f>
        <v>0</v>
      </c>
      <c r="E704" s="30"/>
      <c r="F704" s="31">
        <f>E704*G704/10</f>
        <v>0</v>
      </c>
      <c r="G704" s="30"/>
      <c r="H704" s="30"/>
      <c r="I704" s="30"/>
      <c r="J704" s="30"/>
      <c r="K704" s="28"/>
      <c r="L704" s="68"/>
      <c r="M704" s="32">
        <f>IF(L704=0,H704,L704)</f>
        <v>0</v>
      </c>
      <c r="N704" s="297"/>
      <c r="O704" s="107"/>
      <c r="P704" s="85"/>
      <c r="Q704" s="107"/>
      <c r="R704" s="64"/>
      <c r="S704" s="251"/>
      <c r="T704" s="33"/>
      <c r="U704" s="34">
        <f>$D704*I704</f>
        <v>0</v>
      </c>
      <c r="V704" s="34">
        <f>$D704*J704</f>
        <v>0</v>
      </c>
      <c r="W704" s="34">
        <f>$D704*K704</f>
        <v>0</v>
      </c>
      <c r="X704" s="35">
        <f>$D704*M704</f>
        <v>0</v>
      </c>
      <c r="Y704" s="35">
        <f t="shared" ref="Y704" si="346">D704*(1-K704)</f>
        <v>0</v>
      </c>
      <c r="Z704" s="34">
        <f>$D704*N704</f>
        <v>0</v>
      </c>
      <c r="AA704" s="34">
        <f>$D704*O704</f>
        <v>0</v>
      </c>
      <c r="AB704" s="34">
        <f>$D704*P704</f>
        <v>0</v>
      </c>
      <c r="AC704" s="106">
        <f>D704-AF704-AE704-AD704</f>
        <v>0</v>
      </c>
      <c r="AD704" s="34">
        <f>$D704*Q704</f>
        <v>0</v>
      </c>
      <c r="AE704" s="34">
        <f>$D704*R704</f>
        <v>0</v>
      </c>
      <c r="AF704" s="34">
        <f>$D704*S704</f>
        <v>0</v>
      </c>
      <c r="AG704" s="106">
        <f>$P704*AC704</f>
        <v>0</v>
      </c>
      <c r="AH704" s="106">
        <f>$P704*AD704</f>
        <v>0</v>
      </c>
      <c r="AI704" s="106">
        <f>$P704*AE704</f>
        <v>0</v>
      </c>
      <c r="AJ704" s="106">
        <f>$P704*AF704</f>
        <v>0</v>
      </c>
      <c r="AK704" s="34">
        <f>$D704*T704</f>
        <v>0</v>
      </c>
      <c r="AL704" s="35"/>
      <c r="AM704" s="10"/>
      <c r="AN704" s="29">
        <f>DSUM($A$9:$D$1100,$D$9,AO703:AO704)</f>
        <v>0</v>
      </c>
      <c r="AO704" s="10">
        <f>B704</f>
        <v>0</v>
      </c>
      <c r="AP704" s="88">
        <f>DCOUNT($A$9:$T$1100,$B$9,AO703:AO704)</f>
        <v>0</v>
      </c>
      <c r="AQ704" s="29">
        <f>DSUM($A$9:$T$1100,$P$9,AO703:AO704)</f>
        <v>0</v>
      </c>
      <c r="AR704" s="6">
        <f>IF(AP704=0,0,AQ704/AP704)</f>
        <v>0</v>
      </c>
      <c r="AY704" s="51"/>
    </row>
    <row r="705" spans="1:51" ht="2.25" customHeight="1" x14ac:dyDescent="0.2">
      <c r="A705" s="37"/>
      <c r="B705" s="38"/>
      <c r="C705" s="39"/>
      <c r="D705" s="40"/>
      <c r="E705" s="41"/>
      <c r="F705" s="42"/>
      <c r="G705" s="41"/>
      <c r="H705" s="43" t="s">
        <v>0</v>
      </c>
      <c r="I705" s="43" t="s">
        <v>52</v>
      </c>
      <c r="J705" s="43" t="s">
        <v>1</v>
      </c>
      <c r="K705" s="39"/>
      <c r="L705" s="69"/>
      <c r="M705" s="45"/>
      <c r="N705" s="46"/>
      <c r="O705" s="46"/>
      <c r="P705" s="86"/>
      <c r="Q705" s="252"/>
      <c r="R705" s="63"/>
      <c r="S705" s="253"/>
      <c r="T705" s="47"/>
      <c r="U705" s="48"/>
      <c r="V705" s="48"/>
      <c r="W705" s="48"/>
      <c r="X705" s="48"/>
      <c r="Y705" s="48"/>
      <c r="Z705" s="48"/>
      <c r="AA705" s="48"/>
      <c r="AB705" s="48"/>
      <c r="AC705" s="103"/>
      <c r="AD705" s="48"/>
      <c r="AE705" s="48"/>
      <c r="AF705" s="48"/>
      <c r="AG705" s="109"/>
      <c r="AH705" s="109"/>
      <c r="AI705" s="109"/>
      <c r="AJ705" s="109"/>
      <c r="AK705" s="48"/>
      <c r="AL705" s="48"/>
      <c r="AM705" s="10"/>
      <c r="AN705" s="18"/>
      <c r="AO705" s="14" t="s">
        <v>81</v>
      </c>
      <c r="AP705" s="87"/>
      <c r="AQ705" s="87"/>
      <c r="AY705" s="51"/>
    </row>
    <row r="706" spans="1:51" ht="17.25" customHeight="1" x14ac:dyDescent="0.2">
      <c r="A706" s="26"/>
      <c r="B706" s="27"/>
      <c r="C706" s="28"/>
      <c r="D706" s="29">
        <f>C706*E706*G706/100</f>
        <v>0</v>
      </c>
      <c r="E706" s="30"/>
      <c r="F706" s="31">
        <f>E706*G706/10</f>
        <v>0</v>
      </c>
      <c r="G706" s="30"/>
      <c r="H706" s="30"/>
      <c r="I706" s="30"/>
      <c r="J706" s="30"/>
      <c r="K706" s="28"/>
      <c r="L706" s="68"/>
      <c r="M706" s="32">
        <f>IF(L706=0,H706,L706)</f>
        <v>0</v>
      </c>
      <c r="N706" s="297"/>
      <c r="O706" s="107"/>
      <c r="P706" s="85"/>
      <c r="Q706" s="107"/>
      <c r="R706" s="64"/>
      <c r="S706" s="251"/>
      <c r="T706" s="33"/>
      <c r="U706" s="34">
        <f>$D706*I706</f>
        <v>0</v>
      </c>
      <c r="V706" s="34">
        <f>$D706*J706</f>
        <v>0</v>
      </c>
      <c r="W706" s="34">
        <f>$D706*K706</f>
        <v>0</v>
      </c>
      <c r="X706" s="35">
        <f>$D706*M706</f>
        <v>0</v>
      </c>
      <c r="Y706" s="35">
        <f t="shared" ref="Y706" si="347">D706*(1-K706)</f>
        <v>0</v>
      </c>
      <c r="Z706" s="34">
        <f>$D706*N706</f>
        <v>0</v>
      </c>
      <c r="AA706" s="34">
        <f>$D706*O706</f>
        <v>0</v>
      </c>
      <c r="AB706" s="34">
        <f>$D706*P706</f>
        <v>0</v>
      </c>
      <c r="AC706" s="106">
        <f>D706-AF706-AE706-AD706</f>
        <v>0</v>
      </c>
      <c r="AD706" s="34">
        <f>$D706*Q706</f>
        <v>0</v>
      </c>
      <c r="AE706" s="34">
        <f>$D706*R706</f>
        <v>0</v>
      </c>
      <c r="AF706" s="34">
        <f>$D706*S706</f>
        <v>0</v>
      </c>
      <c r="AG706" s="106">
        <f>$P706*AC706</f>
        <v>0</v>
      </c>
      <c r="AH706" s="106">
        <f>$P706*AD706</f>
        <v>0</v>
      </c>
      <c r="AI706" s="106">
        <f>$P706*AE706</f>
        <v>0</v>
      </c>
      <c r="AJ706" s="106">
        <f>$P706*AF706</f>
        <v>0</v>
      </c>
      <c r="AK706" s="34">
        <f>$D706*T706</f>
        <v>0</v>
      </c>
      <c r="AL706" s="35"/>
      <c r="AM706" s="10"/>
      <c r="AN706" s="29">
        <f>DSUM($A$9:$D$1100,$D$9,AO705:AO706)</f>
        <v>0</v>
      </c>
      <c r="AO706" s="10">
        <f>B706</f>
        <v>0</v>
      </c>
      <c r="AP706" s="88">
        <f>DCOUNT($A$9:$T$1100,$B$9,AO705:AO706)</f>
        <v>0</v>
      </c>
      <c r="AQ706" s="29">
        <f>DSUM($A$9:$T$1100,$P$9,AO705:AO706)</f>
        <v>0</v>
      </c>
      <c r="AR706" s="6">
        <f>IF(AP706=0,0,AQ706/AP706)</f>
        <v>0</v>
      </c>
      <c r="AY706" s="51"/>
    </row>
    <row r="707" spans="1:51" ht="2.25" customHeight="1" x14ac:dyDescent="0.2">
      <c r="A707" s="37"/>
      <c r="B707" s="38"/>
      <c r="C707" s="39"/>
      <c r="D707" s="40"/>
      <c r="E707" s="41"/>
      <c r="F707" s="42"/>
      <c r="G707" s="41"/>
      <c r="H707" s="43" t="s">
        <v>0</v>
      </c>
      <c r="I707" s="43" t="s">
        <v>52</v>
      </c>
      <c r="J707" s="43" t="s">
        <v>1</v>
      </c>
      <c r="K707" s="39"/>
      <c r="L707" s="69"/>
      <c r="M707" s="45"/>
      <c r="N707" s="46"/>
      <c r="O707" s="46"/>
      <c r="P707" s="86"/>
      <c r="Q707" s="252"/>
      <c r="R707" s="63"/>
      <c r="S707" s="253"/>
      <c r="T707" s="47"/>
      <c r="U707" s="48"/>
      <c r="V707" s="48"/>
      <c r="W707" s="48"/>
      <c r="X707" s="48"/>
      <c r="Y707" s="48"/>
      <c r="Z707" s="48"/>
      <c r="AA707" s="48"/>
      <c r="AB707" s="48"/>
      <c r="AC707" s="103"/>
      <c r="AD707" s="48"/>
      <c r="AE707" s="48"/>
      <c r="AF707" s="48"/>
      <c r="AG707" s="109"/>
      <c r="AH707" s="109"/>
      <c r="AI707" s="109"/>
      <c r="AJ707" s="109"/>
      <c r="AK707" s="48"/>
      <c r="AL707" s="48"/>
      <c r="AM707" s="10"/>
      <c r="AN707" s="18"/>
      <c r="AO707" s="14" t="s">
        <v>81</v>
      </c>
      <c r="AP707" s="87"/>
      <c r="AQ707" s="87"/>
      <c r="AY707" s="51"/>
    </row>
    <row r="708" spans="1:51" ht="17.25" customHeight="1" x14ac:dyDescent="0.2">
      <c r="A708" s="26"/>
      <c r="B708" s="27"/>
      <c r="C708" s="28"/>
      <c r="D708" s="29">
        <f>C708*E708*G708/100</f>
        <v>0</v>
      </c>
      <c r="E708" s="30"/>
      <c r="F708" s="31">
        <f>E708*G708/10</f>
        <v>0</v>
      </c>
      <c r="G708" s="30"/>
      <c r="H708" s="30"/>
      <c r="I708" s="30"/>
      <c r="J708" s="30"/>
      <c r="K708" s="28"/>
      <c r="L708" s="68"/>
      <c r="M708" s="32">
        <f>IF(L708=0,H708,L708)</f>
        <v>0</v>
      </c>
      <c r="N708" s="297"/>
      <c r="O708" s="107"/>
      <c r="P708" s="85"/>
      <c r="Q708" s="107"/>
      <c r="R708" s="64"/>
      <c r="S708" s="251"/>
      <c r="T708" s="33"/>
      <c r="U708" s="34">
        <f>$D708*I708</f>
        <v>0</v>
      </c>
      <c r="V708" s="34">
        <f>$D708*J708</f>
        <v>0</v>
      </c>
      <c r="W708" s="34">
        <f>$D708*K708</f>
        <v>0</v>
      </c>
      <c r="X708" s="35">
        <f>$D708*M708</f>
        <v>0</v>
      </c>
      <c r="Y708" s="35">
        <f t="shared" ref="Y708" si="348">D708*(1-K708)</f>
        <v>0</v>
      </c>
      <c r="Z708" s="34">
        <f>$D708*N708</f>
        <v>0</v>
      </c>
      <c r="AA708" s="34">
        <f>$D708*O708</f>
        <v>0</v>
      </c>
      <c r="AB708" s="34">
        <f>$D708*P708</f>
        <v>0</v>
      </c>
      <c r="AC708" s="106">
        <f>D708-AF708-AE708-AD708</f>
        <v>0</v>
      </c>
      <c r="AD708" s="34">
        <f>$D708*Q708</f>
        <v>0</v>
      </c>
      <c r="AE708" s="34">
        <f>$D708*R708</f>
        <v>0</v>
      </c>
      <c r="AF708" s="34">
        <f>$D708*S708</f>
        <v>0</v>
      </c>
      <c r="AG708" s="106">
        <f>$P708*AC708</f>
        <v>0</v>
      </c>
      <c r="AH708" s="106">
        <f>$P708*AD708</f>
        <v>0</v>
      </c>
      <c r="AI708" s="106">
        <f>$P708*AE708</f>
        <v>0</v>
      </c>
      <c r="AJ708" s="106">
        <f>$P708*AF708</f>
        <v>0</v>
      </c>
      <c r="AK708" s="34">
        <f>$D708*T708</f>
        <v>0</v>
      </c>
      <c r="AL708" s="35"/>
      <c r="AM708" s="10"/>
      <c r="AN708" s="29">
        <f>DSUM($A$9:$D$1100,$D$9,AO707:AO708)</f>
        <v>0</v>
      </c>
      <c r="AO708" s="10">
        <f>B708</f>
        <v>0</v>
      </c>
      <c r="AP708" s="88">
        <f>DCOUNT($A$9:$T$1100,$B$9,AO707:AO708)</f>
        <v>0</v>
      </c>
      <c r="AQ708" s="29">
        <f>DSUM($A$9:$T$1100,$P$9,AO707:AO708)</f>
        <v>0</v>
      </c>
      <c r="AR708" s="6">
        <f>IF(AP708=0,0,AQ708/AP708)</f>
        <v>0</v>
      </c>
      <c r="AY708" s="51"/>
    </row>
    <row r="709" spans="1:51" ht="2.25" customHeight="1" x14ac:dyDescent="0.2">
      <c r="A709" s="37"/>
      <c r="B709" s="38"/>
      <c r="C709" s="39"/>
      <c r="D709" s="40"/>
      <c r="E709" s="41"/>
      <c r="F709" s="42"/>
      <c r="G709" s="41"/>
      <c r="H709" s="43" t="s">
        <v>0</v>
      </c>
      <c r="I709" s="43" t="s">
        <v>52</v>
      </c>
      <c r="J709" s="43" t="s">
        <v>1</v>
      </c>
      <c r="K709" s="39"/>
      <c r="L709" s="69"/>
      <c r="M709" s="45"/>
      <c r="N709" s="46"/>
      <c r="O709" s="46"/>
      <c r="P709" s="86"/>
      <c r="Q709" s="252"/>
      <c r="R709" s="63"/>
      <c r="S709" s="253"/>
      <c r="T709" s="47"/>
      <c r="U709" s="48"/>
      <c r="V709" s="48"/>
      <c r="W709" s="48"/>
      <c r="X709" s="48"/>
      <c r="Y709" s="48"/>
      <c r="Z709" s="48"/>
      <c r="AA709" s="48"/>
      <c r="AB709" s="48"/>
      <c r="AC709" s="103"/>
      <c r="AD709" s="48"/>
      <c r="AE709" s="48"/>
      <c r="AF709" s="48"/>
      <c r="AG709" s="109"/>
      <c r="AH709" s="109"/>
      <c r="AI709" s="109"/>
      <c r="AJ709" s="109"/>
      <c r="AK709" s="48"/>
      <c r="AL709" s="48"/>
      <c r="AM709" s="10"/>
      <c r="AN709" s="18"/>
      <c r="AO709" s="14" t="s">
        <v>81</v>
      </c>
      <c r="AP709" s="87"/>
      <c r="AQ709" s="87"/>
      <c r="AY709" s="51"/>
    </row>
    <row r="710" spans="1:51" ht="17.25" customHeight="1" x14ac:dyDescent="0.2">
      <c r="A710" s="26"/>
      <c r="B710" s="27"/>
      <c r="C710" s="28"/>
      <c r="D710" s="29">
        <f>C710*E710*G710/100</f>
        <v>0</v>
      </c>
      <c r="E710" s="30"/>
      <c r="F710" s="31">
        <f>E710*G710/10</f>
        <v>0</v>
      </c>
      <c r="G710" s="30"/>
      <c r="H710" s="30"/>
      <c r="I710" s="30"/>
      <c r="J710" s="30"/>
      <c r="K710" s="28"/>
      <c r="L710" s="68"/>
      <c r="M710" s="32">
        <f>IF(L710=0,H710,L710)</f>
        <v>0</v>
      </c>
      <c r="N710" s="297"/>
      <c r="O710" s="107"/>
      <c r="P710" s="85"/>
      <c r="Q710" s="107"/>
      <c r="R710" s="64"/>
      <c r="S710" s="251"/>
      <c r="T710" s="33"/>
      <c r="U710" s="34">
        <f>$D710*I710</f>
        <v>0</v>
      </c>
      <c r="V710" s="34">
        <f>$D710*J710</f>
        <v>0</v>
      </c>
      <c r="W710" s="34">
        <f>$D710*K710</f>
        <v>0</v>
      </c>
      <c r="X710" s="35">
        <f>$D710*M710</f>
        <v>0</v>
      </c>
      <c r="Y710" s="35">
        <f t="shared" ref="Y710" si="349">D710*(1-K710)</f>
        <v>0</v>
      </c>
      <c r="Z710" s="34">
        <f>$D710*N710</f>
        <v>0</v>
      </c>
      <c r="AA710" s="34">
        <f>$D710*O710</f>
        <v>0</v>
      </c>
      <c r="AB710" s="34">
        <f>$D710*P710</f>
        <v>0</v>
      </c>
      <c r="AC710" s="106">
        <f>D710-AF710-AE710-AD710</f>
        <v>0</v>
      </c>
      <c r="AD710" s="34">
        <f>$D710*Q710</f>
        <v>0</v>
      </c>
      <c r="AE710" s="34">
        <f>$D710*R710</f>
        <v>0</v>
      </c>
      <c r="AF710" s="34">
        <f>$D710*S710</f>
        <v>0</v>
      </c>
      <c r="AG710" s="106">
        <f>$P710*AC710</f>
        <v>0</v>
      </c>
      <c r="AH710" s="106">
        <f>$P710*AD710</f>
        <v>0</v>
      </c>
      <c r="AI710" s="106">
        <f>$P710*AE710</f>
        <v>0</v>
      </c>
      <c r="AJ710" s="106">
        <f>$P710*AF710</f>
        <v>0</v>
      </c>
      <c r="AK710" s="34">
        <f>$D710*T710</f>
        <v>0</v>
      </c>
      <c r="AL710" s="35"/>
      <c r="AM710" s="10"/>
      <c r="AN710" s="29">
        <f>DSUM($A$9:$D$1100,$D$9,AO709:AO710)</f>
        <v>0</v>
      </c>
      <c r="AO710" s="10">
        <f>B710</f>
        <v>0</v>
      </c>
      <c r="AP710" s="88">
        <f>DCOUNT($A$9:$T$1100,$B$9,AO709:AO710)</f>
        <v>0</v>
      </c>
      <c r="AQ710" s="29">
        <f>DSUM($A$9:$T$1100,$P$9,AO709:AO710)</f>
        <v>0</v>
      </c>
      <c r="AR710" s="6">
        <f>IF(AP710=0,0,AQ710/AP710)</f>
        <v>0</v>
      </c>
      <c r="AY710" s="51"/>
    </row>
    <row r="711" spans="1:51" ht="2.25" customHeight="1" x14ac:dyDescent="0.2">
      <c r="A711" s="37"/>
      <c r="B711" s="38"/>
      <c r="C711" s="39"/>
      <c r="D711" s="40"/>
      <c r="E711" s="41"/>
      <c r="F711" s="42"/>
      <c r="G711" s="41"/>
      <c r="H711" s="43" t="s">
        <v>0</v>
      </c>
      <c r="I711" s="43" t="s">
        <v>52</v>
      </c>
      <c r="J711" s="43" t="s">
        <v>1</v>
      </c>
      <c r="K711" s="39"/>
      <c r="L711" s="69"/>
      <c r="M711" s="45"/>
      <c r="N711" s="46"/>
      <c r="O711" s="46"/>
      <c r="P711" s="86"/>
      <c r="Q711" s="252"/>
      <c r="R711" s="63"/>
      <c r="S711" s="253"/>
      <c r="T711" s="47"/>
      <c r="U711" s="48"/>
      <c r="V711" s="48"/>
      <c r="W711" s="48"/>
      <c r="X711" s="48"/>
      <c r="Y711" s="48"/>
      <c r="Z711" s="48"/>
      <c r="AA711" s="48"/>
      <c r="AB711" s="48"/>
      <c r="AC711" s="103"/>
      <c r="AD711" s="48"/>
      <c r="AE711" s="48"/>
      <c r="AF711" s="48"/>
      <c r="AG711" s="109"/>
      <c r="AH711" s="109"/>
      <c r="AI711" s="109"/>
      <c r="AJ711" s="109"/>
      <c r="AK711" s="48"/>
      <c r="AL711" s="48"/>
      <c r="AM711" s="10"/>
      <c r="AN711" s="18"/>
      <c r="AO711" s="14" t="s">
        <v>81</v>
      </c>
      <c r="AP711" s="87"/>
      <c r="AQ711" s="87"/>
      <c r="AY711" s="51"/>
    </row>
    <row r="712" spans="1:51" ht="17.25" customHeight="1" x14ac:dyDescent="0.2">
      <c r="A712" s="26"/>
      <c r="B712" s="27"/>
      <c r="C712" s="28"/>
      <c r="D712" s="29">
        <f>C712*E712*G712/100</f>
        <v>0</v>
      </c>
      <c r="E712" s="30"/>
      <c r="F712" s="31">
        <f>E712*G712/10</f>
        <v>0</v>
      </c>
      <c r="G712" s="30"/>
      <c r="H712" s="30"/>
      <c r="I712" s="30"/>
      <c r="J712" s="30"/>
      <c r="K712" s="28"/>
      <c r="L712" s="68"/>
      <c r="M712" s="32">
        <f>IF(L712=0,H712,L712)</f>
        <v>0</v>
      </c>
      <c r="N712" s="297"/>
      <c r="O712" s="107"/>
      <c r="P712" s="85"/>
      <c r="Q712" s="107"/>
      <c r="R712" s="64"/>
      <c r="S712" s="251"/>
      <c r="T712" s="33"/>
      <c r="U712" s="34">
        <f>$D712*I712</f>
        <v>0</v>
      </c>
      <c r="V712" s="34">
        <f>$D712*J712</f>
        <v>0</v>
      </c>
      <c r="W712" s="34">
        <f>$D712*K712</f>
        <v>0</v>
      </c>
      <c r="X712" s="35">
        <f>$D712*M712</f>
        <v>0</v>
      </c>
      <c r="Y712" s="35">
        <f t="shared" ref="Y712" si="350">D712*(1-K712)</f>
        <v>0</v>
      </c>
      <c r="Z712" s="34">
        <f>$D712*N712</f>
        <v>0</v>
      </c>
      <c r="AA712" s="34">
        <f>$D712*O712</f>
        <v>0</v>
      </c>
      <c r="AB712" s="34">
        <f>$D712*P712</f>
        <v>0</v>
      </c>
      <c r="AC712" s="106">
        <f>D712-AF712-AE712-AD712</f>
        <v>0</v>
      </c>
      <c r="AD712" s="34">
        <f>$D712*Q712</f>
        <v>0</v>
      </c>
      <c r="AE712" s="34">
        <f>$D712*R712</f>
        <v>0</v>
      </c>
      <c r="AF712" s="34">
        <f>$D712*S712</f>
        <v>0</v>
      </c>
      <c r="AG712" s="106">
        <f>$P712*AC712</f>
        <v>0</v>
      </c>
      <c r="AH712" s="106">
        <f>$P712*AD712</f>
        <v>0</v>
      </c>
      <c r="AI712" s="106">
        <f>$P712*AE712</f>
        <v>0</v>
      </c>
      <c r="AJ712" s="106">
        <f>$P712*AF712</f>
        <v>0</v>
      </c>
      <c r="AK712" s="34">
        <f>$D712*T712</f>
        <v>0</v>
      </c>
      <c r="AL712" s="35"/>
      <c r="AM712" s="10"/>
      <c r="AN712" s="29">
        <f>DSUM($A$9:$D$1100,$D$9,AO711:AO712)</f>
        <v>0</v>
      </c>
      <c r="AO712" s="10">
        <f>B712</f>
        <v>0</v>
      </c>
      <c r="AP712" s="88">
        <f>DCOUNT($A$9:$T$1100,$B$9,AO711:AO712)</f>
        <v>0</v>
      </c>
      <c r="AQ712" s="29">
        <f>DSUM($A$9:$T$1100,$P$9,AO711:AO712)</f>
        <v>0</v>
      </c>
      <c r="AR712" s="6">
        <f>IF(AP712=0,0,AQ712/AP712)</f>
        <v>0</v>
      </c>
      <c r="AY712" s="51"/>
    </row>
    <row r="713" spans="1:51" ht="2.25" customHeight="1" x14ac:dyDescent="0.2">
      <c r="A713" s="37"/>
      <c r="B713" s="38"/>
      <c r="C713" s="39"/>
      <c r="D713" s="40"/>
      <c r="E713" s="41"/>
      <c r="F713" s="42"/>
      <c r="G713" s="41"/>
      <c r="H713" s="43" t="s">
        <v>0</v>
      </c>
      <c r="I713" s="43" t="s">
        <v>52</v>
      </c>
      <c r="J713" s="43" t="s">
        <v>1</v>
      </c>
      <c r="K713" s="39"/>
      <c r="L713" s="69"/>
      <c r="M713" s="45"/>
      <c r="N713" s="46"/>
      <c r="O713" s="46"/>
      <c r="P713" s="86"/>
      <c r="Q713" s="252"/>
      <c r="R713" s="63"/>
      <c r="S713" s="253"/>
      <c r="T713" s="47"/>
      <c r="U713" s="48"/>
      <c r="V713" s="48"/>
      <c r="W713" s="48"/>
      <c r="X713" s="48"/>
      <c r="Y713" s="48"/>
      <c r="Z713" s="48"/>
      <c r="AA713" s="48"/>
      <c r="AB713" s="48"/>
      <c r="AC713" s="103"/>
      <c r="AD713" s="48"/>
      <c r="AE713" s="48"/>
      <c r="AF713" s="48"/>
      <c r="AG713" s="109"/>
      <c r="AH713" s="109"/>
      <c r="AI713" s="109"/>
      <c r="AJ713" s="109"/>
      <c r="AK713" s="48"/>
      <c r="AL713" s="48"/>
      <c r="AM713" s="10"/>
      <c r="AN713" s="18"/>
      <c r="AO713" s="14" t="s">
        <v>81</v>
      </c>
      <c r="AP713" s="87"/>
      <c r="AQ713" s="87"/>
      <c r="AY713" s="51"/>
    </row>
    <row r="714" spans="1:51" ht="17.25" customHeight="1" x14ac:dyDescent="0.2">
      <c r="A714" s="26"/>
      <c r="B714" s="27"/>
      <c r="C714" s="28"/>
      <c r="D714" s="29">
        <f>C714*E714*G714/100</f>
        <v>0</v>
      </c>
      <c r="E714" s="30"/>
      <c r="F714" s="31">
        <f>E714*G714/10</f>
        <v>0</v>
      </c>
      <c r="G714" s="30"/>
      <c r="H714" s="30"/>
      <c r="I714" s="30"/>
      <c r="J714" s="30"/>
      <c r="K714" s="28"/>
      <c r="L714" s="68"/>
      <c r="M714" s="32">
        <f>IF(L714=0,H714,L714)</f>
        <v>0</v>
      </c>
      <c r="N714" s="297"/>
      <c r="O714" s="107"/>
      <c r="P714" s="85"/>
      <c r="Q714" s="107"/>
      <c r="R714" s="64"/>
      <c r="S714" s="251"/>
      <c r="T714" s="33"/>
      <c r="U714" s="34">
        <f>$D714*I714</f>
        <v>0</v>
      </c>
      <c r="V714" s="34">
        <f>$D714*J714</f>
        <v>0</v>
      </c>
      <c r="W714" s="34">
        <f>$D714*K714</f>
        <v>0</v>
      </c>
      <c r="X714" s="35">
        <f>$D714*M714</f>
        <v>0</v>
      </c>
      <c r="Y714" s="35">
        <f t="shared" ref="Y714" si="351">D714*(1-K714)</f>
        <v>0</v>
      </c>
      <c r="Z714" s="34">
        <f>$D714*N714</f>
        <v>0</v>
      </c>
      <c r="AA714" s="34">
        <f>$D714*O714</f>
        <v>0</v>
      </c>
      <c r="AB714" s="34">
        <f>$D714*P714</f>
        <v>0</v>
      </c>
      <c r="AC714" s="106">
        <f>D714-AF714-AE714-AD714</f>
        <v>0</v>
      </c>
      <c r="AD714" s="34">
        <f>$D714*Q714</f>
        <v>0</v>
      </c>
      <c r="AE714" s="34">
        <f>$D714*R714</f>
        <v>0</v>
      </c>
      <c r="AF714" s="34">
        <f>$D714*S714</f>
        <v>0</v>
      </c>
      <c r="AG714" s="106">
        <f>$P714*AC714</f>
        <v>0</v>
      </c>
      <c r="AH714" s="106">
        <f>$P714*AD714</f>
        <v>0</v>
      </c>
      <c r="AI714" s="106">
        <f>$P714*AE714</f>
        <v>0</v>
      </c>
      <c r="AJ714" s="106">
        <f>$P714*AF714</f>
        <v>0</v>
      </c>
      <c r="AK714" s="34">
        <f>$D714*T714</f>
        <v>0</v>
      </c>
      <c r="AL714" s="35"/>
      <c r="AM714" s="10"/>
      <c r="AN714" s="29">
        <f>DSUM($A$9:$D$1100,$D$9,AO713:AO714)</f>
        <v>0</v>
      </c>
      <c r="AO714" s="10">
        <f>B714</f>
        <v>0</v>
      </c>
      <c r="AP714" s="88">
        <f>DCOUNT($A$9:$T$1100,$B$9,AO713:AO714)</f>
        <v>0</v>
      </c>
      <c r="AQ714" s="29">
        <f>DSUM($A$9:$T$1100,$P$9,AO713:AO714)</f>
        <v>0</v>
      </c>
      <c r="AR714" s="6">
        <f>IF(AP714=0,0,AQ714/AP714)</f>
        <v>0</v>
      </c>
      <c r="AY714" s="51"/>
    </row>
    <row r="715" spans="1:51" ht="2.25" customHeight="1" x14ac:dyDescent="0.2">
      <c r="A715" s="37"/>
      <c r="B715" s="38"/>
      <c r="C715" s="39"/>
      <c r="D715" s="40"/>
      <c r="E715" s="41"/>
      <c r="F715" s="42"/>
      <c r="G715" s="41"/>
      <c r="H715" s="43" t="s">
        <v>0</v>
      </c>
      <c r="I715" s="43" t="s">
        <v>52</v>
      </c>
      <c r="J715" s="43" t="s">
        <v>1</v>
      </c>
      <c r="K715" s="39"/>
      <c r="L715" s="69"/>
      <c r="M715" s="45"/>
      <c r="N715" s="46"/>
      <c r="O715" s="46"/>
      <c r="P715" s="86"/>
      <c r="Q715" s="252"/>
      <c r="R715" s="63"/>
      <c r="S715" s="253"/>
      <c r="T715" s="47"/>
      <c r="U715" s="48"/>
      <c r="V715" s="48"/>
      <c r="W715" s="48"/>
      <c r="X715" s="48"/>
      <c r="Y715" s="48"/>
      <c r="Z715" s="48"/>
      <c r="AA715" s="48"/>
      <c r="AB715" s="48"/>
      <c r="AC715" s="103"/>
      <c r="AD715" s="48"/>
      <c r="AE715" s="48"/>
      <c r="AF715" s="48"/>
      <c r="AG715" s="109"/>
      <c r="AH715" s="109"/>
      <c r="AI715" s="109"/>
      <c r="AJ715" s="109"/>
      <c r="AK715" s="48"/>
      <c r="AL715" s="48"/>
      <c r="AM715" s="10"/>
      <c r="AN715" s="18"/>
      <c r="AO715" s="14" t="s">
        <v>81</v>
      </c>
      <c r="AP715" s="87"/>
      <c r="AQ715" s="87"/>
      <c r="AY715" s="51"/>
    </row>
    <row r="716" spans="1:51" ht="17.25" customHeight="1" x14ac:dyDescent="0.2">
      <c r="A716" s="26"/>
      <c r="B716" s="27"/>
      <c r="C716" s="28"/>
      <c r="D716" s="29">
        <f>C716*E716*G716/100</f>
        <v>0</v>
      </c>
      <c r="E716" s="30"/>
      <c r="F716" s="31">
        <f>E716*G716/10</f>
        <v>0</v>
      </c>
      <c r="G716" s="30"/>
      <c r="H716" s="30"/>
      <c r="I716" s="30"/>
      <c r="J716" s="30"/>
      <c r="K716" s="28"/>
      <c r="L716" s="68"/>
      <c r="M716" s="32">
        <f>IF(L716=0,H716,L716)</f>
        <v>0</v>
      </c>
      <c r="N716" s="297"/>
      <c r="O716" s="107"/>
      <c r="P716" s="85"/>
      <c r="Q716" s="107"/>
      <c r="R716" s="64"/>
      <c r="S716" s="251"/>
      <c r="T716" s="33"/>
      <c r="U716" s="34">
        <f>$D716*I716</f>
        <v>0</v>
      </c>
      <c r="V716" s="34">
        <f>$D716*J716</f>
        <v>0</v>
      </c>
      <c r="W716" s="34">
        <f>$D716*K716</f>
        <v>0</v>
      </c>
      <c r="X716" s="35">
        <f>$D716*M716</f>
        <v>0</v>
      </c>
      <c r="Y716" s="35">
        <f t="shared" ref="Y716" si="352">D716*(1-K716)</f>
        <v>0</v>
      </c>
      <c r="Z716" s="34">
        <f>$D716*N716</f>
        <v>0</v>
      </c>
      <c r="AA716" s="34">
        <f>$D716*O716</f>
        <v>0</v>
      </c>
      <c r="AB716" s="34">
        <f>$D716*P716</f>
        <v>0</v>
      </c>
      <c r="AC716" s="106">
        <f>D716-AF716-AE716-AD716</f>
        <v>0</v>
      </c>
      <c r="AD716" s="34">
        <f>$D716*Q716</f>
        <v>0</v>
      </c>
      <c r="AE716" s="34">
        <f>$D716*R716</f>
        <v>0</v>
      </c>
      <c r="AF716" s="34">
        <f>$D716*S716</f>
        <v>0</v>
      </c>
      <c r="AG716" s="106">
        <f>$P716*AC716</f>
        <v>0</v>
      </c>
      <c r="AH716" s="106">
        <f>$P716*AD716</f>
        <v>0</v>
      </c>
      <c r="AI716" s="106">
        <f>$P716*AE716</f>
        <v>0</v>
      </c>
      <c r="AJ716" s="106">
        <f>$P716*AF716</f>
        <v>0</v>
      </c>
      <c r="AK716" s="34">
        <f>$D716*T716</f>
        <v>0</v>
      </c>
      <c r="AL716" s="35"/>
      <c r="AM716" s="10"/>
      <c r="AN716" s="29">
        <f>DSUM($A$9:$D$1100,$D$9,AO715:AO716)</f>
        <v>0</v>
      </c>
      <c r="AO716" s="10">
        <f>B716</f>
        <v>0</v>
      </c>
      <c r="AP716" s="88">
        <f>DCOUNT($A$9:$T$1100,$B$9,AO715:AO716)</f>
        <v>0</v>
      </c>
      <c r="AQ716" s="29">
        <f>DSUM($A$9:$T$1100,$P$9,AO715:AO716)</f>
        <v>0</v>
      </c>
      <c r="AR716" s="6">
        <f>IF(AP716=0,0,AQ716/AP716)</f>
        <v>0</v>
      </c>
      <c r="AY716" s="51"/>
    </row>
    <row r="717" spans="1:51" ht="2.25" customHeight="1" x14ac:dyDescent="0.2">
      <c r="A717" s="37"/>
      <c r="B717" s="38"/>
      <c r="C717" s="39"/>
      <c r="D717" s="40"/>
      <c r="E717" s="41"/>
      <c r="F717" s="42"/>
      <c r="G717" s="41"/>
      <c r="H717" s="43" t="s">
        <v>0</v>
      </c>
      <c r="I717" s="43" t="s">
        <v>52</v>
      </c>
      <c r="J717" s="43" t="s">
        <v>1</v>
      </c>
      <c r="K717" s="39"/>
      <c r="L717" s="69"/>
      <c r="M717" s="45"/>
      <c r="N717" s="46"/>
      <c r="O717" s="46"/>
      <c r="P717" s="86"/>
      <c r="Q717" s="252"/>
      <c r="R717" s="63"/>
      <c r="S717" s="253"/>
      <c r="T717" s="47"/>
      <c r="U717" s="48"/>
      <c r="V717" s="48"/>
      <c r="W717" s="48"/>
      <c r="X717" s="48"/>
      <c r="Y717" s="48"/>
      <c r="Z717" s="48"/>
      <c r="AA717" s="48"/>
      <c r="AB717" s="48"/>
      <c r="AC717" s="103"/>
      <c r="AD717" s="48"/>
      <c r="AE717" s="48"/>
      <c r="AF717" s="48"/>
      <c r="AG717" s="109"/>
      <c r="AH717" s="109"/>
      <c r="AI717" s="109"/>
      <c r="AJ717" s="109"/>
      <c r="AK717" s="48"/>
      <c r="AL717" s="48"/>
      <c r="AM717" s="10"/>
      <c r="AN717" s="18"/>
      <c r="AO717" s="14" t="s">
        <v>81</v>
      </c>
      <c r="AP717" s="87"/>
      <c r="AQ717" s="87"/>
      <c r="AY717" s="51"/>
    </row>
    <row r="718" spans="1:51" ht="17.25" customHeight="1" x14ac:dyDescent="0.2">
      <c r="A718" s="26"/>
      <c r="B718" s="27"/>
      <c r="C718" s="28"/>
      <c r="D718" s="29">
        <f>C718*E718*G718/100</f>
        <v>0</v>
      </c>
      <c r="E718" s="30"/>
      <c r="F718" s="31">
        <f>E718*G718/10</f>
        <v>0</v>
      </c>
      <c r="G718" s="30"/>
      <c r="H718" s="30"/>
      <c r="I718" s="30"/>
      <c r="J718" s="30"/>
      <c r="K718" s="28"/>
      <c r="L718" s="68"/>
      <c r="M718" s="32">
        <f>IF(L718=0,H718,L718)</f>
        <v>0</v>
      </c>
      <c r="N718" s="297"/>
      <c r="O718" s="107"/>
      <c r="P718" s="85"/>
      <c r="Q718" s="107"/>
      <c r="R718" s="64"/>
      <c r="S718" s="251"/>
      <c r="T718" s="33"/>
      <c r="U718" s="34">
        <f>$D718*I718</f>
        <v>0</v>
      </c>
      <c r="V718" s="34">
        <f>$D718*J718</f>
        <v>0</v>
      </c>
      <c r="W718" s="34">
        <f>$D718*K718</f>
        <v>0</v>
      </c>
      <c r="X718" s="35">
        <f>$D718*M718</f>
        <v>0</v>
      </c>
      <c r="Y718" s="35">
        <f t="shared" ref="Y718" si="353">D718*(1-K718)</f>
        <v>0</v>
      </c>
      <c r="Z718" s="34">
        <f>$D718*N718</f>
        <v>0</v>
      </c>
      <c r="AA718" s="34">
        <f>$D718*O718</f>
        <v>0</v>
      </c>
      <c r="AB718" s="34">
        <f>$D718*P718</f>
        <v>0</v>
      </c>
      <c r="AC718" s="106">
        <f>D718-AF718-AE718-AD718</f>
        <v>0</v>
      </c>
      <c r="AD718" s="34">
        <f>$D718*Q718</f>
        <v>0</v>
      </c>
      <c r="AE718" s="34">
        <f>$D718*R718</f>
        <v>0</v>
      </c>
      <c r="AF718" s="34">
        <f>$D718*S718</f>
        <v>0</v>
      </c>
      <c r="AG718" s="106">
        <f>$P718*AC718</f>
        <v>0</v>
      </c>
      <c r="AH718" s="106">
        <f>$P718*AD718</f>
        <v>0</v>
      </c>
      <c r="AI718" s="106">
        <f>$P718*AE718</f>
        <v>0</v>
      </c>
      <c r="AJ718" s="106">
        <f>$P718*AF718</f>
        <v>0</v>
      </c>
      <c r="AK718" s="34">
        <f>$D718*T718</f>
        <v>0</v>
      </c>
      <c r="AL718" s="35"/>
      <c r="AM718" s="10"/>
      <c r="AN718" s="29">
        <f>DSUM($A$9:$D$1100,$D$9,AO717:AO718)</f>
        <v>0</v>
      </c>
      <c r="AO718" s="10">
        <f>B718</f>
        <v>0</v>
      </c>
      <c r="AP718" s="88">
        <f>DCOUNT($A$9:$T$1100,$B$9,AO717:AO718)</f>
        <v>0</v>
      </c>
      <c r="AQ718" s="29">
        <f>DSUM($A$9:$T$1100,$P$9,AO717:AO718)</f>
        <v>0</v>
      </c>
      <c r="AR718" s="6">
        <f>IF(AP718=0,0,AQ718/AP718)</f>
        <v>0</v>
      </c>
      <c r="AY718" s="51"/>
    </row>
    <row r="719" spans="1:51" ht="2.25" customHeight="1" x14ac:dyDescent="0.2">
      <c r="A719" s="37"/>
      <c r="B719" s="38"/>
      <c r="C719" s="39"/>
      <c r="D719" s="40"/>
      <c r="E719" s="41"/>
      <c r="F719" s="42"/>
      <c r="G719" s="41"/>
      <c r="H719" s="43" t="s">
        <v>0</v>
      </c>
      <c r="I719" s="43" t="s">
        <v>52</v>
      </c>
      <c r="J719" s="43" t="s">
        <v>1</v>
      </c>
      <c r="K719" s="39"/>
      <c r="L719" s="69"/>
      <c r="M719" s="45"/>
      <c r="N719" s="46"/>
      <c r="O719" s="46"/>
      <c r="P719" s="86"/>
      <c r="Q719" s="252"/>
      <c r="R719" s="63"/>
      <c r="S719" s="253"/>
      <c r="T719" s="47"/>
      <c r="U719" s="48"/>
      <c r="V719" s="48"/>
      <c r="W719" s="48"/>
      <c r="X719" s="48"/>
      <c r="Y719" s="48"/>
      <c r="Z719" s="48"/>
      <c r="AA719" s="48"/>
      <c r="AB719" s="48"/>
      <c r="AC719" s="103"/>
      <c r="AD719" s="48"/>
      <c r="AE719" s="48"/>
      <c r="AF719" s="48"/>
      <c r="AG719" s="109"/>
      <c r="AH719" s="109"/>
      <c r="AI719" s="109"/>
      <c r="AJ719" s="109"/>
      <c r="AK719" s="48"/>
      <c r="AL719" s="48"/>
      <c r="AM719" s="10"/>
      <c r="AN719" s="18"/>
      <c r="AO719" s="14" t="s">
        <v>81</v>
      </c>
      <c r="AP719" s="87"/>
      <c r="AQ719" s="87"/>
      <c r="AY719" s="51"/>
    </row>
    <row r="720" spans="1:51" ht="17.25" customHeight="1" x14ac:dyDescent="0.2">
      <c r="A720" s="26"/>
      <c r="B720" s="27"/>
      <c r="C720" s="28"/>
      <c r="D720" s="29">
        <f>C720*E720*G720/100</f>
        <v>0</v>
      </c>
      <c r="E720" s="30"/>
      <c r="F720" s="31">
        <f>E720*G720/10</f>
        <v>0</v>
      </c>
      <c r="G720" s="30"/>
      <c r="H720" s="30"/>
      <c r="I720" s="30"/>
      <c r="J720" s="30"/>
      <c r="K720" s="28"/>
      <c r="L720" s="68"/>
      <c r="M720" s="32">
        <f>IF(L720=0,H720,L720)</f>
        <v>0</v>
      </c>
      <c r="N720" s="297"/>
      <c r="O720" s="107"/>
      <c r="P720" s="85"/>
      <c r="Q720" s="107"/>
      <c r="R720" s="64"/>
      <c r="S720" s="251"/>
      <c r="T720" s="33"/>
      <c r="U720" s="34">
        <f>$D720*I720</f>
        <v>0</v>
      </c>
      <c r="V720" s="34">
        <f>$D720*J720</f>
        <v>0</v>
      </c>
      <c r="W720" s="34">
        <f>$D720*K720</f>
        <v>0</v>
      </c>
      <c r="X720" s="35">
        <f>$D720*M720</f>
        <v>0</v>
      </c>
      <c r="Y720" s="35">
        <f t="shared" ref="Y720" si="354">D720*(1-K720)</f>
        <v>0</v>
      </c>
      <c r="Z720" s="34">
        <f>$D720*N720</f>
        <v>0</v>
      </c>
      <c r="AA720" s="34">
        <f>$D720*O720</f>
        <v>0</v>
      </c>
      <c r="AB720" s="34">
        <f>$D720*P720</f>
        <v>0</v>
      </c>
      <c r="AC720" s="106">
        <f>D720-AF720-AE720-AD720</f>
        <v>0</v>
      </c>
      <c r="AD720" s="34">
        <f>$D720*Q720</f>
        <v>0</v>
      </c>
      <c r="AE720" s="34">
        <f>$D720*R720</f>
        <v>0</v>
      </c>
      <c r="AF720" s="34">
        <f>$D720*S720</f>
        <v>0</v>
      </c>
      <c r="AG720" s="106">
        <f>$P720*AC720</f>
        <v>0</v>
      </c>
      <c r="AH720" s="106">
        <f>$P720*AD720</f>
        <v>0</v>
      </c>
      <c r="AI720" s="106">
        <f>$P720*AE720</f>
        <v>0</v>
      </c>
      <c r="AJ720" s="106">
        <f>$P720*AF720</f>
        <v>0</v>
      </c>
      <c r="AK720" s="34">
        <f>$D720*T720</f>
        <v>0</v>
      </c>
      <c r="AL720" s="35"/>
      <c r="AM720" s="10"/>
      <c r="AN720" s="29">
        <f>DSUM($A$9:$D$1100,$D$9,AO719:AO720)</f>
        <v>0</v>
      </c>
      <c r="AO720" s="10">
        <f>B720</f>
        <v>0</v>
      </c>
      <c r="AP720" s="88">
        <f>DCOUNT($A$9:$T$1100,$B$9,AO719:AO720)</f>
        <v>0</v>
      </c>
      <c r="AQ720" s="29">
        <f>DSUM($A$9:$T$1100,$P$9,AO719:AO720)</f>
        <v>0</v>
      </c>
      <c r="AR720" s="6">
        <f>IF(AP720=0,0,AQ720/AP720)</f>
        <v>0</v>
      </c>
      <c r="AY720" s="51"/>
    </row>
    <row r="721" spans="1:51" ht="2.25" customHeight="1" x14ac:dyDescent="0.2">
      <c r="A721" s="37"/>
      <c r="B721" s="38"/>
      <c r="C721" s="39"/>
      <c r="D721" s="40"/>
      <c r="E721" s="41"/>
      <c r="F721" s="42"/>
      <c r="G721" s="41"/>
      <c r="H721" s="43" t="s">
        <v>0</v>
      </c>
      <c r="I721" s="43" t="s">
        <v>52</v>
      </c>
      <c r="J721" s="43" t="s">
        <v>1</v>
      </c>
      <c r="K721" s="39"/>
      <c r="L721" s="69"/>
      <c r="M721" s="45"/>
      <c r="N721" s="46"/>
      <c r="O721" s="46"/>
      <c r="P721" s="86"/>
      <c r="Q721" s="252"/>
      <c r="R721" s="63"/>
      <c r="S721" s="253"/>
      <c r="T721" s="47"/>
      <c r="U721" s="48"/>
      <c r="V721" s="48"/>
      <c r="W721" s="48"/>
      <c r="X721" s="48"/>
      <c r="Y721" s="48"/>
      <c r="Z721" s="48"/>
      <c r="AA721" s="48"/>
      <c r="AB721" s="48"/>
      <c r="AC721" s="103"/>
      <c r="AD721" s="48"/>
      <c r="AE721" s="48"/>
      <c r="AF721" s="48"/>
      <c r="AG721" s="109"/>
      <c r="AH721" s="109"/>
      <c r="AI721" s="109"/>
      <c r="AJ721" s="109"/>
      <c r="AK721" s="48"/>
      <c r="AL721" s="48"/>
      <c r="AM721" s="10"/>
      <c r="AN721" s="18"/>
      <c r="AO721" s="14" t="s">
        <v>81</v>
      </c>
      <c r="AP721" s="87"/>
      <c r="AQ721" s="87"/>
      <c r="AY721" s="51"/>
    </row>
    <row r="722" spans="1:51" ht="17.25" customHeight="1" x14ac:dyDescent="0.2">
      <c r="A722" s="26"/>
      <c r="B722" s="27"/>
      <c r="C722" s="28"/>
      <c r="D722" s="29">
        <f>C722*E722*G722/100</f>
        <v>0</v>
      </c>
      <c r="E722" s="30"/>
      <c r="F722" s="31">
        <f>E722*G722/10</f>
        <v>0</v>
      </c>
      <c r="G722" s="30"/>
      <c r="H722" s="30"/>
      <c r="I722" s="30"/>
      <c r="J722" s="30"/>
      <c r="K722" s="28"/>
      <c r="L722" s="68"/>
      <c r="M722" s="32">
        <f>IF(L722=0,H722,L722)</f>
        <v>0</v>
      </c>
      <c r="N722" s="297"/>
      <c r="O722" s="107"/>
      <c r="P722" s="85"/>
      <c r="Q722" s="107"/>
      <c r="R722" s="64"/>
      <c r="S722" s="251"/>
      <c r="T722" s="33"/>
      <c r="U722" s="34">
        <f>$D722*I722</f>
        <v>0</v>
      </c>
      <c r="V722" s="34">
        <f>$D722*J722</f>
        <v>0</v>
      </c>
      <c r="W722" s="34">
        <f>$D722*K722</f>
        <v>0</v>
      </c>
      <c r="X722" s="35">
        <f>$D722*M722</f>
        <v>0</v>
      </c>
      <c r="Y722" s="35">
        <f t="shared" ref="Y722" si="355">D722*(1-K722)</f>
        <v>0</v>
      </c>
      <c r="Z722" s="34">
        <f>$D722*N722</f>
        <v>0</v>
      </c>
      <c r="AA722" s="34">
        <f>$D722*O722</f>
        <v>0</v>
      </c>
      <c r="AB722" s="34">
        <f>$D722*P722</f>
        <v>0</v>
      </c>
      <c r="AC722" s="106">
        <f>D722-AF722-AE722-AD722</f>
        <v>0</v>
      </c>
      <c r="AD722" s="34">
        <f>$D722*Q722</f>
        <v>0</v>
      </c>
      <c r="AE722" s="34">
        <f>$D722*R722</f>
        <v>0</v>
      </c>
      <c r="AF722" s="34">
        <f>$D722*S722</f>
        <v>0</v>
      </c>
      <c r="AG722" s="106">
        <f>$P722*AC722</f>
        <v>0</v>
      </c>
      <c r="AH722" s="106">
        <f>$P722*AD722</f>
        <v>0</v>
      </c>
      <c r="AI722" s="106">
        <f>$P722*AE722</f>
        <v>0</v>
      </c>
      <c r="AJ722" s="106">
        <f>$P722*AF722</f>
        <v>0</v>
      </c>
      <c r="AK722" s="34">
        <f>$D722*T722</f>
        <v>0</v>
      </c>
      <c r="AL722" s="35"/>
      <c r="AM722" s="10"/>
      <c r="AN722" s="29">
        <f>DSUM($A$9:$D$1100,$D$9,AO721:AO722)</f>
        <v>0</v>
      </c>
      <c r="AO722" s="10">
        <f>B722</f>
        <v>0</v>
      </c>
      <c r="AP722" s="88">
        <f>DCOUNT($A$9:$T$1100,$B$9,AO721:AO722)</f>
        <v>0</v>
      </c>
      <c r="AQ722" s="29">
        <f>DSUM($A$9:$T$1100,$P$9,AO721:AO722)</f>
        <v>0</v>
      </c>
      <c r="AR722" s="6">
        <f>IF(AP722=0,0,AQ722/AP722)</f>
        <v>0</v>
      </c>
      <c r="AY722" s="51"/>
    </row>
    <row r="723" spans="1:51" ht="2.25" customHeight="1" x14ac:dyDescent="0.2">
      <c r="A723" s="37"/>
      <c r="B723" s="38"/>
      <c r="C723" s="39"/>
      <c r="D723" s="40"/>
      <c r="E723" s="41"/>
      <c r="F723" s="42"/>
      <c r="G723" s="41"/>
      <c r="H723" s="43" t="s">
        <v>0</v>
      </c>
      <c r="I723" s="43" t="s">
        <v>52</v>
      </c>
      <c r="J723" s="43" t="s">
        <v>1</v>
      </c>
      <c r="K723" s="39"/>
      <c r="L723" s="69"/>
      <c r="M723" s="45"/>
      <c r="N723" s="46"/>
      <c r="O723" s="46"/>
      <c r="P723" s="86"/>
      <c r="Q723" s="252"/>
      <c r="R723" s="63"/>
      <c r="S723" s="253"/>
      <c r="T723" s="47"/>
      <c r="U723" s="48"/>
      <c r="V723" s="48"/>
      <c r="W723" s="48"/>
      <c r="X723" s="48"/>
      <c r="Y723" s="48"/>
      <c r="Z723" s="48"/>
      <c r="AA723" s="48"/>
      <c r="AB723" s="48"/>
      <c r="AC723" s="103"/>
      <c r="AD723" s="48"/>
      <c r="AE723" s="48"/>
      <c r="AF723" s="48"/>
      <c r="AG723" s="109"/>
      <c r="AH723" s="109"/>
      <c r="AI723" s="109"/>
      <c r="AJ723" s="109"/>
      <c r="AK723" s="48"/>
      <c r="AL723" s="48"/>
      <c r="AM723" s="10"/>
      <c r="AN723" s="18"/>
      <c r="AO723" s="14" t="s">
        <v>81</v>
      </c>
      <c r="AP723" s="87"/>
      <c r="AQ723" s="87"/>
      <c r="AY723" s="51"/>
    </row>
    <row r="724" spans="1:51" ht="17.25" customHeight="1" x14ac:dyDescent="0.2">
      <c r="A724" s="26"/>
      <c r="B724" s="27"/>
      <c r="C724" s="28"/>
      <c r="D724" s="29">
        <f>C724*E724*G724/100</f>
        <v>0</v>
      </c>
      <c r="E724" s="30"/>
      <c r="F724" s="31">
        <f>E724*G724/10</f>
        <v>0</v>
      </c>
      <c r="G724" s="30"/>
      <c r="H724" s="30"/>
      <c r="I724" s="30"/>
      <c r="J724" s="30"/>
      <c r="K724" s="28"/>
      <c r="L724" s="68"/>
      <c r="M724" s="32">
        <f>IF(L724=0,H724,L724)</f>
        <v>0</v>
      </c>
      <c r="N724" s="297"/>
      <c r="O724" s="107"/>
      <c r="P724" s="85"/>
      <c r="Q724" s="107"/>
      <c r="R724" s="64"/>
      <c r="S724" s="251"/>
      <c r="T724" s="33"/>
      <c r="U724" s="34">
        <f>$D724*I724</f>
        <v>0</v>
      </c>
      <c r="V724" s="34">
        <f>$D724*J724</f>
        <v>0</v>
      </c>
      <c r="W724" s="34">
        <f>$D724*K724</f>
        <v>0</v>
      </c>
      <c r="X724" s="35">
        <f>$D724*M724</f>
        <v>0</v>
      </c>
      <c r="Y724" s="35">
        <f t="shared" ref="Y724" si="356">D724*(1-K724)</f>
        <v>0</v>
      </c>
      <c r="Z724" s="34">
        <f>$D724*N724</f>
        <v>0</v>
      </c>
      <c r="AA724" s="34">
        <f>$D724*O724</f>
        <v>0</v>
      </c>
      <c r="AB724" s="34">
        <f>$D724*P724</f>
        <v>0</v>
      </c>
      <c r="AC724" s="106">
        <f>D724-AF724-AE724-AD724</f>
        <v>0</v>
      </c>
      <c r="AD724" s="34">
        <f>$D724*Q724</f>
        <v>0</v>
      </c>
      <c r="AE724" s="34">
        <f>$D724*R724</f>
        <v>0</v>
      </c>
      <c r="AF724" s="34">
        <f>$D724*S724</f>
        <v>0</v>
      </c>
      <c r="AG724" s="106">
        <f>$P724*AC724</f>
        <v>0</v>
      </c>
      <c r="AH724" s="106">
        <f>$P724*AD724</f>
        <v>0</v>
      </c>
      <c r="AI724" s="106">
        <f>$P724*AE724</f>
        <v>0</v>
      </c>
      <c r="AJ724" s="106">
        <f>$P724*AF724</f>
        <v>0</v>
      </c>
      <c r="AK724" s="34">
        <f>$D724*T724</f>
        <v>0</v>
      </c>
      <c r="AL724" s="35"/>
      <c r="AM724" s="10"/>
      <c r="AN724" s="29">
        <f>DSUM($A$9:$D$1100,$D$9,AO723:AO724)</f>
        <v>0</v>
      </c>
      <c r="AO724" s="10">
        <f>B724</f>
        <v>0</v>
      </c>
      <c r="AP724" s="88">
        <f>DCOUNT($A$9:$T$1100,$B$9,AO723:AO724)</f>
        <v>0</v>
      </c>
      <c r="AQ724" s="29">
        <f>DSUM($A$9:$T$1100,$P$9,AO723:AO724)</f>
        <v>0</v>
      </c>
      <c r="AR724" s="6">
        <f>IF(AP724=0,0,AQ724/AP724)</f>
        <v>0</v>
      </c>
      <c r="AY724" s="51"/>
    </row>
    <row r="725" spans="1:51" ht="2.25" customHeight="1" x14ac:dyDescent="0.2">
      <c r="A725" s="37"/>
      <c r="B725" s="38"/>
      <c r="C725" s="39"/>
      <c r="D725" s="40"/>
      <c r="E725" s="41"/>
      <c r="F725" s="42"/>
      <c r="G725" s="41"/>
      <c r="H725" s="43" t="s">
        <v>0</v>
      </c>
      <c r="I725" s="43" t="s">
        <v>52</v>
      </c>
      <c r="J725" s="43" t="s">
        <v>1</v>
      </c>
      <c r="K725" s="39"/>
      <c r="L725" s="69"/>
      <c r="M725" s="45"/>
      <c r="N725" s="46"/>
      <c r="O725" s="46"/>
      <c r="P725" s="86"/>
      <c r="Q725" s="252"/>
      <c r="R725" s="63"/>
      <c r="S725" s="253"/>
      <c r="T725" s="47"/>
      <c r="U725" s="48"/>
      <c r="V725" s="48"/>
      <c r="W725" s="48"/>
      <c r="X725" s="48"/>
      <c r="Y725" s="48"/>
      <c r="Z725" s="48"/>
      <c r="AA725" s="48"/>
      <c r="AB725" s="48"/>
      <c r="AC725" s="103"/>
      <c r="AD725" s="48"/>
      <c r="AE725" s="48"/>
      <c r="AF725" s="48"/>
      <c r="AG725" s="109"/>
      <c r="AH725" s="109"/>
      <c r="AI725" s="109"/>
      <c r="AJ725" s="109"/>
      <c r="AK725" s="48"/>
      <c r="AL725" s="48"/>
      <c r="AM725" s="10"/>
      <c r="AN725" s="18"/>
      <c r="AO725" s="14" t="s">
        <v>81</v>
      </c>
      <c r="AP725" s="87"/>
      <c r="AQ725" s="87"/>
      <c r="AY725" s="51"/>
    </row>
    <row r="726" spans="1:51" ht="17.25" customHeight="1" x14ac:dyDescent="0.2">
      <c r="A726" s="26"/>
      <c r="B726" s="27"/>
      <c r="C726" s="28"/>
      <c r="D726" s="29">
        <f>C726*E726*G726/100</f>
        <v>0</v>
      </c>
      <c r="E726" s="30"/>
      <c r="F726" s="31">
        <f>E726*G726/10</f>
        <v>0</v>
      </c>
      <c r="G726" s="30"/>
      <c r="H726" s="30"/>
      <c r="I726" s="30"/>
      <c r="J726" s="30"/>
      <c r="K726" s="28"/>
      <c r="L726" s="68"/>
      <c r="M726" s="32">
        <f>IF(L726=0,H726,L726)</f>
        <v>0</v>
      </c>
      <c r="N726" s="297"/>
      <c r="O726" s="107"/>
      <c r="P726" s="85"/>
      <c r="Q726" s="107"/>
      <c r="R726" s="64"/>
      <c r="S726" s="251"/>
      <c r="T726" s="33"/>
      <c r="U726" s="34">
        <f>$D726*I726</f>
        <v>0</v>
      </c>
      <c r="V726" s="34">
        <f>$D726*J726</f>
        <v>0</v>
      </c>
      <c r="W726" s="34">
        <f>$D726*K726</f>
        <v>0</v>
      </c>
      <c r="X726" s="35">
        <f>$D726*M726</f>
        <v>0</v>
      </c>
      <c r="Y726" s="35">
        <f t="shared" ref="Y726" si="357">D726*(1-K726)</f>
        <v>0</v>
      </c>
      <c r="Z726" s="34">
        <f>$D726*N726</f>
        <v>0</v>
      </c>
      <c r="AA726" s="34">
        <f>$D726*O726</f>
        <v>0</v>
      </c>
      <c r="AB726" s="34">
        <f>$D726*P726</f>
        <v>0</v>
      </c>
      <c r="AC726" s="106">
        <f>D726-AF726-AE726-AD726</f>
        <v>0</v>
      </c>
      <c r="AD726" s="34">
        <f>$D726*Q726</f>
        <v>0</v>
      </c>
      <c r="AE726" s="34">
        <f>$D726*R726</f>
        <v>0</v>
      </c>
      <c r="AF726" s="34">
        <f>$D726*S726</f>
        <v>0</v>
      </c>
      <c r="AG726" s="106">
        <f>$P726*AC726</f>
        <v>0</v>
      </c>
      <c r="AH726" s="106">
        <f>$P726*AD726</f>
        <v>0</v>
      </c>
      <c r="AI726" s="106">
        <f>$P726*AE726</f>
        <v>0</v>
      </c>
      <c r="AJ726" s="106">
        <f>$P726*AF726</f>
        <v>0</v>
      </c>
      <c r="AK726" s="34">
        <f>$D726*T726</f>
        <v>0</v>
      </c>
      <c r="AL726" s="35"/>
      <c r="AM726" s="10"/>
      <c r="AN726" s="29">
        <f>DSUM($A$9:$D$1100,$D$9,AO725:AO726)</f>
        <v>0</v>
      </c>
      <c r="AO726" s="10">
        <f>B726</f>
        <v>0</v>
      </c>
      <c r="AP726" s="88">
        <f>DCOUNT($A$9:$T$1100,$B$9,AO725:AO726)</f>
        <v>0</v>
      </c>
      <c r="AQ726" s="29">
        <f>DSUM($A$9:$T$1100,$P$9,AO725:AO726)</f>
        <v>0</v>
      </c>
      <c r="AR726" s="6">
        <f>IF(AP726=0,0,AQ726/AP726)</f>
        <v>0</v>
      </c>
      <c r="AY726" s="51"/>
    </row>
    <row r="727" spans="1:51" ht="2.25" customHeight="1" x14ac:dyDescent="0.2">
      <c r="A727" s="37"/>
      <c r="B727" s="38"/>
      <c r="C727" s="39"/>
      <c r="D727" s="40"/>
      <c r="E727" s="41"/>
      <c r="F727" s="42"/>
      <c r="G727" s="41"/>
      <c r="H727" s="43" t="s">
        <v>0</v>
      </c>
      <c r="I727" s="43" t="s">
        <v>52</v>
      </c>
      <c r="J727" s="43" t="s">
        <v>1</v>
      </c>
      <c r="K727" s="39"/>
      <c r="L727" s="69"/>
      <c r="M727" s="45"/>
      <c r="N727" s="46"/>
      <c r="O727" s="46"/>
      <c r="P727" s="86"/>
      <c r="Q727" s="252"/>
      <c r="R727" s="63"/>
      <c r="S727" s="253"/>
      <c r="T727" s="47"/>
      <c r="U727" s="48"/>
      <c r="V727" s="48"/>
      <c r="W727" s="48"/>
      <c r="X727" s="48"/>
      <c r="Y727" s="48"/>
      <c r="Z727" s="48"/>
      <c r="AA727" s="48"/>
      <c r="AB727" s="48"/>
      <c r="AC727" s="103"/>
      <c r="AD727" s="48"/>
      <c r="AE727" s="48"/>
      <c r="AF727" s="48"/>
      <c r="AG727" s="109"/>
      <c r="AH727" s="109"/>
      <c r="AI727" s="109"/>
      <c r="AJ727" s="109"/>
      <c r="AK727" s="48"/>
      <c r="AL727" s="48"/>
      <c r="AM727" s="10"/>
      <c r="AN727" s="18"/>
      <c r="AO727" s="14" t="s">
        <v>81</v>
      </c>
      <c r="AP727" s="87"/>
      <c r="AQ727" s="87"/>
      <c r="AY727" s="51"/>
    </row>
    <row r="728" spans="1:51" ht="17.25" customHeight="1" x14ac:dyDescent="0.2">
      <c r="A728" s="26"/>
      <c r="B728" s="27"/>
      <c r="C728" s="28"/>
      <c r="D728" s="29">
        <f>C728*E728*G728/100</f>
        <v>0</v>
      </c>
      <c r="E728" s="30"/>
      <c r="F728" s="31">
        <f>E728*G728/10</f>
        <v>0</v>
      </c>
      <c r="G728" s="30"/>
      <c r="H728" s="30"/>
      <c r="I728" s="30"/>
      <c r="J728" s="30"/>
      <c r="K728" s="28"/>
      <c r="L728" s="68"/>
      <c r="M728" s="32">
        <f>IF(L728=0,H728,L728)</f>
        <v>0</v>
      </c>
      <c r="N728" s="297"/>
      <c r="O728" s="107"/>
      <c r="P728" s="85"/>
      <c r="Q728" s="107"/>
      <c r="R728" s="64"/>
      <c r="S728" s="251"/>
      <c r="T728" s="33"/>
      <c r="U728" s="34">
        <f>$D728*I728</f>
        <v>0</v>
      </c>
      <c r="V728" s="34">
        <f>$D728*J728</f>
        <v>0</v>
      </c>
      <c r="W728" s="34">
        <f>$D728*K728</f>
        <v>0</v>
      </c>
      <c r="X728" s="35">
        <f>$D728*M728</f>
        <v>0</v>
      </c>
      <c r="Y728" s="35">
        <f t="shared" ref="Y728" si="358">D728*(1-K728)</f>
        <v>0</v>
      </c>
      <c r="Z728" s="34">
        <f>$D728*N728</f>
        <v>0</v>
      </c>
      <c r="AA728" s="34">
        <f>$D728*O728</f>
        <v>0</v>
      </c>
      <c r="AB728" s="34">
        <f>$D728*P728</f>
        <v>0</v>
      </c>
      <c r="AC728" s="106">
        <f>D728-AF728-AE728-AD728</f>
        <v>0</v>
      </c>
      <c r="AD728" s="34">
        <f>$D728*Q728</f>
        <v>0</v>
      </c>
      <c r="AE728" s="34">
        <f>$D728*R728</f>
        <v>0</v>
      </c>
      <c r="AF728" s="34">
        <f>$D728*S728</f>
        <v>0</v>
      </c>
      <c r="AG728" s="106">
        <f>$P728*AC728</f>
        <v>0</v>
      </c>
      <c r="AH728" s="106">
        <f>$P728*AD728</f>
        <v>0</v>
      </c>
      <c r="AI728" s="106">
        <f>$P728*AE728</f>
        <v>0</v>
      </c>
      <c r="AJ728" s="106">
        <f>$P728*AF728</f>
        <v>0</v>
      </c>
      <c r="AK728" s="34">
        <f>$D728*T728</f>
        <v>0</v>
      </c>
      <c r="AL728" s="35"/>
      <c r="AM728" s="10"/>
      <c r="AN728" s="29">
        <f>DSUM($A$9:$D$1100,$D$9,AO727:AO728)</f>
        <v>0</v>
      </c>
      <c r="AO728" s="10">
        <f>B728</f>
        <v>0</v>
      </c>
      <c r="AP728" s="88">
        <f>DCOUNT($A$9:$T$1100,$B$9,AO727:AO728)</f>
        <v>0</v>
      </c>
      <c r="AQ728" s="29">
        <f>DSUM($A$9:$T$1100,$P$9,AO727:AO728)</f>
        <v>0</v>
      </c>
      <c r="AR728" s="6">
        <f>IF(AP728=0,0,AQ728/AP728)</f>
        <v>0</v>
      </c>
      <c r="AY728" s="51"/>
    </row>
    <row r="729" spans="1:51" ht="2.25" customHeight="1" x14ac:dyDescent="0.2">
      <c r="A729" s="37"/>
      <c r="B729" s="38"/>
      <c r="C729" s="39"/>
      <c r="D729" s="40"/>
      <c r="E729" s="41"/>
      <c r="F729" s="42"/>
      <c r="G729" s="41"/>
      <c r="H729" s="43" t="s">
        <v>0</v>
      </c>
      <c r="I729" s="43" t="s">
        <v>52</v>
      </c>
      <c r="J729" s="43" t="s">
        <v>1</v>
      </c>
      <c r="K729" s="39"/>
      <c r="L729" s="69"/>
      <c r="M729" s="45"/>
      <c r="N729" s="46"/>
      <c r="O729" s="46"/>
      <c r="P729" s="86"/>
      <c r="Q729" s="252"/>
      <c r="R729" s="63"/>
      <c r="S729" s="253"/>
      <c r="T729" s="47"/>
      <c r="U729" s="48"/>
      <c r="V729" s="48"/>
      <c r="W729" s="48"/>
      <c r="X729" s="48"/>
      <c r="Y729" s="48"/>
      <c r="Z729" s="48"/>
      <c r="AA729" s="48"/>
      <c r="AB729" s="48"/>
      <c r="AC729" s="103"/>
      <c r="AD729" s="48"/>
      <c r="AE729" s="48"/>
      <c r="AF729" s="48"/>
      <c r="AG729" s="109"/>
      <c r="AH729" s="109"/>
      <c r="AI729" s="109"/>
      <c r="AJ729" s="109"/>
      <c r="AK729" s="48"/>
      <c r="AL729" s="48"/>
      <c r="AM729" s="10"/>
      <c r="AN729" s="18"/>
      <c r="AO729" s="14" t="s">
        <v>81</v>
      </c>
      <c r="AP729" s="87"/>
      <c r="AQ729" s="87"/>
      <c r="AY729" s="51"/>
    </row>
    <row r="730" spans="1:51" ht="17.25" customHeight="1" x14ac:dyDescent="0.2">
      <c r="A730" s="26"/>
      <c r="B730" s="27"/>
      <c r="C730" s="28"/>
      <c r="D730" s="29">
        <f>C730*E730*G730/100</f>
        <v>0</v>
      </c>
      <c r="E730" s="30"/>
      <c r="F730" s="31">
        <f>E730*G730/10</f>
        <v>0</v>
      </c>
      <c r="G730" s="30"/>
      <c r="H730" s="30"/>
      <c r="I730" s="30"/>
      <c r="J730" s="30"/>
      <c r="K730" s="28"/>
      <c r="L730" s="68"/>
      <c r="M730" s="32">
        <f>IF(L730=0,H730,L730)</f>
        <v>0</v>
      </c>
      <c r="N730" s="297"/>
      <c r="O730" s="107"/>
      <c r="P730" s="85"/>
      <c r="Q730" s="107"/>
      <c r="R730" s="64"/>
      <c r="S730" s="251"/>
      <c r="T730" s="33"/>
      <c r="U730" s="34">
        <f>$D730*I730</f>
        <v>0</v>
      </c>
      <c r="V730" s="34">
        <f>$D730*J730</f>
        <v>0</v>
      </c>
      <c r="W730" s="34">
        <f>$D730*K730</f>
        <v>0</v>
      </c>
      <c r="X730" s="35">
        <f>$D730*M730</f>
        <v>0</v>
      </c>
      <c r="Y730" s="35">
        <f t="shared" ref="Y730" si="359">D730*(1-K730)</f>
        <v>0</v>
      </c>
      <c r="Z730" s="34">
        <f>$D730*N730</f>
        <v>0</v>
      </c>
      <c r="AA730" s="34">
        <f>$D730*O730</f>
        <v>0</v>
      </c>
      <c r="AB730" s="34">
        <f>$D730*P730</f>
        <v>0</v>
      </c>
      <c r="AC730" s="106">
        <f>D730-AF730-AE730-AD730</f>
        <v>0</v>
      </c>
      <c r="AD730" s="34">
        <f>$D730*Q730</f>
        <v>0</v>
      </c>
      <c r="AE730" s="34">
        <f>$D730*R730</f>
        <v>0</v>
      </c>
      <c r="AF730" s="34">
        <f>$D730*S730</f>
        <v>0</v>
      </c>
      <c r="AG730" s="106">
        <f>$P730*AC730</f>
        <v>0</v>
      </c>
      <c r="AH730" s="106">
        <f>$P730*AD730</f>
        <v>0</v>
      </c>
      <c r="AI730" s="106">
        <f>$P730*AE730</f>
        <v>0</v>
      </c>
      <c r="AJ730" s="106">
        <f>$P730*AF730</f>
        <v>0</v>
      </c>
      <c r="AK730" s="34">
        <f>$D730*T730</f>
        <v>0</v>
      </c>
      <c r="AL730" s="35"/>
      <c r="AM730" s="10"/>
      <c r="AN730" s="29">
        <f>DSUM($A$9:$D$1100,$D$9,AO729:AO730)</f>
        <v>0</v>
      </c>
      <c r="AO730" s="10">
        <f>B730</f>
        <v>0</v>
      </c>
      <c r="AP730" s="88">
        <f>DCOUNT($A$9:$T$1100,$B$9,AO729:AO730)</f>
        <v>0</v>
      </c>
      <c r="AQ730" s="29">
        <f>DSUM($A$9:$T$1100,$P$9,AO729:AO730)</f>
        <v>0</v>
      </c>
      <c r="AR730" s="6">
        <f>IF(AP730=0,0,AQ730/AP730)</f>
        <v>0</v>
      </c>
      <c r="AY730" s="51"/>
    </row>
    <row r="731" spans="1:51" ht="2.25" customHeight="1" x14ac:dyDescent="0.2">
      <c r="A731" s="37"/>
      <c r="B731" s="38"/>
      <c r="C731" s="39"/>
      <c r="D731" s="40"/>
      <c r="E731" s="41"/>
      <c r="F731" s="42"/>
      <c r="G731" s="41"/>
      <c r="H731" s="43" t="s">
        <v>0</v>
      </c>
      <c r="I731" s="43" t="s">
        <v>52</v>
      </c>
      <c r="J731" s="43" t="s">
        <v>1</v>
      </c>
      <c r="K731" s="39"/>
      <c r="L731" s="69"/>
      <c r="M731" s="45"/>
      <c r="N731" s="46"/>
      <c r="O731" s="46"/>
      <c r="P731" s="86"/>
      <c r="Q731" s="252"/>
      <c r="R731" s="63"/>
      <c r="S731" s="253"/>
      <c r="T731" s="47"/>
      <c r="U731" s="48"/>
      <c r="V731" s="48"/>
      <c r="W731" s="48"/>
      <c r="X731" s="48"/>
      <c r="Y731" s="48"/>
      <c r="Z731" s="48"/>
      <c r="AA731" s="48"/>
      <c r="AB731" s="48"/>
      <c r="AC731" s="103"/>
      <c r="AD731" s="48"/>
      <c r="AE731" s="48"/>
      <c r="AF731" s="48"/>
      <c r="AG731" s="109"/>
      <c r="AH731" s="109"/>
      <c r="AI731" s="109"/>
      <c r="AJ731" s="109"/>
      <c r="AK731" s="48"/>
      <c r="AL731" s="48"/>
      <c r="AM731" s="10"/>
      <c r="AN731" s="18"/>
      <c r="AO731" s="14" t="s">
        <v>81</v>
      </c>
      <c r="AP731" s="87"/>
      <c r="AQ731" s="87"/>
      <c r="AY731" s="51"/>
    </row>
    <row r="732" spans="1:51" ht="17.25" customHeight="1" x14ac:dyDescent="0.2">
      <c r="A732" s="26"/>
      <c r="B732" s="27"/>
      <c r="C732" s="28"/>
      <c r="D732" s="29">
        <f>C732*E732*G732/100</f>
        <v>0</v>
      </c>
      <c r="E732" s="30"/>
      <c r="F732" s="31">
        <f>E732*G732/10</f>
        <v>0</v>
      </c>
      <c r="G732" s="30"/>
      <c r="H732" s="30"/>
      <c r="I732" s="30"/>
      <c r="J732" s="30"/>
      <c r="K732" s="28"/>
      <c r="L732" s="68"/>
      <c r="M732" s="32">
        <f>IF(L732=0,H732,L732)</f>
        <v>0</v>
      </c>
      <c r="N732" s="297"/>
      <c r="O732" s="107"/>
      <c r="P732" s="85"/>
      <c r="Q732" s="107"/>
      <c r="R732" s="64"/>
      <c r="S732" s="251"/>
      <c r="T732" s="33"/>
      <c r="U732" s="34">
        <f>$D732*I732</f>
        <v>0</v>
      </c>
      <c r="V732" s="34">
        <f>$D732*J732</f>
        <v>0</v>
      </c>
      <c r="W732" s="34">
        <f>$D732*K732</f>
        <v>0</v>
      </c>
      <c r="X732" s="35">
        <f>$D732*M732</f>
        <v>0</v>
      </c>
      <c r="Y732" s="35">
        <f t="shared" ref="Y732" si="360">D732*(1-K732)</f>
        <v>0</v>
      </c>
      <c r="Z732" s="34">
        <f>$D732*N732</f>
        <v>0</v>
      </c>
      <c r="AA732" s="34">
        <f>$D732*O732</f>
        <v>0</v>
      </c>
      <c r="AB732" s="34">
        <f>$D732*P732</f>
        <v>0</v>
      </c>
      <c r="AC732" s="106">
        <f>D732-AF732-AE732-AD732</f>
        <v>0</v>
      </c>
      <c r="AD732" s="34">
        <f>$D732*Q732</f>
        <v>0</v>
      </c>
      <c r="AE732" s="34">
        <f>$D732*R732</f>
        <v>0</v>
      </c>
      <c r="AF732" s="34">
        <f>$D732*S732</f>
        <v>0</v>
      </c>
      <c r="AG732" s="106">
        <f>$P732*AC732</f>
        <v>0</v>
      </c>
      <c r="AH732" s="106">
        <f>$P732*AD732</f>
        <v>0</v>
      </c>
      <c r="AI732" s="106">
        <f>$P732*AE732</f>
        <v>0</v>
      </c>
      <c r="AJ732" s="106">
        <f>$P732*AF732</f>
        <v>0</v>
      </c>
      <c r="AK732" s="34">
        <f>$D732*T732</f>
        <v>0</v>
      </c>
      <c r="AL732" s="35"/>
      <c r="AM732" s="10"/>
      <c r="AN732" s="29">
        <f>DSUM($A$9:$D$1100,$D$9,AO731:AO732)</f>
        <v>0</v>
      </c>
      <c r="AO732" s="10">
        <f>B732</f>
        <v>0</v>
      </c>
      <c r="AP732" s="88">
        <f>DCOUNT($A$9:$T$1100,$B$9,AO731:AO732)</f>
        <v>0</v>
      </c>
      <c r="AQ732" s="29">
        <f>DSUM($A$9:$T$1100,$P$9,AO731:AO732)</f>
        <v>0</v>
      </c>
      <c r="AR732" s="6">
        <f>IF(AP732=0,0,AQ732/AP732)</f>
        <v>0</v>
      </c>
      <c r="AY732" s="51"/>
    </row>
    <row r="733" spans="1:51" ht="2.25" customHeight="1" x14ac:dyDescent="0.2">
      <c r="A733" s="37"/>
      <c r="B733" s="38"/>
      <c r="C733" s="39"/>
      <c r="D733" s="40"/>
      <c r="E733" s="41"/>
      <c r="F733" s="42"/>
      <c r="G733" s="41"/>
      <c r="H733" s="43" t="s">
        <v>0</v>
      </c>
      <c r="I733" s="43" t="s">
        <v>52</v>
      </c>
      <c r="J733" s="43" t="s">
        <v>1</v>
      </c>
      <c r="K733" s="39"/>
      <c r="L733" s="69"/>
      <c r="M733" s="45"/>
      <c r="N733" s="46"/>
      <c r="O733" s="46"/>
      <c r="P733" s="86"/>
      <c r="Q733" s="252"/>
      <c r="R733" s="63"/>
      <c r="S733" s="253"/>
      <c r="T733" s="47"/>
      <c r="U733" s="48"/>
      <c r="V733" s="48"/>
      <c r="W733" s="48"/>
      <c r="X733" s="48"/>
      <c r="Y733" s="48"/>
      <c r="Z733" s="48"/>
      <c r="AA733" s="48"/>
      <c r="AB733" s="48"/>
      <c r="AC733" s="103"/>
      <c r="AD733" s="48"/>
      <c r="AE733" s="48"/>
      <c r="AF733" s="48"/>
      <c r="AG733" s="109"/>
      <c r="AH733" s="109"/>
      <c r="AI733" s="109"/>
      <c r="AJ733" s="109"/>
      <c r="AK733" s="48"/>
      <c r="AL733" s="48"/>
      <c r="AM733" s="10"/>
      <c r="AN733" s="18"/>
      <c r="AO733" s="14" t="s">
        <v>81</v>
      </c>
      <c r="AP733" s="87"/>
      <c r="AQ733" s="87"/>
      <c r="AY733" s="51"/>
    </row>
    <row r="734" spans="1:51" ht="17.25" customHeight="1" x14ac:dyDescent="0.2">
      <c r="A734" s="26"/>
      <c r="B734" s="27"/>
      <c r="C734" s="28"/>
      <c r="D734" s="29">
        <f>C734*E734*G734/100</f>
        <v>0</v>
      </c>
      <c r="E734" s="30"/>
      <c r="F734" s="31">
        <f>E734*G734/10</f>
        <v>0</v>
      </c>
      <c r="G734" s="30"/>
      <c r="H734" s="30"/>
      <c r="I734" s="30"/>
      <c r="J734" s="30"/>
      <c r="K734" s="28"/>
      <c r="L734" s="68"/>
      <c r="M734" s="32">
        <f>IF(L734=0,H734,L734)</f>
        <v>0</v>
      </c>
      <c r="N734" s="297"/>
      <c r="O734" s="107"/>
      <c r="P734" s="85"/>
      <c r="Q734" s="107"/>
      <c r="R734" s="64"/>
      <c r="S734" s="251"/>
      <c r="T734" s="33"/>
      <c r="U734" s="34">
        <f>$D734*I734</f>
        <v>0</v>
      </c>
      <c r="V734" s="34">
        <f>$D734*J734</f>
        <v>0</v>
      </c>
      <c r="W734" s="34">
        <f>$D734*K734</f>
        <v>0</v>
      </c>
      <c r="X734" s="35">
        <f>$D734*M734</f>
        <v>0</v>
      </c>
      <c r="Y734" s="35">
        <f t="shared" ref="Y734" si="361">D734*(1-K734)</f>
        <v>0</v>
      </c>
      <c r="Z734" s="34">
        <f>$D734*N734</f>
        <v>0</v>
      </c>
      <c r="AA734" s="34">
        <f>$D734*O734</f>
        <v>0</v>
      </c>
      <c r="AB734" s="34">
        <f>$D734*P734</f>
        <v>0</v>
      </c>
      <c r="AC734" s="106">
        <f>D734-AF734-AE734-AD734</f>
        <v>0</v>
      </c>
      <c r="AD734" s="34">
        <f>$D734*Q734</f>
        <v>0</v>
      </c>
      <c r="AE734" s="34">
        <f>$D734*R734</f>
        <v>0</v>
      </c>
      <c r="AF734" s="34">
        <f>$D734*S734</f>
        <v>0</v>
      </c>
      <c r="AG734" s="106">
        <f>$P734*AC734</f>
        <v>0</v>
      </c>
      <c r="AH734" s="106">
        <f>$P734*AD734</f>
        <v>0</v>
      </c>
      <c r="AI734" s="106">
        <f>$P734*AE734</f>
        <v>0</v>
      </c>
      <c r="AJ734" s="106">
        <f>$P734*AF734</f>
        <v>0</v>
      </c>
      <c r="AK734" s="34">
        <f>$D734*T734</f>
        <v>0</v>
      </c>
      <c r="AL734" s="35"/>
      <c r="AM734" s="10"/>
      <c r="AN734" s="29">
        <f>DSUM($A$9:$D$1100,$D$9,AO733:AO734)</f>
        <v>0</v>
      </c>
      <c r="AO734" s="10">
        <f>B734</f>
        <v>0</v>
      </c>
      <c r="AP734" s="88">
        <f>DCOUNT($A$9:$T$1100,$B$9,AO733:AO734)</f>
        <v>0</v>
      </c>
      <c r="AQ734" s="29">
        <f>DSUM($A$9:$T$1100,$P$9,AO733:AO734)</f>
        <v>0</v>
      </c>
      <c r="AR734" s="6">
        <f>IF(AP734=0,0,AQ734/AP734)</f>
        <v>0</v>
      </c>
      <c r="AY734" s="51"/>
    </row>
    <row r="735" spans="1:51" ht="2.25" customHeight="1" x14ac:dyDescent="0.2">
      <c r="A735" s="37"/>
      <c r="B735" s="38"/>
      <c r="C735" s="39"/>
      <c r="D735" s="40"/>
      <c r="E735" s="41"/>
      <c r="F735" s="42"/>
      <c r="G735" s="41"/>
      <c r="H735" s="43" t="s">
        <v>0</v>
      </c>
      <c r="I735" s="43" t="s">
        <v>52</v>
      </c>
      <c r="J735" s="43" t="s">
        <v>1</v>
      </c>
      <c r="K735" s="39"/>
      <c r="L735" s="69"/>
      <c r="M735" s="45"/>
      <c r="N735" s="46"/>
      <c r="O735" s="46"/>
      <c r="P735" s="86"/>
      <c r="Q735" s="252"/>
      <c r="R735" s="63"/>
      <c r="S735" s="253"/>
      <c r="T735" s="47"/>
      <c r="U735" s="48"/>
      <c r="V735" s="48"/>
      <c r="W735" s="48"/>
      <c r="X735" s="48"/>
      <c r="Y735" s="48"/>
      <c r="Z735" s="48"/>
      <c r="AA735" s="48"/>
      <c r="AB735" s="48"/>
      <c r="AC735" s="103"/>
      <c r="AD735" s="48"/>
      <c r="AE735" s="48"/>
      <c r="AF735" s="48"/>
      <c r="AG735" s="109"/>
      <c r="AH735" s="109"/>
      <c r="AI735" s="109"/>
      <c r="AJ735" s="109"/>
      <c r="AK735" s="48"/>
      <c r="AL735" s="48"/>
      <c r="AM735" s="10"/>
      <c r="AN735" s="18"/>
      <c r="AO735" s="14" t="s">
        <v>81</v>
      </c>
      <c r="AP735" s="87"/>
      <c r="AQ735" s="87"/>
      <c r="AY735" s="51"/>
    </row>
    <row r="736" spans="1:51" ht="17.25" customHeight="1" x14ac:dyDescent="0.2">
      <c r="A736" s="26"/>
      <c r="B736" s="27"/>
      <c r="C736" s="28"/>
      <c r="D736" s="29">
        <f>C736*E736*G736/100</f>
        <v>0</v>
      </c>
      <c r="E736" s="30"/>
      <c r="F736" s="31">
        <f>E736*G736/10</f>
        <v>0</v>
      </c>
      <c r="G736" s="30"/>
      <c r="H736" s="30"/>
      <c r="I736" s="30"/>
      <c r="J736" s="30"/>
      <c r="K736" s="28"/>
      <c r="L736" s="68"/>
      <c r="M736" s="32">
        <f>IF(L736=0,H736,L736)</f>
        <v>0</v>
      </c>
      <c r="N736" s="297"/>
      <c r="O736" s="107"/>
      <c r="P736" s="85"/>
      <c r="Q736" s="107"/>
      <c r="R736" s="64"/>
      <c r="S736" s="251"/>
      <c r="T736" s="33"/>
      <c r="U736" s="34">
        <f>$D736*I736</f>
        <v>0</v>
      </c>
      <c r="V736" s="34">
        <f>$D736*J736</f>
        <v>0</v>
      </c>
      <c r="W736" s="34">
        <f>$D736*K736</f>
        <v>0</v>
      </c>
      <c r="X736" s="35">
        <f>$D736*M736</f>
        <v>0</v>
      </c>
      <c r="Y736" s="35">
        <f t="shared" ref="Y736" si="362">D736*(1-K736)</f>
        <v>0</v>
      </c>
      <c r="Z736" s="34">
        <f>$D736*N736</f>
        <v>0</v>
      </c>
      <c r="AA736" s="34">
        <f>$D736*O736</f>
        <v>0</v>
      </c>
      <c r="AB736" s="34">
        <f>$D736*P736</f>
        <v>0</v>
      </c>
      <c r="AC736" s="106">
        <f>D736-AF736-AE736-AD736</f>
        <v>0</v>
      </c>
      <c r="AD736" s="34">
        <f>$D736*Q736</f>
        <v>0</v>
      </c>
      <c r="AE736" s="34">
        <f>$D736*R736</f>
        <v>0</v>
      </c>
      <c r="AF736" s="34">
        <f>$D736*S736</f>
        <v>0</v>
      </c>
      <c r="AG736" s="106">
        <f>$P736*AC736</f>
        <v>0</v>
      </c>
      <c r="AH736" s="106">
        <f>$P736*AD736</f>
        <v>0</v>
      </c>
      <c r="AI736" s="106">
        <f>$P736*AE736</f>
        <v>0</v>
      </c>
      <c r="AJ736" s="106">
        <f>$P736*AF736</f>
        <v>0</v>
      </c>
      <c r="AK736" s="34">
        <f>$D736*T736</f>
        <v>0</v>
      </c>
      <c r="AL736" s="35"/>
      <c r="AM736" s="10"/>
      <c r="AN736" s="29">
        <f>DSUM($A$9:$D$1100,$D$9,AO735:AO736)</f>
        <v>0</v>
      </c>
      <c r="AO736" s="10">
        <f>B736</f>
        <v>0</v>
      </c>
      <c r="AP736" s="88">
        <f>DCOUNT($A$9:$T$1100,$B$9,AO735:AO736)</f>
        <v>0</v>
      </c>
      <c r="AQ736" s="29">
        <f>DSUM($A$9:$T$1100,$P$9,AO735:AO736)</f>
        <v>0</v>
      </c>
      <c r="AR736" s="6">
        <f>IF(AP736=0,0,AQ736/AP736)</f>
        <v>0</v>
      </c>
      <c r="AY736" s="51"/>
    </row>
    <row r="737" spans="1:51" ht="2.25" customHeight="1" x14ac:dyDescent="0.2">
      <c r="A737" s="37"/>
      <c r="B737" s="38"/>
      <c r="C737" s="39"/>
      <c r="D737" s="40"/>
      <c r="E737" s="41"/>
      <c r="F737" s="42"/>
      <c r="G737" s="41"/>
      <c r="H737" s="43" t="s">
        <v>0</v>
      </c>
      <c r="I737" s="43" t="s">
        <v>52</v>
      </c>
      <c r="J737" s="43" t="s">
        <v>1</v>
      </c>
      <c r="K737" s="39"/>
      <c r="L737" s="69"/>
      <c r="M737" s="45"/>
      <c r="N737" s="46"/>
      <c r="O737" s="46"/>
      <c r="P737" s="86"/>
      <c r="Q737" s="252"/>
      <c r="R737" s="63"/>
      <c r="S737" s="253"/>
      <c r="T737" s="47"/>
      <c r="U737" s="48"/>
      <c r="V737" s="48"/>
      <c r="W737" s="48"/>
      <c r="X737" s="48"/>
      <c r="Y737" s="48"/>
      <c r="Z737" s="48"/>
      <c r="AA737" s="48"/>
      <c r="AB737" s="48"/>
      <c r="AC737" s="103"/>
      <c r="AD737" s="48"/>
      <c r="AE737" s="48"/>
      <c r="AF737" s="48"/>
      <c r="AG737" s="109"/>
      <c r="AH737" s="109"/>
      <c r="AI737" s="109"/>
      <c r="AJ737" s="109"/>
      <c r="AK737" s="48"/>
      <c r="AL737" s="48"/>
      <c r="AM737" s="10"/>
      <c r="AN737" s="18"/>
      <c r="AO737" s="14" t="s">
        <v>81</v>
      </c>
      <c r="AP737" s="87"/>
      <c r="AQ737" s="87"/>
      <c r="AY737" s="51"/>
    </row>
    <row r="738" spans="1:51" ht="17.25" customHeight="1" x14ac:dyDescent="0.2">
      <c r="A738" s="26"/>
      <c r="B738" s="27"/>
      <c r="C738" s="28"/>
      <c r="D738" s="29">
        <f>C738*E738*G738/100</f>
        <v>0</v>
      </c>
      <c r="E738" s="30"/>
      <c r="F738" s="31">
        <f>E738*G738/10</f>
        <v>0</v>
      </c>
      <c r="G738" s="30"/>
      <c r="H738" s="30"/>
      <c r="I738" s="30"/>
      <c r="J738" s="30"/>
      <c r="K738" s="28"/>
      <c r="L738" s="68"/>
      <c r="M738" s="32">
        <f>IF(L738=0,H738,L738)</f>
        <v>0</v>
      </c>
      <c r="N738" s="297"/>
      <c r="O738" s="107"/>
      <c r="P738" s="85"/>
      <c r="Q738" s="107"/>
      <c r="R738" s="64"/>
      <c r="S738" s="251"/>
      <c r="T738" s="33"/>
      <c r="U738" s="34">
        <f>$D738*I738</f>
        <v>0</v>
      </c>
      <c r="V738" s="34">
        <f>$D738*J738</f>
        <v>0</v>
      </c>
      <c r="W738" s="34">
        <f>$D738*K738</f>
        <v>0</v>
      </c>
      <c r="X738" s="35">
        <f>$D738*M738</f>
        <v>0</v>
      </c>
      <c r="Y738" s="35">
        <f t="shared" ref="Y738" si="363">D738*(1-K738)</f>
        <v>0</v>
      </c>
      <c r="Z738" s="34">
        <f>$D738*N738</f>
        <v>0</v>
      </c>
      <c r="AA738" s="34">
        <f>$D738*O738</f>
        <v>0</v>
      </c>
      <c r="AB738" s="34">
        <f>$D738*P738</f>
        <v>0</v>
      </c>
      <c r="AC738" s="106">
        <f>D738-AF738-AE738-AD738</f>
        <v>0</v>
      </c>
      <c r="AD738" s="34">
        <f>$D738*Q738</f>
        <v>0</v>
      </c>
      <c r="AE738" s="34">
        <f>$D738*R738</f>
        <v>0</v>
      </c>
      <c r="AF738" s="34">
        <f>$D738*S738</f>
        <v>0</v>
      </c>
      <c r="AG738" s="106">
        <f>$P738*AC738</f>
        <v>0</v>
      </c>
      <c r="AH738" s="106">
        <f>$P738*AD738</f>
        <v>0</v>
      </c>
      <c r="AI738" s="106">
        <f>$P738*AE738</f>
        <v>0</v>
      </c>
      <c r="AJ738" s="106">
        <f>$P738*AF738</f>
        <v>0</v>
      </c>
      <c r="AK738" s="34">
        <f>$D738*T738</f>
        <v>0</v>
      </c>
      <c r="AL738" s="35"/>
      <c r="AM738" s="10"/>
      <c r="AN738" s="29">
        <f>DSUM($A$9:$D$1100,$D$9,AO737:AO738)</f>
        <v>0</v>
      </c>
      <c r="AO738" s="10">
        <f>B738</f>
        <v>0</v>
      </c>
      <c r="AP738" s="88">
        <f>DCOUNT($A$9:$T$1100,$B$9,AO737:AO738)</f>
        <v>0</v>
      </c>
      <c r="AQ738" s="29">
        <f>DSUM($A$9:$T$1100,$P$9,AO737:AO738)</f>
        <v>0</v>
      </c>
      <c r="AR738" s="6">
        <f>IF(AP738=0,0,AQ738/AP738)</f>
        <v>0</v>
      </c>
      <c r="AY738" s="51"/>
    </row>
    <row r="739" spans="1:51" ht="2.25" customHeight="1" x14ac:dyDescent="0.2">
      <c r="A739" s="37"/>
      <c r="B739" s="38"/>
      <c r="C739" s="39"/>
      <c r="D739" s="40"/>
      <c r="E739" s="41"/>
      <c r="F739" s="42"/>
      <c r="G739" s="41"/>
      <c r="H739" s="43" t="s">
        <v>0</v>
      </c>
      <c r="I739" s="43" t="s">
        <v>52</v>
      </c>
      <c r="J739" s="43" t="s">
        <v>1</v>
      </c>
      <c r="K739" s="39"/>
      <c r="L739" s="69"/>
      <c r="M739" s="45"/>
      <c r="N739" s="46"/>
      <c r="O739" s="46"/>
      <c r="P739" s="86"/>
      <c r="Q739" s="252"/>
      <c r="R739" s="63"/>
      <c r="S739" s="253"/>
      <c r="T739" s="47"/>
      <c r="U739" s="48"/>
      <c r="V739" s="48"/>
      <c r="W739" s="48"/>
      <c r="X739" s="48"/>
      <c r="Y739" s="48"/>
      <c r="Z739" s="48"/>
      <c r="AA739" s="48"/>
      <c r="AB739" s="48"/>
      <c r="AC739" s="103"/>
      <c r="AD739" s="48"/>
      <c r="AE739" s="48"/>
      <c r="AF739" s="48"/>
      <c r="AG739" s="109"/>
      <c r="AH739" s="109"/>
      <c r="AI739" s="109"/>
      <c r="AJ739" s="109"/>
      <c r="AK739" s="48"/>
      <c r="AL739" s="48"/>
      <c r="AM739" s="10"/>
      <c r="AN739" s="18"/>
      <c r="AO739" s="14" t="s">
        <v>81</v>
      </c>
      <c r="AP739" s="87"/>
      <c r="AQ739" s="87"/>
      <c r="AY739" s="51"/>
    </row>
    <row r="740" spans="1:51" ht="17.25" customHeight="1" x14ac:dyDescent="0.2">
      <c r="A740" s="26"/>
      <c r="B740" s="27"/>
      <c r="C740" s="28"/>
      <c r="D740" s="29">
        <f>C740*E740*G740/100</f>
        <v>0</v>
      </c>
      <c r="E740" s="30"/>
      <c r="F740" s="31">
        <f>E740*G740/10</f>
        <v>0</v>
      </c>
      <c r="G740" s="30"/>
      <c r="H740" s="30"/>
      <c r="I740" s="30"/>
      <c r="J740" s="30"/>
      <c r="K740" s="28"/>
      <c r="L740" s="68"/>
      <c r="M740" s="32">
        <f>IF(L740=0,H740,L740)</f>
        <v>0</v>
      </c>
      <c r="N740" s="297"/>
      <c r="O740" s="107"/>
      <c r="P740" s="85"/>
      <c r="Q740" s="107"/>
      <c r="R740" s="64"/>
      <c r="S740" s="251"/>
      <c r="T740" s="33"/>
      <c r="U740" s="34">
        <f>$D740*I740</f>
        <v>0</v>
      </c>
      <c r="V740" s="34">
        <f>$D740*J740</f>
        <v>0</v>
      </c>
      <c r="W740" s="34">
        <f>$D740*K740</f>
        <v>0</v>
      </c>
      <c r="X740" s="35">
        <f>$D740*M740</f>
        <v>0</v>
      </c>
      <c r="Y740" s="35">
        <f t="shared" ref="Y740" si="364">D740*(1-K740)</f>
        <v>0</v>
      </c>
      <c r="Z740" s="34">
        <f>$D740*N740</f>
        <v>0</v>
      </c>
      <c r="AA740" s="34">
        <f>$D740*O740</f>
        <v>0</v>
      </c>
      <c r="AB740" s="34">
        <f>$D740*P740</f>
        <v>0</v>
      </c>
      <c r="AC740" s="106">
        <f>D740-AF740-AE740-AD740</f>
        <v>0</v>
      </c>
      <c r="AD740" s="34">
        <f>$D740*Q740</f>
        <v>0</v>
      </c>
      <c r="AE740" s="34">
        <f>$D740*R740</f>
        <v>0</v>
      </c>
      <c r="AF740" s="34">
        <f>$D740*S740</f>
        <v>0</v>
      </c>
      <c r="AG740" s="106">
        <f>$P740*AC740</f>
        <v>0</v>
      </c>
      <c r="AH740" s="106">
        <f>$P740*AD740</f>
        <v>0</v>
      </c>
      <c r="AI740" s="106">
        <f>$P740*AE740</f>
        <v>0</v>
      </c>
      <c r="AJ740" s="106">
        <f>$P740*AF740</f>
        <v>0</v>
      </c>
      <c r="AK740" s="34">
        <f>$D740*T740</f>
        <v>0</v>
      </c>
      <c r="AL740" s="35"/>
      <c r="AM740" s="10"/>
      <c r="AN740" s="29">
        <f>DSUM($A$9:$D$1100,$D$9,AO739:AO740)</f>
        <v>0</v>
      </c>
      <c r="AO740" s="10">
        <f>B740</f>
        <v>0</v>
      </c>
      <c r="AP740" s="88">
        <f>DCOUNT($A$9:$T$1100,$B$9,AO739:AO740)</f>
        <v>0</v>
      </c>
      <c r="AQ740" s="29">
        <f>DSUM($A$9:$T$1100,$P$9,AO739:AO740)</f>
        <v>0</v>
      </c>
      <c r="AR740" s="6">
        <f>IF(AP740=0,0,AQ740/AP740)</f>
        <v>0</v>
      </c>
      <c r="AY740" s="51"/>
    </row>
    <row r="741" spans="1:51" ht="2.25" customHeight="1" x14ac:dyDescent="0.2">
      <c r="A741" s="37"/>
      <c r="B741" s="38"/>
      <c r="C741" s="39"/>
      <c r="D741" s="40"/>
      <c r="E741" s="41"/>
      <c r="F741" s="42"/>
      <c r="G741" s="41"/>
      <c r="H741" s="43" t="s">
        <v>0</v>
      </c>
      <c r="I741" s="43" t="s">
        <v>52</v>
      </c>
      <c r="J741" s="43" t="s">
        <v>1</v>
      </c>
      <c r="K741" s="39"/>
      <c r="L741" s="69"/>
      <c r="M741" s="45"/>
      <c r="N741" s="46"/>
      <c r="O741" s="46"/>
      <c r="P741" s="86"/>
      <c r="Q741" s="252"/>
      <c r="R741" s="63"/>
      <c r="S741" s="253"/>
      <c r="T741" s="47"/>
      <c r="U741" s="48"/>
      <c r="V741" s="48"/>
      <c r="W741" s="48"/>
      <c r="X741" s="48"/>
      <c r="Y741" s="48"/>
      <c r="Z741" s="48"/>
      <c r="AA741" s="48"/>
      <c r="AB741" s="48"/>
      <c r="AC741" s="103"/>
      <c r="AD741" s="48"/>
      <c r="AE741" s="48"/>
      <c r="AF741" s="48"/>
      <c r="AG741" s="109"/>
      <c r="AH741" s="109"/>
      <c r="AI741" s="109"/>
      <c r="AJ741" s="109"/>
      <c r="AK741" s="48"/>
      <c r="AL741" s="48"/>
      <c r="AM741" s="10"/>
      <c r="AN741" s="18"/>
      <c r="AO741" s="14" t="s">
        <v>81</v>
      </c>
      <c r="AP741" s="87"/>
      <c r="AQ741" s="87"/>
      <c r="AY741" s="51"/>
    </row>
    <row r="742" spans="1:51" ht="17.25" customHeight="1" x14ac:dyDescent="0.2">
      <c r="A742" s="26"/>
      <c r="B742" s="27"/>
      <c r="C742" s="28"/>
      <c r="D742" s="29">
        <f>C742*E742*G742/100</f>
        <v>0</v>
      </c>
      <c r="E742" s="30"/>
      <c r="F742" s="31">
        <f>E742*G742/10</f>
        <v>0</v>
      </c>
      <c r="G742" s="30"/>
      <c r="H742" s="30"/>
      <c r="I742" s="30"/>
      <c r="J742" s="30"/>
      <c r="K742" s="28"/>
      <c r="L742" s="68"/>
      <c r="M742" s="32">
        <f>IF(L742=0,H742,L742)</f>
        <v>0</v>
      </c>
      <c r="N742" s="297"/>
      <c r="O742" s="107"/>
      <c r="P742" s="85"/>
      <c r="Q742" s="107"/>
      <c r="R742" s="64"/>
      <c r="S742" s="251"/>
      <c r="T742" s="33"/>
      <c r="U742" s="34">
        <f>$D742*I742</f>
        <v>0</v>
      </c>
      <c r="V742" s="34">
        <f>$D742*J742</f>
        <v>0</v>
      </c>
      <c r="W742" s="34">
        <f>$D742*K742</f>
        <v>0</v>
      </c>
      <c r="X742" s="35">
        <f>$D742*M742</f>
        <v>0</v>
      </c>
      <c r="Y742" s="35">
        <f t="shared" ref="Y742" si="365">D742*(1-K742)</f>
        <v>0</v>
      </c>
      <c r="Z742" s="34">
        <f>$D742*N742</f>
        <v>0</v>
      </c>
      <c r="AA742" s="34">
        <f>$D742*O742</f>
        <v>0</v>
      </c>
      <c r="AB742" s="34">
        <f>$D742*P742</f>
        <v>0</v>
      </c>
      <c r="AC742" s="106">
        <f>D742-AF742-AE742-AD742</f>
        <v>0</v>
      </c>
      <c r="AD742" s="34">
        <f>$D742*Q742</f>
        <v>0</v>
      </c>
      <c r="AE742" s="34">
        <f>$D742*R742</f>
        <v>0</v>
      </c>
      <c r="AF742" s="34">
        <f>$D742*S742</f>
        <v>0</v>
      </c>
      <c r="AG742" s="106">
        <f>$P742*AC742</f>
        <v>0</v>
      </c>
      <c r="AH742" s="106">
        <f>$P742*AD742</f>
        <v>0</v>
      </c>
      <c r="AI742" s="106">
        <f>$P742*AE742</f>
        <v>0</v>
      </c>
      <c r="AJ742" s="106">
        <f>$P742*AF742</f>
        <v>0</v>
      </c>
      <c r="AK742" s="34">
        <f>$D742*T742</f>
        <v>0</v>
      </c>
      <c r="AL742" s="35"/>
      <c r="AM742" s="10"/>
      <c r="AN742" s="29">
        <f>DSUM($A$9:$D$1100,$D$9,AO741:AO742)</f>
        <v>0</v>
      </c>
      <c r="AO742" s="10">
        <f>B742</f>
        <v>0</v>
      </c>
      <c r="AP742" s="88">
        <f>DCOUNT($A$9:$T$1100,$B$9,AO741:AO742)</f>
        <v>0</v>
      </c>
      <c r="AQ742" s="29">
        <f>DSUM($A$9:$T$1100,$P$9,AO741:AO742)</f>
        <v>0</v>
      </c>
      <c r="AR742" s="6">
        <f>IF(AP742=0,0,AQ742/AP742)</f>
        <v>0</v>
      </c>
      <c r="AY742" s="51"/>
    </row>
    <row r="743" spans="1:51" ht="2.25" customHeight="1" x14ac:dyDescent="0.2">
      <c r="A743" s="37"/>
      <c r="B743" s="38"/>
      <c r="C743" s="39"/>
      <c r="D743" s="40"/>
      <c r="E743" s="41"/>
      <c r="F743" s="42"/>
      <c r="G743" s="41"/>
      <c r="H743" s="43" t="s">
        <v>0</v>
      </c>
      <c r="I743" s="43" t="s">
        <v>52</v>
      </c>
      <c r="J743" s="43" t="s">
        <v>1</v>
      </c>
      <c r="K743" s="39"/>
      <c r="L743" s="69"/>
      <c r="M743" s="45"/>
      <c r="N743" s="46"/>
      <c r="O743" s="46"/>
      <c r="P743" s="86"/>
      <c r="Q743" s="252"/>
      <c r="R743" s="63"/>
      <c r="S743" s="253"/>
      <c r="T743" s="47"/>
      <c r="U743" s="48"/>
      <c r="V743" s="48"/>
      <c r="W743" s="48"/>
      <c r="X743" s="48"/>
      <c r="Y743" s="48"/>
      <c r="Z743" s="48"/>
      <c r="AA743" s="48"/>
      <c r="AB743" s="48"/>
      <c r="AC743" s="103"/>
      <c r="AD743" s="48"/>
      <c r="AE743" s="48"/>
      <c r="AF743" s="48"/>
      <c r="AG743" s="109"/>
      <c r="AH743" s="109"/>
      <c r="AI743" s="109"/>
      <c r="AJ743" s="109"/>
      <c r="AK743" s="48"/>
      <c r="AL743" s="48"/>
      <c r="AM743" s="10"/>
      <c r="AN743" s="18"/>
      <c r="AO743" s="14" t="s">
        <v>81</v>
      </c>
      <c r="AP743" s="87"/>
      <c r="AQ743" s="87"/>
      <c r="AY743" s="51"/>
    </row>
    <row r="744" spans="1:51" ht="17.25" customHeight="1" x14ac:dyDescent="0.2">
      <c r="A744" s="26"/>
      <c r="B744" s="27"/>
      <c r="C744" s="28"/>
      <c r="D744" s="29">
        <f>C744*E744*G744/100</f>
        <v>0</v>
      </c>
      <c r="E744" s="30"/>
      <c r="F744" s="31">
        <f>E744*G744/10</f>
        <v>0</v>
      </c>
      <c r="G744" s="30"/>
      <c r="H744" s="30"/>
      <c r="I744" s="30"/>
      <c r="J744" s="30"/>
      <c r="K744" s="28"/>
      <c r="L744" s="68"/>
      <c r="M744" s="32">
        <f>IF(L744=0,H744,L744)</f>
        <v>0</v>
      </c>
      <c r="N744" s="297"/>
      <c r="O744" s="107"/>
      <c r="P744" s="85"/>
      <c r="Q744" s="107"/>
      <c r="R744" s="64"/>
      <c r="S744" s="251"/>
      <c r="T744" s="33"/>
      <c r="U744" s="34">
        <f>$D744*I744</f>
        <v>0</v>
      </c>
      <c r="V744" s="34">
        <f>$D744*J744</f>
        <v>0</v>
      </c>
      <c r="W744" s="34">
        <f>$D744*K744</f>
        <v>0</v>
      </c>
      <c r="X744" s="35">
        <f>$D744*M744</f>
        <v>0</v>
      </c>
      <c r="Y744" s="35">
        <f t="shared" ref="Y744" si="366">D744*(1-K744)</f>
        <v>0</v>
      </c>
      <c r="Z744" s="34">
        <f>$D744*N744</f>
        <v>0</v>
      </c>
      <c r="AA744" s="34">
        <f>$D744*O744</f>
        <v>0</v>
      </c>
      <c r="AB744" s="34">
        <f>$D744*P744</f>
        <v>0</v>
      </c>
      <c r="AC744" s="106">
        <f>D744-AF744-AE744-AD744</f>
        <v>0</v>
      </c>
      <c r="AD744" s="34">
        <f>$D744*Q744</f>
        <v>0</v>
      </c>
      <c r="AE744" s="34">
        <f>$D744*R744</f>
        <v>0</v>
      </c>
      <c r="AF744" s="34">
        <f>$D744*S744</f>
        <v>0</v>
      </c>
      <c r="AG744" s="106">
        <f>$P744*AC744</f>
        <v>0</v>
      </c>
      <c r="AH744" s="106">
        <f>$P744*AD744</f>
        <v>0</v>
      </c>
      <c r="AI744" s="106">
        <f>$P744*AE744</f>
        <v>0</v>
      </c>
      <c r="AJ744" s="106">
        <f>$P744*AF744</f>
        <v>0</v>
      </c>
      <c r="AK744" s="34">
        <f>$D744*T744</f>
        <v>0</v>
      </c>
      <c r="AL744" s="35"/>
      <c r="AM744" s="10"/>
      <c r="AN744" s="29">
        <f>DSUM($A$9:$D$1100,$D$9,AO743:AO744)</f>
        <v>0</v>
      </c>
      <c r="AO744" s="10">
        <f>B744</f>
        <v>0</v>
      </c>
      <c r="AP744" s="88">
        <f>DCOUNT($A$9:$T$1100,$B$9,AO743:AO744)</f>
        <v>0</v>
      </c>
      <c r="AQ744" s="29">
        <f>DSUM($A$9:$T$1100,$P$9,AO743:AO744)</f>
        <v>0</v>
      </c>
      <c r="AR744" s="6">
        <f>IF(AP744=0,0,AQ744/AP744)</f>
        <v>0</v>
      </c>
      <c r="AY744" s="51"/>
    </row>
    <row r="745" spans="1:51" ht="2.25" customHeight="1" x14ac:dyDescent="0.2">
      <c r="A745" s="37"/>
      <c r="B745" s="38"/>
      <c r="C745" s="39"/>
      <c r="D745" s="40"/>
      <c r="E745" s="41"/>
      <c r="F745" s="42"/>
      <c r="G745" s="41"/>
      <c r="H745" s="43" t="s">
        <v>0</v>
      </c>
      <c r="I745" s="43" t="s">
        <v>52</v>
      </c>
      <c r="J745" s="43" t="s">
        <v>1</v>
      </c>
      <c r="K745" s="39"/>
      <c r="L745" s="69"/>
      <c r="M745" s="45"/>
      <c r="N745" s="46"/>
      <c r="O745" s="46"/>
      <c r="P745" s="86"/>
      <c r="Q745" s="252"/>
      <c r="R745" s="63"/>
      <c r="S745" s="253"/>
      <c r="T745" s="47"/>
      <c r="U745" s="48"/>
      <c r="V745" s="48"/>
      <c r="W745" s="48"/>
      <c r="X745" s="48"/>
      <c r="Y745" s="48"/>
      <c r="Z745" s="48"/>
      <c r="AA745" s="48"/>
      <c r="AB745" s="48"/>
      <c r="AC745" s="103"/>
      <c r="AD745" s="48"/>
      <c r="AE745" s="48"/>
      <c r="AF745" s="48"/>
      <c r="AG745" s="109"/>
      <c r="AH745" s="109"/>
      <c r="AI745" s="109"/>
      <c r="AJ745" s="109"/>
      <c r="AK745" s="48"/>
      <c r="AL745" s="48"/>
      <c r="AM745" s="10"/>
      <c r="AN745" s="18"/>
      <c r="AO745" s="14" t="s">
        <v>81</v>
      </c>
      <c r="AP745" s="87"/>
      <c r="AQ745" s="87"/>
      <c r="AY745" s="51"/>
    </row>
    <row r="746" spans="1:51" ht="17.25" customHeight="1" x14ac:dyDescent="0.2">
      <c r="A746" s="26"/>
      <c r="B746" s="27"/>
      <c r="C746" s="28"/>
      <c r="D746" s="29">
        <f>C746*E746*G746/100</f>
        <v>0</v>
      </c>
      <c r="E746" s="30"/>
      <c r="F746" s="31">
        <f>E746*G746/10</f>
        <v>0</v>
      </c>
      <c r="G746" s="30"/>
      <c r="H746" s="30"/>
      <c r="I746" s="30"/>
      <c r="J746" s="30"/>
      <c r="K746" s="28"/>
      <c r="L746" s="68"/>
      <c r="M746" s="32">
        <f>IF(L746=0,H746,L746)</f>
        <v>0</v>
      </c>
      <c r="N746" s="297"/>
      <c r="O746" s="107"/>
      <c r="P746" s="85"/>
      <c r="Q746" s="107"/>
      <c r="R746" s="64"/>
      <c r="S746" s="251"/>
      <c r="T746" s="33"/>
      <c r="U746" s="34">
        <f>$D746*I746</f>
        <v>0</v>
      </c>
      <c r="V746" s="34">
        <f>$D746*J746</f>
        <v>0</v>
      </c>
      <c r="W746" s="34">
        <f>$D746*K746</f>
        <v>0</v>
      </c>
      <c r="X746" s="35">
        <f>$D746*M746</f>
        <v>0</v>
      </c>
      <c r="Y746" s="35">
        <f t="shared" ref="Y746" si="367">D746*(1-K746)</f>
        <v>0</v>
      </c>
      <c r="Z746" s="34">
        <f>$D746*N746</f>
        <v>0</v>
      </c>
      <c r="AA746" s="34">
        <f>$D746*O746</f>
        <v>0</v>
      </c>
      <c r="AB746" s="34">
        <f>$D746*P746</f>
        <v>0</v>
      </c>
      <c r="AC746" s="106">
        <f>D746-AF746-AE746-AD746</f>
        <v>0</v>
      </c>
      <c r="AD746" s="34">
        <f>$D746*Q746</f>
        <v>0</v>
      </c>
      <c r="AE746" s="34">
        <f>$D746*R746</f>
        <v>0</v>
      </c>
      <c r="AF746" s="34">
        <f>$D746*S746</f>
        <v>0</v>
      </c>
      <c r="AG746" s="106">
        <f>$P746*AC746</f>
        <v>0</v>
      </c>
      <c r="AH746" s="106">
        <f>$P746*AD746</f>
        <v>0</v>
      </c>
      <c r="AI746" s="106">
        <f>$P746*AE746</f>
        <v>0</v>
      </c>
      <c r="AJ746" s="106">
        <f>$P746*AF746</f>
        <v>0</v>
      </c>
      <c r="AK746" s="34">
        <f>$D746*T746</f>
        <v>0</v>
      </c>
      <c r="AL746" s="35"/>
      <c r="AM746" s="10"/>
      <c r="AN746" s="29">
        <f>DSUM($A$9:$D$1100,$D$9,AO745:AO746)</f>
        <v>0</v>
      </c>
      <c r="AO746" s="10">
        <f>B746</f>
        <v>0</v>
      </c>
      <c r="AP746" s="88">
        <f>DCOUNT($A$9:$T$1100,$B$9,AO745:AO746)</f>
        <v>0</v>
      </c>
      <c r="AQ746" s="29">
        <f>DSUM($A$9:$T$1100,$P$9,AO745:AO746)</f>
        <v>0</v>
      </c>
      <c r="AR746" s="6">
        <f>IF(AP746=0,0,AQ746/AP746)</f>
        <v>0</v>
      </c>
      <c r="AY746" s="51"/>
    </row>
    <row r="747" spans="1:51" ht="2.25" customHeight="1" x14ac:dyDescent="0.2">
      <c r="A747" s="37"/>
      <c r="B747" s="38"/>
      <c r="C747" s="39"/>
      <c r="D747" s="40"/>
      <c r="E747" s="41"/>
      <c r="F747" s="42"/>
      <c r="G747" s="41"/>
      <c r="H747" s="43" t="s">
        <v>0</v>
      </c>
      <c r="I747" s="43" t="s">
        <v>52</v>
      </c>
      <c r="J747" s="43" t="s">
        <v>1</v>
      </c>
      <c r="K747" s="39"/>
      <c r="L747" s="69"/>
      <c r="M747" s="45"/>
      <c r="N747" s="46"/>
      <c r="O747" s="46"/>
      <c r="P747" s="86"/>
      <c r="Q747" s="252"/>
      <c r="R747" s="63"/>
      <c r="S747" s="253"/>
      <c r="T747" s="47"/>
      <c r="U747" s="48"/>
      <c r="V747" s="48"/>
      <c r="W747" s="48"/>
      <c r="X747" s="48"/>
      <c r="Y747" s="48"/>
      <c r="Z747" s="48"/>
      <c r="AA747" s="48"/>
      <c r="AB747" s="48"/>
      <c r="AC747" s="103"/>
      <c r="AD747" s="48"/>
      <c r="AE747" s="48"/>
      <c r="AF747" s="48"/>
      <c r="AG747" s="109"/>
      <c r="AH747" s="109"/>
      <c r="AI747" s="109"/>
      <c r="AJ747" s="109"/>
      <c r="AK747" s="48"/>
      <c r="AL747" s="48"/>
      <c r="AM747" s="10"/>
      <c r="AN747" s="18"/>
      <c r="AO747" s="14" t="s">
        <v>81</v>
      </c>
      <c r="AP747" s="87"/>
      <c r="AQ747" s="87"/>
      <c r="AY747" s="51"/>
    </row>
    <row r="748" spans="1:51" ht="17.25" customHeight="1" x14ac:dyDescent="0.2">
      <c r="A748" s="26"/>
      <c r="B748" s="27"/>
      <c r="C748" s="28"/>
      <c r="D748" s="29">
        <f>C748*E748*G748/100</f>
        <v>0</v>
      </c>
      <c r="E748" s="30"/>
      <c r="F748" s="31">
        <f>E748*G748/10</f>
        <v>0</v>
      </c>
      <c r="G748" s="30"/>
      <c r="H748" s="30"/>
      <c r="I748" s="30"/>
      <c r="J748" s="30"/>
      <c r="K748" s="28"/>
      <c r="L748" s="68"/>
      <c r="M748" s="32">
        <f>IF(L748=0,H748,L748)</f>
        <v>0</v>
      </c>
      <c r="N748" s="297"/>
      <c r="O748" s="107"/>
      <c r="P748" s="85"/>
      <c r="Q748" s="107"/>
      <c r="R748" s="64"/>
      <c r="S748" s="251"/>
      <c r="T748" s="33"/>
      <c r="U748" s="34">
        <f>$D748*I748</f>
        <v>0</v>
      </c>
      <c r="V748" s="34">
        <f>$D748*J748</f>
        <v>0</v>
      </c>
      <c r="W748" s="34">
        <f>$D748*K748</f>
        <v>0</v>
      </c>
      <c r="X748" s="35">
        <f>$D748*M748</f>
        <v>0</v>
      </c>
      <c r="Y748" s="35">
        <f t="shared" ref="Y748" si="368">D748*(1-K748)</f>
        <v>0</v>
      </c>
      <c r="Z748" s="34">
        <f>$D748*N748</f>
        <v>0</v>
      </c>
      <c r="AA748" s="34">
        <f>$D748*O748</f>
        <v>0</v>
      </c>
      <c r="AB748" s="34">
        <f>$D748*P748</f>
        <v>0</v>
      </c>
      <c r="AC748" s="106">
        <f>D748-AF748-AE748-AD748</f>
        <v>0</v>
      </c>
      <c r="AD748" s="34">
        <f>$D748*Q748</f>
        <v>0</v>
      </c>
      <c r="AE748" s="34">
        <f>$D748*R748</f>
        <v>0</v>
      </c>
      <c r="AF748" s="34">
        <f>$D748*S748</f>
        <v>0</v>
      </c>
      <c r="AG748" s="106">
        <f>$P748*AC748</f>
        <v>0</v>
      </c>
      <c r="AH748" s="106">
        <f>$P748*AD748</f>
        <v>0</v>
      </c>
      <c r="AI748" s="106">
        <f>$P748*AE748</f>
        <v>0</v>
      </c>
      <c r="AJ748" s="106">
        <f>$P748*AF748</f>
        <v>0</v>
      </c>
      <c r="AK748" s="34">
        <f>$D748*T748</f>
        <v>0</v>
      </c>
      <c r="AL748" s="35"/>
      <c r="AM748" s="10"/>
      <c r="AN748" s="29">
        <f>DSUM($A$9:$D$1100,$D$9,AO747:AO748)</f>
        <v>0</v>
      </c>
      <c r="AO748" s="10">
        <f>B748</f>
        <v>0</v>
      </c>
      <c r="AP748" s="88">
        <f>DCOUNT($A$9:$T$1100,$B$9,AO747:AO748)</f>
        <v>0</v>
      </c>
      <c r="AQ748" s="29">
        <f>DSUM($A$9:$T$1100,$P$9,AO747:AO748)</f>
        <v>0</v>
      </c>
      <c r="AR748" s="6">
        <f>IF(AP748=0,0,AQ748/AP748)</f>
        <v>0</v>
      </c>
      <c r="AY748" s="51"/>
    </row>
    <row r="749" spans="1:51" ht="2.25" customHeight="1" x14ac:dyDescent="0.2">
      <c r="A749" s="37"/>
      <c r="B749" s="38"/>
      <c r="C749" s="39"/>
      <c r="D749" s="40"/>
      <c r="E749" s="41"/>
      <c r="F749" s="42"/>
      <c r="G749" s="41"/>
      <c r="H749" s="43" t="s">
        <v>0</v>
      </c>
      <c r="I749" s="43" t="s">
        <v>52</v>
      </c>
      <c r="J749" s="43" t="s">
        <v>1</v>
      </c>
      <c r="K749" s="39"/>
      <c r="L749" s="69"/>
      <c r="M749" s="45"/>
      <c r="N749" s="46"/>
      <c r="O749" s="46"/>
      <c r="P749" s="86"/>
      <c r="Q749" s="252"/>
      <c r="R749" s="63"/>
      <c r="S749" s="253"/>
      <c r="T749" s="47"/>
      <c r="U749" s="48"/>
      <c r="V749" s="48"/>
      <c r="W749" s="48"/>
      <c r="X749" s="48"/>
      <c r="Y749" s="48"/>
      <c r="Z749" s="48"/>
      <c r="AA749" s="48"/>
      <c r="AB749" s="48"/>
      <c r="AC749" s="103"/>
      <c r="AD749" s="48"/>
      <c r="AE749" s="48"/>
      <c r="AF749" s="48"/>
      <c r="AG749" s="109"/>
      <c r="AH749" s="109"/>
      <c r="AI749" s="109"/>
      <c r="AJ749" s="109"/>
      <c r="AK749" s="48"/>
      <c r="AL749" s="48"/>
      <c r="AM749" s="10"/>
      <c r="AN749" s="18"/>
      <c r="AO749" s="14" t="s">
        <v>81</v>
      </c>
      <c r="AP749" s="87"/>
      <c r="AQ749" s="87"/>
      <c r="AY749" s="51"/>
    </row>
    <row r="750" spans="1:51" ht="17.25" customHeight="1" x14ac:dyDescent="0.2">
      <c r="A750" s="26"/>
      <c r="B750" s="27"/>
      <c r="C750" s="28"/>
      <c r="D750" s="29">
        <f>C750*E750*G750/100</f>
        <v>0</v>
      </c>
      <c r="E750" s="30"/>
      <c r="F750" s="31">
        <f>E750*G750/10</f>
        <v>0</v>
      </c>
      <c r="G750" s="30"/>
      <c r="H750" s="30"/>
      <c r="I750" s="30"/>
      <c r="J750" s="30"/>
      <c r="K750" s="28"/>
      <c r="L750" s="68"/>
      <c r="M750" s="32">
        <f>IF(L750=0,H750,L750)</f>
        <v>0</v>
      </c>
      <c r="N750" s="297"/>
      <c r="O750" s="107"/>
      <c r="P750" s="85"/>
      <c r="Q750" s="107"/>
      <c r="R750" s="64"/>
      <c r="S750" s="251"/>
      <c r="T750" s="33"/>
      <c r="U750" s="34">
        <f>$D750*I750</f>
        <v>0</v>
      </c>
      <c r="V750" s="34">
        <f>$D750*J750</f>
        <v>0</v>
      </c>
      <c r="W750" s="34">
        <f>$D750*K750</f>
        <v>0</v>
      </c>
      <c r="X750" s="35">
        <f>$D750*M750</f>
        <v>0</v>
      </c>
      <c r="Y750" s="35">
        <f t="shared" ref="Y750" si="369">D750*(1-K750)</f>
        <v>0</v>
      </c>
      <c r="Z750" s="34">
        <f>$D750*N750</f>
        <v>0</v>
      </c>
      <c r="AA750" s="34">
        <f>$D750*O750</f>
        <v>0</v>
      </c>
      <c r="AB750" s="34">
        <f>$D750*P750</f>
        <v>0</v>
      </c>
      <c r="AC750" s="106">
        <f>D750-AF750-AE750-AD750</f>
        <v>0</v>
      </c>
      <c r="AD750" s="34">
        <f>$D750*Q750</f>
        <v>0</v>
      </c>
      <c r="AE750" s="34">
        <f>$D750*R750</f>
        <v>0</v>
      </c>
      <c r="AF750" s="34">
        <f>$D750*S750</f>
        <v>0</v>
      </c>
      <c r="AG750" s="106">
        <f>$P750*AC750</f>
        <v>0</v>
      </c>
      <c r="AH750" s="106">
        <f>$P750*AD750</f>
        <v>0</v>
      </c>
      <c r="AI750" s="106">
        <f>$P750*AE750</f>
        <v>0</v>
      </c>
      <c r="AJ750" s="106">
        <f>$P750*AF750</f>
        <v>0</v>
      </c>
      <c r="AK750" s="34">
        <f>$D750*T750</f>
        <v>0</v>
      </c>
      <c r="AL750" s="35"/>
      <c r="AM750" s="10"/>
      <c r="AN750" s="29">
        <f>DSUM($A$9:$D$1100,$D$9,AO749:AO750)</f>
        <v>0</v>
      </c>
      <c r="AO750" s="10">
        <f>B750</f>
        <v>0</v>
      </c>
      <c r="AP750" s="88">
        <f>DCOUNT($A$9:$T$1100,$B$9,AO749:AO750)</f>
        <v>0</v>
      </c>
      <c r="AQ750" s="29">
        <f>DSUM($A$9:$T$1100,$P$9,AO749:AO750)</f>
        <v>0</v>
      </c>
      <c r="AR750" s="6">
        <f>IF(AP750=0,0,AQ750/AP750)</f>
        <v>0</v>
      </c>
      <c r="AY750" s="51"/>
    </row>
    <row r="751" spans="1:51" ht="2.25" customHeight="1" x14ac:dyDescent="0.2">
      <c r="A751" s="37"/>
      <c r="B751" s="38"/>
      <c r="C751" s="39"/>
      <c r="D751" s="40"/>
      <c r="E751" s="41"/>
      <c r="F751" s="42"/>
      <c r="G751" s="41"/>
      <c r="H751" s="43" t="s">
        <v>0</v>
      </c>
      <c r="I751" s="43" t="s">
        <v>52</v>
      </c>
      <c r="J751" s="43" t="s">
        <v>1</v>
      </c>
      <c r="K751" s="39"/>
      <c r="L751" s="69"/>
      <c r="M751" s="45"/>
      <c r="N751" s="46"/>
      <c r="O751" s="46"/>
      <c r="P751" s="86"/>
      <c r="Q751" s="252"/>
      <c r="R751" s="63"/>
      <c r="S751" s="253"/>
      <c r="T751" s="47"/>
      <c r="U751" s="48"/>
      <c r="V751" s="48"/>
      <c r="W751" s="48"/>
      <c r="X751" s="48"/>
      <c r="Y751" s="48"/>
      <c r="Z751" s="48"/>
      <c r="AA751" s="48"/>
      <c r="AB751" s="48"/>
      <c r="AC751" s="103"/>
      <c r="AD751" s="48"/>
      <c r="AE751" s="48"/>
      <c r="AF751" s="48"/>
      <c r="AG751" s="109"/>
      <c r="AH751" s="109"/>
      <c r="AI751" s="109"/>
      <c r="AJ751" s="109"/>
      <c r="AK751" s="48"/>
      <c r="AL751" s="48"/>
      <c r="AM751" s="10"/>
      <c r="AN751" s="18"/>
      <c r="AO751" s="14" t="s">
        <v>81</v>
      </c>
      <c r="AP751" s="87"/>
      <c r="AQ751" s="87"/>
      <c r="AY751" s="51"/>
    </row>
    <row r="752" spans="1:51" ht="17.25" customHeight="1" x14ac:dyDescent="0.2">
      <c r="A752" s="26"/>
      <c r="B752" s="27"/>
      <c r="C752" s="28"/>
      <c r="D752" s="29">
        <f>C752*E752*G752/100</f>
        <v>0</v>
      </c>
      <c r="E752" s="30"/>
      <c r="F752" s="31">
        <f>E752*G752/10</f>
        <v>0</v>
      </c>
      <c r="G752" s="30"/>
      <c r="H752" s="30"/>
      <c r="I752" s="30"/>
      <c r="J752" s="30"/>
      <c r="K752" s="28"/>
      <c r="L752" s="68"/>
      <c r="M752" s="32">
        <f>IF(L752=0,H752,L752)</f>
        <v>0</v>
      </c>
      <c r="N752" s="297"/>
      <c r="O752" s="107"/>
      <c r="P752" s="85"/>
      <c r="Q752" s="107"/>
      <c r="R752" s="64"/>
      <c r="S752" s="251"/>
      <c r="T752" s="33"/>
      <c r="U752" s="34">
        <f>$D752*I752</f>
        <v>0</v>
      </c>
      <c r="V752" s="34">
        <f>$D752*J752</f>
        <v>0</v>
      </c>
      <c r="W752" s="34">
        <f>$D752*K752</f>
        <v>0</v>
      </c>
      <c r="X752" s="35">
        <f>$D752*M752</f>
        <v>0</v>
      </c>
      <c r="Y752" s="35">
        <f t="shared" ref="Y752" si="370">D752*(1-K752)</f>
        <v>0</v>
      </c>
      <c r="Z752" s="34">
        <f>$D752*N752</f>
        <v>0</v>
      </c>
      <c r="AA752" s="34">
        <f>$D752*O752</f>
        <v>0</v>
      </c>
      <c r="AB752" s="34">
        <f>$D752*P752</f>
        <v>0</v>
      </c>
      <c r="AC752" s="106">
        <f>D752-AF752-AE752-AD752</f>
        <v>0</v>
      </c>
      <c r="AD752" s="34">
        <f>$D752*Q752</f>
        <v>0</v>
      </c>
      <c r="AE752" s="34">
        <f>$D752*R752</f>
        <v>0</v>
      </c>
      <c r="AF752" s="34">
        <f>$D752*S752</f>
        <v>0</v>
      </c>
      <c r="AG752" s="106">
        <f>$P752*AC752</f>
        <v>0</v>
      </c>
      <c r="AH752" s="106">
        <f>$P752*AD752</f>
        <v>0</v>
      </c>
      <c r="AI752" s="106">
        <f>$P752*AE752</f>
        <v>0</v>
      </c>
      <c r="AJ752" s="106">
        <f>$P752*AF752</f>
        <v>0</v>
      </c>
      <c r="AK752" s="34">
        <f>$D752*T752</f>
        <v>0</v>
      </c>
      <c r="AL752" s="35"/>
      <c r="AM752" s="10"/>
      <c r="AN752" s="29">
        <f>DSUM($A$9:$D$1100,$D$9,AO751:AO752)</f>
        <v>0</v>
      </c>
      <c r="AO752" s="10">
        <f>B752</f>
        <v>0</v>
      </c>
      <c r="AP752" s="88">
        <f>DCOUNT($A$9:$T$1100,$B$9,AO751:AO752)</f>
        <v>0</v>
      </c>
      <c r="AQ752" s="29">
        <f>DSUM($A$9:$T$1100,$P$9,AO751:AO752)</f>
        <v>0</v>
      </c>
      <c r="AR752" s="6">
        <f>IF(AP752=0,0,AQ752/AP752)</f>
        <v>0</v>
      </c>
      <c r="AY752" s="51"/>
    </row>
    <row r="753" spans="1:51" ht="2.25" customHeight="1" x14ac:dyDescent="0.2">
      <c r="A753" s="37"/>
      <c r="B753" s="38"/>
      <c r="C753" s="39"/>
      <c r="D753" s="40"/>
      <c r="E753" s="41"/>
      <c r="F753" s="42"/>
      <c r="G753" s="41"/>
      <c r="H753" s="43" t="s">
        <v>0</v>
      </c>
      <c r="I753" s="43" t="s">
        <v>52</v>
      </c>
      <c r="J753" s="43" t="s">
        <v>1</v>
      </c>
      <c r="K753" s="39"/>
      <c r="L753" s="69"/>
      <c r="M753" s="45"/>
      <c r="N753" s="46"/>
      <c r="O753" s="46"/>
      <c r="P753" s="86"/>
      <c r="Q753" s="252"/>
      <c r="R753" s="63"/>
      <c r="S753" s="253"/>
      <c r="T753" s="47"/>
      <c r="U753" s="48"/>
      <c r="V753" s="48"/>
      <c r="W753" s="48"/>
      <c r="X753" s="48"/>
      <c r="Y753" s="48"/>
      <c r="Z753" s="48"/>
      <c r="AA753" s="48"/>
      <c r="AB753" s="48"/>
      <c r="AC753" s="103"/>
      <c r="AD753" s="48"/>
      <c r="AE753" s="48"/>
      <c r="AF753" s="48"/>
      <c r="AG753" s="109"/>
      <c r="AH753" s="109"/>
      <c r="AI753" s="109"/>
      <c r="AJ753" s="109"/>
      <c r="AK753" s="48"/>
      <c r="AL753" s="48"/>
      <c r="AM753" s="10"/>
      <c r="AN753" s="18"/>
      <c r="AO753" s="14" t="s">
        <v>81</v>
      </c>
      <c r="AP753" s="87"/>
      <c r="AQ753" s="87"/>
      <c r="AY753" s="51"/>
    </row>
    <row r="754" spans="1:51" ht="17.25" customHeight="1" x14ac:dyDescent="0.2">
      <c r="A754" s="26"/>
      <c r="B754" s="27"/>
      <c r="C754" s="28"/>
      <c r="D754" s="29">
        <f>C754*E754*G754/100</f>
        <v>0</v>
      </c>
      <c r="E754" s="30"/>
      <c r="F754" s="31">
        <f>E754*G754/10</f>
        <v>0</v>
      </c>
      <c r="G754" s="30"/>
      <c r="H754" s="30"/>
      <c r="I754" s="30"/>
      <c r="J754" s="30"/>
      <c r="K754" s="28"/>
      <c r="L754" s="68"/>
      <c r="M754" s="32">
        <f>IF(L754=0,H754,L754)</f>
        <v>0</v>
      </c>
      <c r="N754" s="297"/>
      <c r="O754" s="107"/>
      <c r="P754" s="85"/>
      <c r="Q754" s="107"/>
      <c r="R754" s="64"/>
      <c r="S754" s="251"/>
      <c r="T754" s="33"/>
      <c r="U754" s="34">
        <f>$D754*I754</f>
        <v>0</v>
      </c>
      <c r="V754" s="34">
        <f>$D754*J754</f>
        <v>0</v>
      </c>
      <c r="W754" s="34">
        <f>$D754*K754</f>
        <v>0</v>
      </c>
      <c r="X754" s="35">
        <f>$D754*M754</f>
        <v>0</v>
      </c>
      <c r="Y754" s="35">
        <f t="shared" ref="Y754" si="371">D754*(1-K754)</f>
        <v>0</v>
      </c>
      <c r="Z754" s="34">
        <f>$D754*N754</f>
        <v>0</v>
      </c>
      <c r="AA754" s="34">
        <f>$D754*O754</f>
        <v>0</v>
      </c>
      <c r="AB754" s="34">
        <f>$D754*P754</f>
        <v>0</v>
      </c>
      <c r="AC754" s="106">
        <f>D754-AF754-AE754-AD754</f>
        <v>0</v>
      </c>
      <c r="AD754" s="34">
        <f>$D754*Q754</f>
        <v>0</v>
      </c>
      <c r="AE754" s="34">
        <f>$D754*R754</f>
        <v>0</v>
      </c>
      <c r="AF754" s="34">
        <f>$D754*S754</f>
        <v>0</v>
      </c>
      <c r="AG754" s="106">
        <f>$P754*AC754</f>
        <v>0</v>
      </c>
      <c r="AH754" s="106">
        <f>$P754*AD754</f>
        <v>0</v>
      </c>
      <c r="AI754" s="106">
        <f>$P754*AE754</f>
        <v>0</v>
      </c>
      <c r="AJ754" s="106">
        <f>$P754*AF754</f>
        <v>0</v>
      </c>
      <c r="AK754" s="34">
        <f>$D754*T754</f>
        <v>0</v>
      </c>
      <c r="AL754" s="35"/>
      <c r="AM754" s="10"/>
      <c r="AN754" s="29">
        <f>DSUM($A$9:$D$1100,$D$9,AO753:AO754)</f>
        <v>0</v>
      </c>
      <c r="AO754" s="10">
        <f>B754</f>
        <v>0</v>
      </c>
      <c r="AP754" s="88">
        <f>DCOUNT($A$9:$T$1100,$B$9,AO753:AO754)</f>
        <v>0</v>
      </c>
      <c r="AQ754" s="29">
        <f>DSUM($A$9:$T$1100,$P$9,AO753:AO754)</f>
        <v>0</v>
      </c>
      <c r="AR754" s="6">
        <f>IF(AP754=0,0,AQ754/AP754)</f>
        <v>0</v>
      </c>
      <c r="AY754" s="51"/>
    </row>
    <row r="755" spans="1:51" ht="2.25" customHeight="1" x14ac:dyDescent="0.2">
      <c r="A755" s="37"/>
      <c r="B755" s="38"/>
      <c r="C755" s="39"/>
      <c r="D755" s="40"/>
      <c r="E755" s="41"/>
      <c r="F755" s="42"/>
      <c r="G755" s="41"/>
      <c r="H755" s="43" t="s">
        <v>0</v>
      </c>
      <c r="I755" s="43" t="s">
        <v>52</v>
      </c>
      <c r="J755" s="43" t="s">
        <v>1</v>
      </c>
      <c r="K755" s="39"/>
      <c r="L755" s="69"/>
      <c r="M755" s="45"/>
      <c r="N755" s="46"/>
      <c r="O755" s="46"/>
      <c r="P755" s="86"/>
      <c r="Q755" s="252"/>
      <c r="R755" s="63"/>
      <c r="S755" s="253"/>
      <c r="T755" s="47"/>
      <c r="U755" s="48"/>
      <c r="V755" s="48"/>
      <c r="W755" s="48"/>
      <c r="X755" s="48"/>
      <c r="Y755" s="48"/>
      <c r="Z755" s="48"/>
      <c r="AA755" s="48"/>
      <c r="AB755" s="48"/>
      <c r="AC755" s="103"/>
      <c r="AD755" s="48"/>
      <c r="AE755" s="48"/>
      <c r="AF755" s="48"/>
      <c r="AG755" s="109"/>
      <c r="AH755" s="109"/>
      <c r="AI755" s="109"/>
      <c r="AJ755" s="109"/>
      <c r="AK755" s="48"/>
      <c r="AL755" s="48"/>
      <c r="AM755" s="10"/>
      <c r="AN755" s="18"/>
      <c r="AO755" s="14" t="s">
        <v>81</v>
      </c>
      <c r="AP755" s="87"/>
      <c r="AQ755" s="87"/>
      <c r="AY755" s="51"/>
    </row>
    <row r="756" spans="1:51" ht="17.25" customHeight="1" x14ac:dyDescent="0.2">
      <c r="A756" s="26"/>
      <c r="B756" s="27"/>
      <c r="C756" s="28"/>
      <c r="D756" s="29">
        <f>C756*E756*G756/100</f>
        <v>0</v>
      </c>
      <c r="E756" s="30"/>
      <c r="F756" s="31">
        <f>E756*G756/10</f>
        <v>0</v>
      </c>
      <c r="G756" s="30"/>
      <c r="H756" s="30"/>
      <c r="I756" s="30"/>
      <c r="J756" s="30"/>
      <c r="K756" s="28"/>
      <c r="L756" s="68"/>
      <c r="M756" s="32">
        <f>IF(L756=0,H756,L756)</f>
        <v>0</v>
      </c>
      <c r="N756" s="297"/>
      <c r="O756" s="107"/>
      <c r="P756" s="85"/>
      <c r="Q756" s="107"/>
      <c r="R756" s="64"/>
      <c r="S756" s="251"/>
      <c r="T756" s="33"/>
      <c r="U756" s="34">
        <f>$D756*I756</f>
        <v>0</v>
      </c>
      <c r="V756" s="34">
        <f>$D756*J756</f>
        <v>0</v>
      </c>
      <c r="W756" s="34">
        <f>$D756*K756</f>
        <v>0</v>
      </c>
      <c r="X756" s="35">
        <f>$D756*M756</f>
        <v>0</v>
      </c>
      <c r="Y756" s="35">
        <f t="shared" ref="Y756" si="372">D756*(1-K756)</f>
        <v>0</v>
      </c>
      <c r="Z756" s="34">
        <f>$D756*N756</f>
        <v>0</v>
      </c>
      <c r="AA756" s="34">
        <f>$D756*O756</f>
        <v>0</v>
      </c>
      <c r="AB756" s="34">
        <f>$D756*P756</f>
        <v>0</v>
      </c>
      <c r="AC756" s="106">
        <f>D756-AF756-AE756-AD756</f>
        <v>0</v>
      </c>
      <c r="AD756" s="34">
        <f>$D756*Q756</f>
        <v>0</v>
      </c>
      <c r="AE756" s="34">
        <f>$D756*R756</f>
        <v>0</v>
      </c>
      <c r="AF756" s="34">
        <f>$D756*S756</f>
        <v>0</v>
      </c>
      <c r="AG756" s="106">
        <f>$P756*AC756</f>
        <v>0</v>
      </c>
      <c r="AH756" s="106">
        <f>$P756*AD756</f>
        <v>0</v>
      </c>
      <c r="AI756" s="106">
        <f>$P756*AE756</f>
        <v>0</v>
      </c>
      <c r="AJ756" s="106">
        <f>$P756*AF756</f>
        <v>0</v>
      </c>
      <c r="AK756" s="34">
        <f>$D756*T756</f>
        <v>0</v>
      </c>
      <c r="AL756" s="35"/>
      <c r="AM756" s="10"/>
      <c r="AN756" s="29">
        <f>DSUM($A$9:$D$1100,$D$9,AO755:AO756)</f>
        <v>0</v>
      </c>
      <c r="AO756" s="10">
        <f>B756</f>
        <v>0</v>
      </c>
      <c r="AP756" s="88">
        <f>DCOUNT($A$9:$T$1100,$B$9,AO755:AO756)</f>
        <v>0</v>
      </c>
      <c r="AQ756" s="29">
        <f>DSUM($A$9:$T$1100,$P$9,AO755:AO756)</f>
        <v>0</v>
      </c>
      <c r="AR756" s="6">
        <f>IF(AP756=0,0,AQ756/AP756)</f>
        <v>0</v>
      </c>
      <c r="AY756" s="51"/>
    </row>
    <row r="757" spans="1:51" ht="2.25" customHeight="1" x14ac:dyDescent="0.2">
      <c r="A757" s="37"/>
      <c r="B757" s="38"/>
      <c r="C757" s="39"/>
      <c r="D757" s="40"/>
      <c r="E757" s="41"/>
      <c r="F757" s="42"/>
      <c r="G757" s="41"/>
      <c r="H757" s="43" t="s">
        <v>0</v>
      </c>
      <c r="I757" s="43" t="s">
        <v>52</v>
      </c>
      <c r="J757" s="43" t="s">
        <v>1</v>
      </c>
      <c r="K757" s="39"/>
      <c r="L757" s="69"/>
      <c r="M757" s="45"/>
      <c r="N757" s="46"/>
      <c r="O757" s="46"/>
      <c r="P757" s="86"/>
      <c r="Q757" s="252"/>
      <c r="R757" s="63"/>
      <c r="S757" s="253"/>
      <c r="T757" s="47"/>
      <c r="U757" s="48"/>
      <c r="V757" s="48"/>
      <c r="W757" s="48"/>
      <c r="X757" s="48"/>
      <c r="Y757" s="48"/>
      <c r="Z757" s="48"/>
      <c r="AA757" s="48"/>
      <c r="AB757" s="48"/>
      <c r="AC757" s="103"/>
      <c r="AD757" s="48"/>
      <c r="AE757" s="48"/>
      <c r="AF757" s="48"/>
      <c r="AG757" s="109"/>
      <c r="AH757" s="109"/>
      <c r="AI757" s="109"/>
      <c r="AJ757" s="109"/>
      <c r="AK757" s="48"/>
      <c r="AL757" s="48"/>
      <c r="AM757" s="10"/>
      <c r="AN757" s="18"/>
      <c r="AO757" s="14" t="s">
        <v>81</v>
      </c>
      <c r="AP757" s="87"/>
      <c r="AQ757" s="87"/>
      <c r="AY757" s="51"/>
    </row>
    <row r="758" spans="1:51" ht="17.25" customHeight="1" x14ac:dyDescent="0.2">
      <c r="A758" s="26"/>
      <c r="B758" s="27"/>
      <c r="C758" s="28"/>
      <c r="D758" s="29">
        <f>C758*E758*G758/100</f>
        <v>0</v>
      </c>
      <c r="E758" s="30"/>
      <c r="F758" s="31">
        <f>E758*G758/10</f>
        <v>0</v>
      </c>
      <c r="G758" s="30"/>
      <c r="H758" s="30"/>
      <c r="I758" s="30"/>
      <c r="J758" s="30"/>
      <c r="K758" s="28"/>
      <c r="L758" s="68"/>
      <c r="M758" s="32">
        <f>IF(L758=0,H758,L758)</f>
        <v>0</v>
      </c>
      <c r="N758" s="297"/>
      <c r="O758" s="107"/>
      <c r="P758" s="85"/>
      <c r="Q758" s="107"/>
      <c r="R758" s="64"/>
      <c r="S758" s="251"/>
      <c r="T758" s="33"/>
      <c r="U758" s="34">
        <f>$D758*I758</f>
        <v>0</v>
      </c>
      <c r="V758" s="34">
        <f>$D758*J758</f>
        <v>0</v>
      </c>
      <c r="W758" s="34">
        <f>$D758*K758</f>
        <v>0</v>
      </c>
      <c r="X758" s="35">
        <f>$D758*M758</f>
        <v>0</v>
      </c>
      <c r="Y758" s="35">
        <f t="shared" ref="Y758" si="373">D758*(1-K758)</f>
        <v>0</v>
      </c>
      <c r="Z758" s="34">
        <f>$D758*N758</f>
        <v>0</v>
      </c>
      <c r="AA758" s="34">
        <f>$D758*O758</f>
        <v>0</v>
      </c>
      <c r="AB758" s="34">
        <f>$D758*P758</f>
        <v>0</v>
      </c>
      <c r="AC758" s="106">
        <f>D758-AF758-AE758-AD758</f>
        <v>0</v>
      </c>
      <c r="AD758" s="34">
        <f>$D758*Q758</f>
        <v>0</v>
      </c>
      <c r="AE758" s="34">
        <f>$D758*R758</f>
        <v>0</v>
      </c>
      <c r="AF758" s="34">
        <f>$D758*S758</f>
        <v>0</v>
      </c>
      <c r="AG758" s="106">
        <f>$P758*AC758</f>
        <v>0</v>
      </c>
      <c r="AH758" s="106">
        <f>$P758*AD758</f>
        <v>0</v>
      </c>
      <c r="AI758" s="106">
        <f>$P758*AE758</f>
        <v>0</v>
      </c>
      <c r="AJ758" s="106">
        <f>$P758*AF758</f>
        <v>0</v>
      </c>
      <c r="AK758" s="34">
        <f>$D758*T758</f>
        <v>0</v>
      </c>
      <c r="AL758" s="35"/>
      <c r="AM758" s="10"/>
      <c r="AN758" s="29">
        <f>DSUM($A$9:$D$1100,$D$9,AO757:AO758)</f>
        <v>0</v>
      </c>
      <c r="AO758" s="10">
        <f>B758</f>
        <v>0</v>
      </c>
      <c r="AP758" s="88">
        <f>DCOUNT($A$9:$T$1100,$B$9,AO757:AO758)</f>
        <v>0</v>
      </c>
      <c r="AQ758" s="29">
        <f>DSUM($A$9:$T$1100,$P$9,AO757:AO758)</f>
        <v>0</v>
      </c>
      <c r="AR758" s="6">
        <f>IF(AP758=0,0,AQ758/AP758)</f>
        <v>0</v>
      </c>
      <c r="AY758" s="51"/>
    </row>
    <row r="759" spans="1:51" ht="2.25" customHeight="1" x14ac:dyDescent="0.2">
      <c r="A759" s="37"/>
      <c r="B759" s="38"/>
      <c r="C759" s="39"/>
      <c r="D759" s="40"/>
      <c r="E759" s="41"/>
      <c r="F759" s="42"/>
      <c r="G759" s="41"/>
      <c r="H759" s="43" t="s">
        <v>0</v>
      </c>
      <c r="I759" s="43" t="s">
        <v>52</v>
      </c>
      <c r="J759" s="43" t="s">
        <v>1</v>
      </c>
      <c r="K759" s="39"/>
      <c r="L759" s="69"/>
      <c r="M759" s="45"/>
      <c r="N759" s="46"/>
      <c r="O759" s="46"/>
      <c r="P759" s="86"/>
      <c r="Q759" s="252"/>
      <c r="R759" s="63"/>
      <c r="S759" s="253"/>
      <c r="T759" s="47"/>
      <c r="U759" s="48"/>
      <c r="V759" s="48"/>
      <c r="W759" s="48"/>
      <c r="X759" s="48"/>
      <c r="Y759" s="48"/>
      <c r="Z759" s="48"/>
      <c r="AA759" s="48"/>
      <c r="AB759" s="48"/>
      <c r="AC759" s="103"/>
      <c r="AD759" s="48"/>
      <c r="AE759" s="48"/>
      <c r="AF759" s="48"/>
      <c r="AG759" s="109"/>
      <c r="AH759" s="109"/>
      <c r="AI759" s="109"/>
      <c r="AJ759" s="109"/>
      <c r="AK759" s="48"/>
      <c r="AL759" s="48"/>
      <c r="AM759" s="10"/>
      <c r="AN759" s="18"/>
      <c r="AO759" s="14" t="s">
        <v>81</v>
      </c>
      <c r="AP759" s="87"/>
      <c r="AQ759" s="87"/>
      <c r="AY759" s="51"/>
    </row>
    <row r="760" spans="1:51" ht="17.25" customHeight="1" x14ac:dyDescent="0.2">
      <c r="A760" s="26"/>
      <c r="B760" s="27"/>
      <c r="C760" s="28"/>
      <c r="D760" s="29">
        <f>C760*E760*G760/100</f>
        <v>0</v>
      </c>
      <c r="E760" s="30"/>
      <c r="F760" s="31">
        <f>E760*G760/10</f>
        <v>0</v>
      </c>
      <c r="G760" s="30"/>
      <c r="H760" s="30"/>
      <c r="I760" s="30"/>
      <c r="J760" s="30"/>
      <c r="K760" s="28"/>
      <c r="L760" s="68"/>
      <c r="M760" s="32">
        <f>IF(L760=0,H760,L760)</f>
        <v>0</v>
      </c>
      <c r="N760" s="297"/>
      <c r="O760" s="107"/>
      <c r="P760" s="85"/>
      <c r="Q760" s="107"/>
      <c r="R760" s="64"/>
      <c r="S760" s="251"/>
      <c r="T760" s="33"/>
      <c r="U760" s="34">
        <f>$D760*I760</f>
        <v>0</v>
      </c>
      <c r="V760" s="34">
        <f>$D760*J760</f>
        <v>0</v>
      </c>
      <c r="W760" s="34">
        <f>$D760*K760</f>
        <v>0</v>
      </c>
      <c r="X760" s="35">
        <f>$D760*M760</f>
        <v>0</v>
      </c>
      <c r="Y760" s="35">
        <f t="shared" ref="Y760" si="374">D760*(1-K760)</f>
        <v>0</v>
      </c>
      <c r="Z760" s="34">
        <f>$D760*N760</f>
        <v>0</v>
      </c>
      <c r="AA760" s="34">
        <f>$D760*O760</f>
        <v>0</v>
      </c>
      <c r="AB760" s="34">
        <f>$D760*P760</f>
        <v>0</v>
      </c>
      <c r="AC760" s="106">
        <f>D760-AF760-AE760-AD760</f>
        <v>0</v>
      </c>
      <c r="AD760" s="34">
        <f>$D760*Q760</f>
        <v>0</v>
      </c>
      <c r="AE760" s="34">
        <f>$D760*R760</f>
        <v>0</v>
      </c>
      <c r="AF760" s="34">
        <f>$D760*S760</f>
        <v>0</v>
      </c>
      <c r="AG760" s="106">
        <f>$P760*AC760</f>
        <v>0</v>
      </c>
      <c r="AH760" s="106">
        <f>$P760*AD760</f>
        <v>0</v>
      </c>
      <c r="AI760" s="106">
        <f>$P760*AE760</f>
        <v>0</v>
      </c>
      <c r="AJ760" s="106">
        <f>$P760*AF760</f>
        <v>0</v>
      </c>
      <c r="AK760" s="34">
        <f>$D760*T760</f>
        <v>0</v>
      </c>
      <c r="AL760" s="35"/>
      <c r="AM760" s="10"/>
      <c r="AN760" s="29">
        <f>DSUM($A$9:$D$1100,$D$9,AO759:AO760)</f>
        <v>0</v>
      </c>
      <c r="AO760" s="10">
        <f>B760</f>
        <v>0</v>
      </c>
      <c r="AP760" s="88">
        <f>DCOUNT($A$9:$T$1100,$B$9,AO759:AO760)</f>
        <v>0</v>
      </c>
      <c r="AQ760" s="29">
        <f>DSUM($A$9:$T$1100,$P$9,AO759:AO760)</f>
        <v>0</v>
      </c>
      <c r="AR760" s="6">
        <f>IF(AP760=0,0,AQ760/AP760)</f>
        <v>0</v>
      </c>
      <c r="AY760" s="51"/>
    </row>
    <row r="761" spans="1:51" ht="2.25" customHeight="1" x14ac:dyDescent="0.2">
      <c r="A761" s="37"/>
      <c r="B761" s="38"/>
      <c r="C761" s="39"/>
      <c r="D761" s="40"/>
      <c r="E761" s="41"/>
      <c r="F761" s="42"/>
      <c r="G761" s="41"/>
      <c r="H761" s="43" t="s">
        <v>0</v>
      </c>
      <c r="I761" s="43" t="s">
        <v>52</v>
      </c>
      <c r="J761" s="43" t="s">
        <v>1</v>
      </c>
      <c r="K761" s="39"/>
      <c r="L761" s="69"/>
      <c r="M761" s="45"/>
      <c r="N761" s="46"/>
      <c r="O761" s="46"/>
      <c r="P761" s="86"/>
      <c r="Q761" s="252"/>
      <c r="R761" s="63"/>
      <c r="S761" s="253"/>
      <c r="T761" s="47"/>
      <c r="U761" s="48"/>
      <c r="V761" s="48"/>
      <c r="W761" s="48"/>
      <c r="X761" s="48"/>
      <c r="Y761" s="48"/>
      <c r="Z761" s="48"/>
      <c r="AA761" s="48"/>
      <c r="AB761" s="48"/>
      <c r="AC761" s="103"/>
      <c r="AD761" s="48"/>
      <c r="AE761" s="48"/>
      <c r="AF761" s="48"/>
      <c r="AG761" s="109"/>
      <c r="AH761" s="109"/>
      <c r="AI761" s="109"/>
      <c r="AJ761" s="109"/>
      <c r="AK761" s="48"/>
      <c r="AL761" s="48"/>
      <c r="AM761" s="10"/>
      <c r="AN761" s="18"/>
      <c r="AO761" s="14" t="s">
        <v>81</v>
      </c>
      <c r="AP761" s="87"/>
      <c r="AQ761" s="87"/>
      <c r="AY761" s="51"/>
    </row>
    <row r="762" spans="1:51" ht="17.25" customHeight="1" x14ac:dyDescent="0.2">
      <c r="A762" s="26"/>
      <c r="B762" s="27"/>
      <c r="C762" s="28"/>
      <c r="D762" s="29">
        <f>C762*E762*G762/100</f>
        <v>0</v>
      </c>
      <c r="E762" s="30"/>
      <c r="F762" s="31">
        <f>E762*G762/10</f>
        <v>0</v>
      </c>
      <c r="G762" s="30"/>
      <c r="H762" s="30"/>
      <c r="I762" s="30"/>
      <c r="J762" s="30"/>
      <c r="K762" s="28"/>
      <c r="L762" s="68"/>
      <c r="M762" s="32">
        <f>IF(L762=0,H762,L762)</f>
        <v>0</v>
      </c>
      <c r="N762" s="297"/>
      <c r="O762" s="107"/>
      <c r="P762" s="85"/>
      <c r="Q762" s="107"/>
      <c r="R762" s="64"/>
      <c r="S762" s="251"/>
      <c r="T762" s="33"/>
      <c r="U762" s="34">
        <f>$D762*I762</f>
        <v>0</v>
      </c>
      <c r="V762" s="34">
        <f>$D762*J762</f>
        <v>0</v>
      </c>
      <c r="W762" s="34">
        <f>$D762*K762</f>
        <v>0</v>
      </c>
      <c r="X762" s="35">
        <f>$D762*M762</f>
        <v>0</v>
      </c>
      <c r="Y762" s="35">
        <f t="shared" ref="Y762" si="375">D762*(1-K762)</f>
        <v>0</v>
      </c>
      <c r="Z762" s="34">
        <f>$D762*N762</f>
        <v>0</v>
      </c>
      <c r="AA762" s="34">
        <f>$D762*O762</f>
        <v>0</v>
      </c>
      <c r="AB762" s="34">
        <f>$D762*P762</f>
        <v>0</v>
      </c>
      <c r="AC762" s="106">
        <f>D762-AF762-AE762-AD762</f>
        <v>0</v>
      </c>
      <c r="AD762" s="34">
        <f>$D762*Q762</f>
        <v>0</v>
      </c>
      <c r="AE762" s="34">
        <f>$D762*R762</f>
        <v>0</v>
      </c>
      <c r="AF762" s="34">
        <f>$D762*S762</f>
        <v>0</v>
      </c>
      <c r="AG762" s="106">
        <f>$P762*AC762</f>
        <v>0</v>
      </c>
      <c r="AH762" s="106">
        <f>$P762*AD762</f>
        <v>0</v>
      </c>
      <c r="AI762" s="106">
        <f>$P762*AE762</f>
        <v>0</v>
      </c>
      <c r="AJ762" s="106">
        <f>$P762*AF762</f>
        <v>0</v>
      </c>
      <c r="AK762" s="34">
        <f>$D762*T762</f>
        <v>0</v>
      </c>
      <c r="AL762" s="35"/>
      <c r="AM762" s="10"/>
      <c r="AN762" s="29">
        <f>DSUM($A$9:$D$1100,$D$9,AO761:AO762)</f>
        <v>0</v>
      </c>
      <c r="AO762" s="10">
        <f>B762</f>
        <v>0</v>
      </c>
      <c r="AP762" s="88">
        <f>DCOUNT($A$9:$T$1100,$B$9,AO761:AO762)</f>
        <v>0</v>
      </c>
      <c r="AQ762" s="29">
        <f>DSUM($A$9:$T$1100,$P$9,AO761:AO762)</f>
        <v>0</v>
      </c>
      <c r="AR762" s="6">
        <f>IF(AP762=0,0,AQ762/AP762)</f>
        <v>0</v>
      </c>
      <c r="AY762" s="51"/>
    </row>
    <row r="763" spans="1:51" ht="2.25" customHeight="1" x14ac:dyDescent="0.2">
      <c r="A763" s="37"/>
      <c r="B763" s="38"/>
      <c r="C763" s="39"/>
      <c r="D763" s="40"/>
      <c r="E763" s="41"/>
      <c r="F763" s="42"/>
      <c r="G763" s="41"/>
      <c r="H763" s="43" t="s">
        <v>0</v>
      </c>
      <c r="I763" s="43" t="s">
        <v>52</v>
      </c>
      <c r="J763" s="43" t="s">
        <v>1</v>
      </c>
      <c r="K763" s="39"/>
      <c r="L763" s="69"/>
      <c r="M763" s="45"/>
      <c r="N763" s="46"/>
      <c r="O763" s="46"/>
      <c r="P763" s="86"/>
      <c r="Q763" s="252"/>
      <c r="R763" s="63"/>
      <c r="S763" s="253"/>
      <c r="T763" s="47"/>
      <c r="U763" s="48"/>
      <c r="V763" s="48"/>
      <c r="W763" s="48"/>
      <c r="X763" s="48"/>
      <c r="Y763" s="48"/>
      <c r="Z763" s="48"/>
      <c r="AA763" s="48"/>
      <c r="AB763" s="48"/>
      <c r="AC763" s="103"/>
      <c r="AD763" s="48"/>
      <c r="AE763" s="48"/>
      <c r="AF763" s="48"/>
      <c r="AG763" s="109"/>
      <c r="AH763" s="109"/>
      <c r="AI763" s="109"/>
      <c r="AJ763" s="109"/>
      <c r="AK763" s="48"/>
      <c r="AL763" s="48"/>
      <c r="AM763" s="10"/>
      <c r="AN763" s="18"/>
      <c r="AO763" s="14" t="s">
        <v>81</v>
      </c>
      <c r="AP763" s="87"/>
      <c r="AQ763" s="87"/>
      <c r="AY763" s="51"/>
    </row>
    <row r="764" spans="1:51" ht="17.25" customHeight="1" x14ac:dyDescent="0.2">
      <c r="A764" s="26"/>
      <c r="B764" s="27"/>
      <c r="C764" s="28"/>
      <c r="D764" s="29">
        <f>C764*E764*G764/100</f>
        <v>0</v>
      </c>
      <c r="E764" s="30"/>
      <c r="F764" s="31">
        <f>E764*G764/10</f>
        <v>0</v>
      </c>
      <c r="G764" s="30"/>
      <c r="H764" s="30"/>
      <c r="I764" s="30"/>
      <c r="J764" s="30"/>
      <c r="K764" s="28"/>
      <c r="L764" s="68"/>
      <c r="M764" s="32">
        <f>IF(L764=0,H764,L764)</f>
        <v>0</v>
      </c>
      <c r="N764" s="297"/>
      <c r="O764" s="107"/>
      <c r="P764" s="85"/>
      <c r="Q764" s="107"/>
      <c r="R764" s="64"/>
      <c r="S764" s="251"/>
      <c r="T764" s="33"/>
      <c r="U764" s="34">
        <f>$D764*I764</f>
        <v>0</v>
      </c>
      <c r="V764" s="34">
        <f>$D764*J764</f>
        <v>0</v>
      </c>
      <c r="W764" s="34">
        <f>$D764*K764</f>
        <v>0</v>
      </c>
      <c r="X764" s="35">
        <f>$D764*M764</f>
        <v>0</v>
      </c>
      <c r="Y764" s="35">
        <f t="shared" ref="Y764" si="376">D764*(1-K764)</f>
        <v>0</v>
      </c>
      <c r="Z764" s="34">
        <f>$D764*N764</f>
        <v>0</v>
      </c>
      <c r="AA764" s="34">
        <f>$D764*O764</f>
        <v>0</v>
      </c>
      <c r="AB764" s="34">
        <f>$D764*P764</f>
        <v>0</v>
      </c>
      <c r="AC764" s="106">
        <f>D764-AF764-AE764-AD764</f>
        <v>0</v>
      </c>
      <c r="AD764" s="34">
        <f>$D764*Q764</f>
        <v>0</v>
      </c>
      <c r="AE764" s="34">
        <f>$D764*R764</f>
        <v>0</v>
      </c>
      <c r="AF764" s="34">
        <f>$D764*S764</f>
        <v>0</v>
      </c>
      <c r="AG764" s="106">
        <f>$P764*AC764</f>
        <v>0</v>
      </c>
      <c r="AH764" s="106">
        <f>$P764*AD764</f>
        <v>0</v>
      </c>
      <c r="AI764" s="106">
        <f>$P764*AE764</f>
        <v>0</v>
      </c>
      <c r="AJ764" s="106">
        <f>$P764*AF764</f>
        <v>0</v>
      </c>
      <c r="AK764" s="34">
        <f>$D764*T764</f>
        <v>0</v>
      </c>
      <c r="AL764" s="35"/>
      <c r="AM764" s="10"/>
      <c r="AN764" s="29">
        <f>DSUM($A$9:$D$1100,$D$9,AO763:AO764)</f>
        <v>0</v>
      </c>
      <c r="AO764" s="10">
        <f>B764</f>
        <v>0</v>
      </c>
      <c r="AP764" s="88">
        <f>DCOUNT($A$9:$T$1100,$B$9,AO763:AO764)</f>
        <v>0</v>
      </c>
      <c r="AQ764" s="29">
        <f>DSUM($A$9:$T$1100,$P$9,AO763:AO764)</f>
        <v>0</v>
      </c>
      <c r="AR764" s="6">
        <f>IF(AP764=0,0,AQ764/AP764)</f>
        <v>0</v>
      </c>
      <c r="AY764" s="51"/>
    </row>
    <row r="765" spans="1:51" ht="2.25" customHeight="1" x14ac:dyDescent="0.2">
      <c r="A765" s="37"/>
      <c r="B765" s="38"/>
      <c r="C765" s="39"/>
      <c r="D765" s="40"/>
      <c r="E765" s="41"/>
      <c r="F765" s="42"/>
      <c r="G765" s="41"/>
      <c r="H765" s="43" t="s">
        <v>0</v>
      </c>
      <c r="I765" s="43" t="s">
        <v>52</v>
      </c>
      <c r="J765" s="43" t="s">
        <v>1</v>
      </c>
      <c r="K765" s="39"/>
      <c r="L765" s="69"/>
      <c r="M765" s="45"/>
      <c r="N765" s="46"/>
      <c r="O765" s="46"/>
      <c r="P765" s="86"/>
      <c r="Q765" s="252"/>
      <c r="R765" s="63"/>
      <c r="S765" s="253"/>
      <c r="T765" s="47"/>
      <c r="U765" s="48"/>
      <c r="V765" s="48"/>
      <c r="W765" s="48"/>
      <c r="X765" s="48"/>
      <c r="Y765" s="48"/>
      <c r="Z765" s="48"/>
      <c r="AA765" s="48"/>
      <c r="AB765" s="48"/>
      <c r="AC765" s="103"/>
      <c r="AD765" s="48"/>
      <c r="AE765" s="48"/>
      <c r="AF765" s="48"/>
      <c r="AG765" s="109"/>
      <c r="AH765" s="109"/>
      <c r="AI765" s="109"/>
      <c r="AJ765" s="109"/>
      <c r="AK765" s="48"/>
      <c r="AL765" s="48"/>
      <c r="AM765" s="10"/>
      <c r="AN765" s="18"/>
      <c r="AO765" s="14" t="s">
        <v>81</v>
      </c>
      <c r="AP765" s="87"/>
      <c r="AQ765" s="87"/>
      <c r="AY765" s="51"/>
    </row>
    <row r="766" spans="1:51" ht="17.25" customHeight="1" x14ac:dyDescent="0.2">
      <c r="A766" s="26"/>
      <c r="B766" s="27"/>
      <c r="C766" s="28"/>
      <c r="D766" s="29">
        <f>C766*E766*G766/100</f>
        <v>0</v>
      </c>
      <c r="E766" s="30"/>
      <c r="F766" s="31">
        <f>E766*G766/10</f>
        <v>0</v>
      </c>
      <c r="G766" s="30"/>
      <c r="H766" s="30"/>
      <c r="I766" s="30"/>
      <c r="J766" s="30"/>
      <c r="K766" s="28"/>
      <c r="L766" s="68"/>
      <c r="M766" s="32">
        <f>IF(L766=0,H766,L766)</f>
        <v>0</v>
      </c>
      <c r="N766" s="297"/>
      <c r="O766" s="107"/>
      <c r="P766" s="85"/>
      <c r="Q766" s="107"/>
      <c r="R766" s="64"/>
      <c r="S766" s="251"/>
      <c r="T766" s="33"/>
      <c r="U766" s="34">
        <f>$D766*I766</f>
        <v>0</v>
      </c>
      <c r="V766" s="34">
        <f>$D766*J766</f>
        <v>0</v>
      </c>
      <c r="W766" s="34">
        <f>$D766*K766</f>
        <v>0</v>
      </c>
      <c r="X766" s="35">
        <f>$D766*M766</f>
        <v>0</v>
      </c>
      <c r="Y766" s="35">
        <f t="shared" ref="Y766" si="377">D766*(1-K766)</f>
        <v>0</v>
      </c>
      <c r="Z766" s="34">
        <f>$D766*N766</f>
        <v>0</v>
      </c>
      <c r="AA766" s="34">
        <f>$D766*O766</f>
        <v>0</v>
      </c>
      <c r="AB766" s="34">
        <f>$D766*P766</f>
        <v>0</v>
      </c>
      <c r="AC766" s="106">
        <f>D766-AF766-AE766-AD766</f>
        <v>0</v>
      </c>
      <c r="AD766" s="34">
        <f>$D766*Q766</f>
        <v>0</v>
      </c>
      <c r="AE766" s="34">
        <f>$D766*R766</f>
        <v>0</v>
      </c>
      <c r="AF766" s="34">
        <f>$D766*S766</f>
        <v>0</v>
      </c>
      <c r="AG766" s="106">
        <f>$P766*AC766</f>
        <v>0</v>
      </c>
      <c r="AH766" s="106">
        <f>$P766*AD766</f>
        <v>0</v>
      </c>
      <c r="AI766" s="106">
        <f>$P766*AE766</f>
        <v>0</v>
      </c>
      <c r="AJ766" s="106">
        <f>$P766*AF766</f>
        <v>0</v>
      </c>
      <c r="AK766" s="34">
        <f>$D766*T766</f>
        <v>0</v>
      </c>
      <c r="AL766" s="35"/>
      <c r="AM766" s="10"/>
      <c r="AN766" s="29">
        <f>DSUM($A$9:$D$1100,$D$9,AO765:AO766)</f>
        <v>0</v>
      </c>
      <c r="AO766" s="10">
        <f>B766</f>
        <v>0</v>
      </c>
      <c r="AP766" s="88">
        <f>DCOUNT($A$9:$T$1100,$B$9,AO765:AO766)</f>
        <v>0</v>
      </c>
      <c r="AQ766" s="29">
        <f>DSUM($A$9:$T$1100,$P$9,AO765:AO766)</f>
        <v>0</v>
      </c>
      <c r="AR766" s="6">
        <f>IF(AP766=0,0,AQ766/AP766)</f>
        <v>0</v>
      </c>
      <c r="AY766" s="51"/>
    </row>
    <row r="767" spans="1:51" ht="2.25" customHeight="1" x14ac:dyDescent="0.2">
      <c r="A767" s="37"/>
      <c r="B767" s="38"/>
      <c r="C767" s="39"/>
      <c r="D767" s="40"/>
      <c r="E767" s="41"/>
      <c r="F767" s="42"/>
      <c r="G767" s="41"/>
      <c r="H767" s="43" t="s">
        <v>0</v>
      </c>
      <c r="I767" s="43" t="s">
        <v>52</v>
      </c>
      <c r="J767" s="43" t="s">
        <v>1</v>
      </c>
      <c r="K767" s="39"/>
      <c r="L767" s="69"/>
      <c r="M767" s="45"/>
      <c r="N767" s="46"/>
      <c r="O767" s="46"/>
      <c r="P767" s="86"/>
      <c r="Q767" s="252"/>
      <c r="R767" s="63"/>
      <c r="S767" s="253"/>
      <c r="T767" s="47"/>
      <c r="U767" s="48"/>
      <c r="V767" s="48"/>
      <c r="W767" s="48"/>
      <c r="X767" s="48"/>
      <c r="Y767" s="48"/>
      <c r="Z767" s="48"/>
      <c r="AA767" s="48"/>
      <c r="AB767" s="48"/>
      <c r="AC767" s="103"/>
      <c r="AD767" s="48"/>
      <c r="AE767" s="48"/>
      <c r="AF767" s="48"/>
      <c r="AG767" s="109"/>
      <c r="AH767" s="109"/>
      <c r="AI767" s="109"/>
      <c r="AJ767" s="109"/>
      <c r="AK767" s="48"/>
      <c r="AL767" s="48"/>
      <c r="AM767" s="10"/>
      <c r="AN767" s="18"/>
      <c r="AO767" s="14" t="s">
        <v>81</v>
      </c>
      <c r="AP767" s="87"/>
      <c r="AQ767" s="87"/>
      <c r="AY767" s="51"/>
    </row>
    <row r="768" spans="1:51" ht="17.25" customHeight="1" x14ac:dyDescent="0.2">
      <c r="A768" s="26"/>
      <c r="B768" s="27"/>
      <c r="C768" s="28"/>
      <c r="D768" s="29">
        <f>C768*E768*G768/100</f>
        <v>0</v>
      </c>
      <c r="E768" s="30"/>
      <c r="F768" s="31">
        <f>E768*G768/10</f>
        <v>0</v>
      </c>
      <c r="G768" s="30"/>
      <c r="H768" s="30"/>
      <c r="I768" s="30"/>
      <c r="J768" s="30"/>
      <c r="K768" s="28"/>
      <c r="L768" s="68"/>
      <c r="M768" s="32">
        <f>IF(L768=0,H768,L768)</f>
        <v>0</v>
      </c>
      <c r="N768" s="297"/>
      <c r="O768" s="107"/>
      <c r="P768" s="85"/>
      <c r="Q768" s="107"/>
      <c r="R768" s="64"/>
      <c r="S768" s="251"/>
      <c r="T768" s="33"/>
      <c r="U768" s="34">
        <f>$D768*I768</f>
        <v>0</v>
      </c>
      <c r="V768" s="34">
        <f>$D768*J768</f>
        <v>0</v>
      </c>
      <c r="W768" s="34">
        <f>$D768*K768</f>
        <v>0</v>
      </c>
      <c r="X768" s="35">
        <f>$D768*M768</f>
        <v>0</v>
      </c>
      <c r="Y768" s="35">
        <f t="shared" ref="Y768" si="378">D768*(1-K768)</f>
        <v>0</v>
      </c>
      <c r="Z768" s="34">
        <f>$D768*N768</f>
        <v>0</v>
      </c>
      <c r="AA768" s="34">
        <f>$D768*O768</f>
        <v>0</v>
      </c>
      <c r="AB768" s="34">
        <f>$D768*P768</f>
        <v>0</v>
      </c>
      <c r="AC768" s="106">
        <f>D768-AF768-AE768-AD768</f>
        <v>0</v>
      </c>
      <c r="AD768" s="34">
        <f>$D768*Q768</f>
        <v>0</v>
      </c>
      <c r="AE768" s="34">
        <f>$D768*R768</f>
        <v>0</v>
      </c>
      <c r="AF768" s="34">
        <f>$D768*S768</f>
        <v>0</v>
      </c>
      <c r="AG768" s="106">
        <f>$P768*AC768</f>
        <v>0</v>
      </c>
      <c r="AH768" s="106">
        <f>$P768*AD768</f>
        <v>0</v>
      </c>
      <c r="AI768" s="106">
        <f>$P768*AE768</f>
        <v>0</v>
      </c>
      <c r="AJ768" s="106">
        <f>$P768*AF768</f>
        <v>0</v>
      </c>
      <c r="AK768" s="34">
        <f>$D768*T768</f>
        <v>0</v>
      </c>
      <c r="AL768" s="35"/>
      <c r="AM768" s="10"/>
      <c r="AN768" s="29">
        <f>DSUM($A$9:$D$1100,$D$9,AO767:AO768)</f>
        <v>0</v>
      </c>
      <c r="AO768" s="10">
        <f>B768</f>
        <v>0</v>
      </c>
      <c r="AP768" s="88">
        <f>DCOUNT($A$9:$T$1100,$B$9,AO767:AO768)</f>
        <v>0</v>
      </c>
      <c r="AQ768" s="29">
        <f>DSUM($A$9:$T$1100,$P$9,AO767:AO768)</f>
        <v>0</v>
      </c>
      <c r="AR768" s="6">
        <f>IF(AP768=0,0,AQ768/AP768)</f>
        <v>0</v>
      </c>
      <c r="AY768" s="51"/>
    </row>
    <row r="769" spans="1:51" ht="2.25" customHeight="1" x14ac:dyDescent="0.2">
      <c r="A769" s="37"/>
      <c r="B769" s="38"/>
      <c r="C769" s="39"/>
      <c r="D769" s="40"/>
      <c r="E769" s="41"/>
      <c r="F769" s="42"/>
      <c r="G769" s="41"/>
      <c r="H769" s="43" t="s">
        <v>0</v>
      </c>
      <c r="I769" s="43" t="s">
        <v>52</v>
      </c>
      <c r="J769" s="43" t="s">
        <v>1</v>
      </c>
      <c r="K769" s="39"/>
      <c r="L769" s="69"/>
      <c r="M769" s="45"/>
      <c r="N769" s="46"/>
      <c r="O769" s="46"/>
      <c r="P769" s="86"/>
      <c r="Q769" s="252"/>
      <c r="R769" s="63"/>
      <c r="S769" s="253"/>
      <c r="T769" s="47"/>
      <c r="U769" s="48"/>
      <c r="V769" s="48"/>
      <c r="W769" s="48"/>
      <c r="X769" s="48"/>
      <c r="Y769" s="48"/>
      <c r="Z769" s="48"/>
      <c r="AA769" s="48"/>
      <c r="AB769" s="48"/>
      <c r="AC769" s="103"/>
      <c r="AD769" s="48"/>
      <c r="AE769" s="48"/>
      <c r="AF769" s="48"/>
      <c r="AG769" s="109"/>
      <c r="AH769" s="109"/>
      <c r="AI769" s="109"/>
      <c r="AJ769" s="109"/>
      <c r="AK769" s="48"/>
      <c r="AL769" s="48"/>
      <c r="AM769" s="10"/>
      <c r="AN769" s="18"/>
      <c r="AO769" s="14" t="s">
        <v>81</v>
      </c>
      <c r="AP769" s="87"/>
      <c r="AQ769" s="87"/>
      <c r="AY769" s="51"/>
    </row>
    <row r="770" spans="1:51" ht="17.25" customHeight="1" x14ac:dyDescent="0.2">
      <c r="A770" s="26"/>
      <c r="B770" s="27"/>
      <c r="C770" s="28"/>
      <c r="D770" s="29">
        <f>C770*E770*G770/100</f>
        <v>0</v>
      </c>
      <c r="E770" s="30"/>
      <c r="F770" s="31">
        <f>E770*G770/10</f>
        <v>0</v>
      </c>
      <c r="G770" s="30"/>
      <c r="H770" s="30"/>
      <c r="I770" s="30"/>
      <c r="J770" s="30"/>
      <c r="K770" s="28"/>
      <c r="L770" s="68"/>
      <c r="M770" s="32">
        <f>IF(L770=0,H770,L770)</f>
        <v>0</v>
      </c>
      <c r="N770" s="297"/>
      <c r="O770" s="107"/>
      <c r="P770" s="85"/>
      <c r="Q770" s="107"/>
      <c r="R770" s="64"/>
      <c r="S770" s="251"/>
      <c r="T770" s="33"/>
      <c r="U770" s="34">
        <f>$D770*I770</f>
        <v>0</v>
      </c>
      <c r="V770" s="34">
        <f>$D770*J770</f>
        <v>0</v>
      </c>
      <c r="W770" s="34">
        <f>$D770*K770</f>
        <v>0</v>
      </c>
      <c r="X770" s="35">
        <f>$D770*M770</f>
        <v>0</v>
      </c>
      <c r="Y770" s="35">
        <f t="shared" ref="Y770" si="379">D770*(1-K770)</f>
        <v>0</v>
      </c>
      <c r="Z770" s="34">
        <f>$D770*N770</f>
        <v>0</v>
      </c>
      <c r="AA770" s="34">
        <f>$D770*O770</f>
        <v>0</v>
      </c>
      <c r="AB770" s="34">
        <f>$D770*P770</f>
        <v>0</v>
      </c>
      <c r="AC770" s="106">
        <f>D770-AF770-AE770-AD770</f>
        <v>0</v>
      </c>
      <c r="AD770" s="34">
        <f>$D770*Q770</f>
        <v>0</v>
      </c>
      <c r="AE770" s="34">
        <f>$D770*R770</f>
        <v>0</v>
      </c>
      <c r="AF770" s="34">
        <f>$D770*S770</f>
        <v>0</v>
      </c>
      <c r="AG770" s="106">
        <f>$P770*AC770</f>
        <v>0</v>
      </c>
      <c r="AH770" s="106">
        <f>$P770*AD770</f>
        <v>0</v>
      </c>
      <c r="AI770" s="106">
        <f>$P770*AE770</f>
        <v>0</v>
      </c>
      <c r="AJ770" s="106">
        <f>$P770*AF770</f>
        <v>0</v>
      </c>
      <c r="AK770" s="34">
        <f>$D770*T770</f>
        <v>0</v>
      </c>
      <c r="AL770" s="35"/>
      <c r="AM770" s="10"/>
      <c r="AN770" s="29">
        <f>DSUM($A$9:$D$1100,$D$9,AO769:AO770)</f>
        <v>0</v>
      </c>
      <c r="AO770" s="10">
        <f>B770</f>
        <v>0</v>
      </c>
      <c r="AP770" s="88">
        <f>DCOUNT($A$9:$T$1100,$B$9,AO769:AO770)</f>
        <v>0</v>
      </c>
      <c r="AQ770" s="29">
        <f>DSUM($A$9:$T$1100,$P$9,AO769:AO770)</f>
        <v>0</v>
      </c>
      <c r="AR770" s="6">
        <f>IF(AP770=0,0,AQ770/AP770)</f>
        <v>0</v>
      </c>
      <c r="AY770" s="51"/>
    </row>
    <row r="771" spans="1:51" ht="2.25" customHeight="1" x14ac:dyDescent="0.2">
      <c r="A771" s="37"/>
      <c r="B771" s="38"/>
      <c r="C771" s="39"/>
      <c r="D771" s="40"/>
      <c r="E771" s="41"/>
      <c r="F771" s="42"/>
      <c r="G771" s="41"/>
      <c r="H771" s="43" t="s">
        <v>0</v>
      </c>
      <c r="I771" s="43" t="s">
        <v>52</v>
      </c>
      <c r="J771" s="43" t="s">
        <v>1</v>
      </c>
      <c r="K771" s="39"/>
      <c r="L771" s="69"/>
      <c r="M771" s="45"/>
      <c r="N771" s="46"/>
      <c r="O771" s="46"/>
      <c r="P771" s="86"/>
      <c r="Q771" s="252"/>
      <c r="R771" s="63"/>
      <c r="S771" s="253"/>
      <c r="T771" s="47"/>
      <c r="U771" s="48"/>
      <c r="V771" s="48"/>
      <c r="W771" s="48"/>
      <c r="X771" s="48"/>
      <c r="Y771" s="48"/>
      <c r="Z771" s="48"/>
      <c r="AA771" s="48"/>
      <c r="AB771" s="48"/>
      <c r="AC771" s="103"/>
      <c r="AD771" s="48"/>
      <c r="AE771" s="48"/>
      <c r="AF771" s="48"/>
      <c r="AG771" s="109"/>
      <c r="AH771" s="109"/>
      <c r="AI771" s="109"/>
      <c r="AJ771" s="109"/>
      <c r="AK771" s="48"/>
      <c r="AL771" s="48"/>
      <c r="AM771" s="10"/>
      <c r="AN771" s="18"/>
      <c r="AO771" s="14" t="s">
        <v>81</v>
      </c>
      <c r="AP771" s="87"/>
      <c r="AQ771" s="87"/>
      <c r="AY771" s="51"/>
    </row>
    <row r="772" spans="1:51" ht="17.25" customHeight="1" x14ac:dyDescent="0.2">
      <c r="A772" s="26"/>
      <c r="B772" s="27"/>
      <c r="C772" s="28"/>
      <c r="D772" s="29">
        <f>C772*E772*G772/100</f>
        <v>0</v>
      </c>
      <c r="E772" s="30"/>
      <c r="F772" s="31">
        <f>E772*G772/10</f>
        <v>0</v>
      </c>
      <c r="G772" s="30"/>
      <c r="H772" s="30"/>
      <c r="I772" s="30"/>
      <c r="J772" s="30"/>
      <c r="K772" s="28"/>
      <c r="L772" s="68"/>
      <c r="M772" s="32">
        <f>IF(L772=0,H772,L772)</f>
        <v>0</v>
      </c>
      <c r="N772" s="297"/>
      <c r="O772" s="107"/>
      <c r="P772" s="85"/>
      <c r="Q772" s="107"/>
      <c r="R772" s="64"/>
      <c r="S772" s="251"/>
      <c r="T772" s="33"/>
      <c r="U772" s="34">
        <f>$D772*I772</f>
        <v>0</v>
      </c>
      <c r="V772" s="34">
        <f>$D772*J772</f>
        <v>0</v>
      </c>
      <c r="W772" s="34">
        <f>$D772*K772</f>
        <v>0</v>
      </c>
      <c r="X772" s="35">
        <f>$D772*M772</f>
        <v>0</v>
      </c>
      <c r="Y772" s="35">
        <f t="shared" ref="Y772" si="380">D772*(1-K772)</f>
        <v>0</v>
      </c>
      <c r="Z772" s="34">
        <f>$D772*N772</f>
        <v>0</v>
      </c>
      <c r="AA772" s="34">
        <f>$D772*O772</f>
        <v>0</v>
      </c>
      <c r="AB772" s="34">
        <f>$D772*P772</f>
        <v>0</v>
      </c>
      <c r="AC772" s="106">
        <f>D772-AF772-AE772-AD772</f>
        <v>0</v>
      </c>
      <c r="AD772" s="34">
        <f>$D772*Q772</f>
        <v>0</v>
      </c>
      <c r="AE772" s="34">
        <f>$D772*R772</f>
        <v>0</v>
      </c>
      <c r="AF772" s="34">
        <f>$D772*S772</f>
        <v>0</v>
      </c>
      <c r="AG772" s="106">
        <f>$P772*AC772</f>
        <v>0</v>
      </c>
      <c r="AH772" s="106">
        <f>$P772*AD772</f>
        <v>0</v>
      </c>
      <c r="AI772" s="106">
        <f>$P772*AE772</f>
        <v>0</v>
      </c>
      <c r="AJ772" s="106">
        <f>$P772*AF772</f>
        <v>0</v>
      </c>
      <c r="AK772" s="34">
        <f>$D772*T772</f>
        <v>0</v>
      </c>
      <c r="AL772" s="35"/>
      <c r="AM772" s="10"/>
      <c r="AN772" s="29">
        <f>DSUM($A$9:$D$1100,$D$9,AO771:AO772)</f>
        <v>0</v>
      </c>
      <c r="AO772" s="10">
        <f>B772</f>
        <v>0</v>
      </c>
      <c r="AP772" s="88">
        <f>DCOUNT($A$9:$T$1100,$B$9,AO771:AO772)</f>
        <v>0</v>
      </c>
      <c r="AQ772" s="29">
        <f>DSUM($A$9:$T$1100,$P$9,AO771:AO772)</f>
        <v>0</v>
      </c>
      <c r="AR772" s="6">
        <f>IF(AP772=0,0,AQ772/AP772)</f>
        <v>0</v>
      </c>
      <c r="AY772" s="51"/>
    </row>
    <row r="773" spans="1:51" ht="2.25" customHeight="1" x14ac:dyDescent="0.2">
      <c r="A773" s="37"/>
      <c r="B773" s="38"/>
      <c r="C773" s="39"/>
      <c r="D773" s="40"/>
      <c r="E773" s="41"/>
      <c r="F773" s="42"/>
      <c r="G773" s="41"/>
      <c r="H773" s="43" t="s">
        <v>0</v>
      </c>
      <c r="I773" s="43" t="s">
        <v>52</v>
      </c>
      <c r="J773" s="43" t="s">
        <v>1</v>
      </c>
      <c r="K773" s="39"/>
      <c r="L773" s="69"/>
      <c r="M773" s="45"/>
      <c r="N773" s="46"/>
      <c r="O773" s="46"/>
      <c r="P773" s="86"/>
      <c r="Q773" s="252"/>
      <c r="R773" s="63"/>
      <c r="S773" s="253"/>
      <c r="T773" s="47"/>
      <c r="U773" s="48"/>
      <c r="V773" s="48"/>
      <c r="W773" s="48"/>
      <c r="X773" s="48"/>
      <c r="Y773" s="48"/>
      <c r="Z773" s="48"/>
      <c r="AA773" s="48"/>
      <c r="AB773" s="48"/>
      <c r="AC773" s="103"/>
      <c r="AD773" s="48"/>
      <c r="AE773" s="48"/>
      <c r="AF773" s="48"/>
      <c r="AG773" s="109"/>
      <c r="AH773" s="109"/>
      <c r="AI773" s="109"/>
      <c r="AJ773" s="109"/>
      <c r="AK773" s="48"/>
      <c r="AL773" s="48"/>
      <c r="AM773" s="10"/>
      <c r="AN773" s="18"/>
      <c r="AO773" s="14" t="s">
        <v>81</v>
      </c>
      <c r="AP773" s="87"/>
      <c r="AQ773" s="87"/>
      <c r="AY773" s="51"/>
    </row>
    <row r="774" spans="1:51" ht="17.25" customHeight="1" x14ac:dyDescent="0.2">
      <c r="A774" s="26"/>
      <c r="B774" s="27"/>
      <c r="C774" s="28"/>
      <c r="D774" s="29">
        <f>C774*E774*G774/100</f>
        <v>0</v>
      </c>
      <c r="E774" s="30"/>
      <c r="F774" s="31">
        <f>E774*G774/10</f>
        <v>0</v>
      </c>
      <c r="G774" s="30"/>
      <c r="H774" s="30"/>
      <c r="I774" s="30"/>
      <c r="J774" s="30"/>
      <c r="K774" s="28"/>
      <c r="L774" s="68"/>
      <c r="M774" s="32">
        <f>IF(L774=0,H774,L774)</f>
        <v>0</v>
      </c>
      <c r="N774" s="297"/>
      <c r="O774" s="107"/>
      <c r="P774" s="85"/>
      <c r="Q774" s="107"/>
      <c r="R774" s="64"/>
      <c r="S774" s="251"/>
      <c r="T774" s="33"/>
      <c r="U774" s="34">
        <f>$D774*I774</f>
        <v>0</v>
      </c>
      <c r="V774" s="34">
        <f>$D774*J774</f>
        <v>0</v>
      </c>
      <c r="W774" s="34">
        <f>$D774*K774</f>
        <v>0</v>
      </c>
      <c r="X774" s="35">
        <f>$D774*M774</f>
        <v>0</v>
      </c>
      <c r="Y774" s="35">
        <f t="shared" ref="Y774" si="381">D774*(1-K774)</f>
        <v>0</v>
      </c>
      <c r="Z774" s="34">
        <f>$D774*N774</f>
        <v>0</v>
      </c>
      <c r="AA774" s="34">
        <f>$D774*O774</f>
        <v>0</v>
      </c>
      <c r="AB774" s="34">
        <f>$D774*P774</f>
        <v>0</v>
      </c>
      <c r="AC774" s="106">
        <f>D774-AF774-AE774-AD774</f>
        <v>0</v>
      </c>
      <c r="AD774" s="34">
        <f>$D774*Q774</f>
        <v>0</v>
      </c>
      <c r="AE774" s="34">
        <f>$D774*R774</f>
        <v>0</v>
      </c>
      <c r="AF774" s="34">
        <f>$D774*S774</f>
        <v>0</v>
      </c>
      <c r="AG774" s="106">
        <f>$P774*AC774</f>
        <v>0</v>
      </c>
      <c r="AH774" s="106">
        <f>$P774*AD774</f>
        <v>0</v>
      </c>
      <c r="AI774" s="106">
        <f>$P774*AE774</f>
        <v>0</v>
      </c>
      <c r="AJ774" s="106">
        <f>$P774*AF774</f>
        <v>0</v>
      </c>
      <c r="AK774" s="34">
        <f>$D774*T774</f>
        <v>0</v>
      </c>
      <c r="AL774" s="35"/>
      <c r="AM774" s="10"/>
      <c r="AN774" s="29">
        <f>DSUM($A$9:$D$1100,$D$9,AO773:AO774)</f>
        <v>0</v>
      </c>
      <c r="AO774" s="10">
        <f>B774</f>
        <v>0</v>
      </c>
      <c r="AP774" s="88">
        <f>DCOUNT($A$9:$T$1100,$B$9,AO773:AO774)</f>
        <v>0</v>
      </c>
      <c r="AQ774" s="29">
        <f>DSUM($A$9:$T$1100,$P$9,AO773:AO774)</f>
        <v>0</v>
      </c>
      <c r="AR774" s="6">
        <f>IF(AP774=0,0,AQ774/AP774)</f>
        <v>0</v>
      </c>
      <c r="AY774" s="51"/>
    </row>
    <row r="775" spans="1:51" ht="2.25" customHeight="1" x14ac:dyDescent="0.2">
      <c r="A775" s="37"/>
      <c r="B775" s="38"/>
      <c r="C775" s="39"/>
      <c r="D775" s="40"/>
      <c r="E775" s="41"/>
      <c r="F775" s="42"/>
      <c r="G775" s="41"/>
      <c r="H775" s="43" t="s">
        <v>0</v>
      </c>
      <c r="I775" s="43" t="s">
        <v>52</v>
      </c>
      <c r="J775" s="43" t="s">
        <v>1</v>
      </c>
      <c r="K775" s="39"/>
      <c r="L775" s="69"/>
      <c r="M775" s="45"/>
      <c r="N775" s="46"/>
      <c r="O775" s="46"/>
      <c r="P775" s="86"/>
      <c r="Q775" s="252"/>
      <c r="R775" s="63"/>
      <c r="S775" s="253"/>
      <c r="T775" s="47"/>
      <c r="U775" s="48"/>
      <c r="V775" s="48"/>
      <c r="W775" s="48"/>
      <c r="X775" s="48"/>
      <c r="Y775" s="48"/>
      <c r="Z775" s="48"/>
      <c r="AA775" s="48"/>
      <c r="AB775" s="48"/>
      <c r="AC775" s="103"/>
      <c r="AD775" s="48"/>
      <c r="AE775" s="48"/>
      <c r="AF775" s="48"/>
      <c r="AG775" s="109"/>
      <c r="AH775" s="109"/>
      <c r="AI775" s="109"/>
      <c r="AJ775" s="109"/>
      <c r="AK775" s="48"/>
      <c r="AL775" s="48"/>
      <c r="AM775" s="10"/>
      <c r="AN775" s="18"/>
      <c r="AO775" s="14" t="s">
        <v>81</v>
      </c>
      <c r="AP775" s="87"/>
      <c r="AQ775" s="87"/>
      <c r="AY775" s="51"/>
    </row>
    <row r="776" spans="1:51" ht="17.25" customHeight="1" x14ac:dyDescent="0.2">
      <c r="A776" s="26"/>
      <c r="B776" s="27"/>
      <c r="C776" s="28"/>
      <c r="D776" s="29">
        <f>C776*E776*G776/100</f>
        <v>0</v>
      </c>
      <c r="E776" s="30"/>
      <c r="F776" s="31">
        <f>E776*G776/10</f>
        <v>0</v>
      </c>
      <c r="G776" s="30"/>
      <c r="H776" s="30"/>
      <c r="I776" s="30"/>
      <c r="J776" s="30"/>
      <c r="K776" s="28"/>
      <c r="L776" s="68"/>
      <c r="M776" s="32">
        <f>IF(L776=0,H776,L776)</f>
        <v>0</v>
      </c>
      <c r="N776" s="297"/>
      <c r="O776" s="107"/>
      <c r="P776" s="85"/>
      <c r="Q776" s="107"/>
      <c r="R776" s="64"/>
      <c r="S776" s="251"/>
      <c r="T776" s="33"/>
      <c r="U776" s="34">
        <f>$D776*I776</f>
        <v>0</v>
      </c>
      <c r="V776" s="34">
        <f>$D776*J776</f>
        <v>0</v>
      </c>
      <c r="W776" s="34">
        <f>$D776*K776</f>
        <v>0</v>
      </c>
      <c r="X776" s="35">
        <f>$D776*M776</f>
        <v>0</v>
      </c>
      <c r="Y776" s="35">
        <f t="shared" ref="Y776" si="382">D776*(1-K776)</f>
        <v>0</v>
      </c>
      <c r="Z776" s="34">
        <f>$D776*N776</f>
        <v>0</v>
      </c>
      <c r="AA776" s="34">
        <f>$D776*O776</f>
        <v>0</v>
      </c>
      <c r="AB776" s="34">
        <f>$D776*P776</f>
        <v>0</v>
      </c>
      <c r="AC776" s="106">
        <f>D776-AF776-AE776-AD776</f>
        <v>0</v>
      </c>
      <c r="AD776" s="34">
        <f>$D776*Q776</f>
        <v>0</v>
      </c>
      <c r="AE776" s="34">
        <f>$D776*R776</f>
        <v>0</v>
      </c>
      <c r="AF776" s="34">
        <f>$D776*S776</f>
        <v>0</v>
      </c>
      <c r="AG776" s="106">
        <f>$P776*AC776</f>
        <v>0</v>
      </c>
      <c r="AH776" s="106">
        <f>$P776*AD776</f>
        <v>0</v>
      </c>
      <c r="AI776" s="106">
        <f>$P776*AE776</f>
        <v>0</v>
      </c>
      <c r="AJ776" s="106">
        <f>$P776*AF776</f>
        <v>0</v>
      </c>
      <c r="AK776" s="34">
        <f>$D776*T776</f>
        <v>0</v>
      </c>
      <c r="AL776" s="35"/>
      <c r="AM776" s="10"/>
      <c r="AN776" s="29">
        <f>DSUM($A$9:$D$1100,$D$9,AO775:AO776)</f>
        <v>0</v>
      </c>
      <c r="AO776" s="10">
        <f>B776</f>
        <v>0</v>
      </c>
      <c r="AP776" s="88">
        <f>DCOUNT($A$9:$T$1100,$B$9,AO775:AO776)</f>
        <v>0</v>
      </c>
      <c r="AQ776" s="29">
        <f>DSUM($A$9:$T$1100,$P$9,AO775:AO776)</f>
        <v>0</v>
      </c>
      <c r="AR776" s="6">
        <f>IF(AP776=0,0,AQ776/AP776)</f>
        <v>0</v>
      </c>
      <c r="AY776" s="51"/>
    </row>
    <row r="777" spans="1:51" ht="2.25" customHeight="1" x14ac:dyDescent="0.2">
      <c r="A777" s="37"/>
      <c r="B777" s="38"/>
      <c r="C777" s="39"/>
      <c r="D777" s="40"/>
      <c r="E777" s="41"/>
      <c r="F777" s="42"/>
      <c r="G777" s="41"/>
      <c r="H777" s="43" t="s">
        <v>0</v>
      </c>
      <c r="I777" s="43" t="s">
        <v>52</v>
      </c>
      <c r="J777" s="43" t="s">
        <v>1</v>
      </c>
      <c r="K777" s="39"/>
      <c r="L777" s="69"/>
      <c r="M777" s="45"/>
      <c r="N777" s="46"/>
      <c r="O777" s="46"/>
      <c r="P777" s="86"/>
      <c r="Q777" s="252"/>
      <c r="R777" s="63"/>
      <c r="S777" s="253"/>
      <c r="T777" s="47"/>
      <c r="U777" s="48"/>
      <c r="V777" s="48"/>
      <c r="W777" s="48"/>
      <c r="X777" s="48"/>
      <c r="Y777" s="48"/>
      <c r="Z777" s="48"/>
      <c r="AA777" s="48"/>
      <c r="AB777" s="48"/>
      <c r="AC777" s="103"/>
      <c r="AD777" s="48"/>
      <c r="AE777" s="48"/>
      <c r="AF777" s="48"/>
      <c r="AG777" s="109"/>
      <c r="AH777" s="109"/>
      <c r="AI777" s="109"/>
      <c r="AJ777" s="109"/>
      <c r="AK777" s="48"/>
      <c r="AL777" s="48"/>
      <c r="AM777" s="10"/>
      <c r="AN777" s="18"/>
      <c r="AO777" s="14" t="s">
        <v>81</v>
      </c>
      <c r="AP777" s="87"/>
      <c r="AQ777" s="87"/>
      <c r="AY777" s="51"/>
    </row>
    <row r="778" spans="1:51" ht="17.25" customHeight="1" x14ac:dyDescent="0.2">
      <c r="A778" s="26"/>
      <c r="B778" s="27"/>
      <c r="C778" s="28"/>
      <c r="D778" s="29">
        <f>C778*E778*G778/100</f>
        <v>0</v>
      </c>
      <c r="E778" s="30"/>
      <c r="F778" s="31">
        <f>E778*G778/10</f>
        <v>0</v>
      </c>
      <c r="G778" s="30"/>
      <c r="H778" s="30"/>
      <c r="I778" s="30"/>
      <c r="J778" s="30"/>
      <c r="K778" s="28"/>
      <c r="L778" s="68"/>
      <c r="M778" s="32">
        <f>IF(L778=0,H778,L778)</f>
        <v>0</v>
      </c>
      <c r="N778" s="297"/>
      <c r="O778" s="107"/>
      <c r="P778" s="85"/>
      <c r="Q778" s="107"/>
      <c r="R778" s="64"/>
      <c r="S778" s="251"/>
      <c r="T778" s="33"/>
      <c r="U778" s="34">
        <f>$D778*I778</f>
        <v>0</v>
      </c>
      <c r="V778" s="34">
        <f>$D778*J778</f>
        <v>0</v>
      </c>
      <c r="W778" s="34">
        <f>$D778*K778</f>
        <v>0</v>
      </c>
      <c r="X778" s="35">
        <f>$D778*M778</f>
        <v>0</v>
      </c>
      <c r="Y778" s="35">
        <f t="shared" ref="Y778" si="383">D778*(1-K778)</f>
        <v>0</v>
      </c>
      <c r="Z778" s="34">
        <f>$D778*N778</f>
        <v>0</v>
      </c>
      <c r="AA778" s="34">
        <f>$D778*O778</f>
        <v>0</v>
      </c>
      <c r="AB778" s="34">
        <f>$D778*P778</f>
        <v>0</v>
      </c>
      <c r="AC778" s="106">
        <f>D778-AF778-AE778-AD778</f>
        <v>0</v>
      </c>
      <c r="AD778" s="34">
        <f>$D778*Q778</f>
        <v>0</v>
      </c>
      <c r="AE778" s="34">
        <f>$D778*R778</f>
        <v>0</v>
      </c>
      <c r="AF778" s="34">
        <f>$D778*S778</f>
        <v>0</v>
      </c>
      <c r="AG778" s="106">
        <f>$P778*AC778</f>
        <v>0</v>
      </c>
      <c r="AH778" s="106">
        <f>$P778*AD778</f>
        <v>0</v>
      </c>
      <c r="AI778" s="106">
        <f>$P778*AE778</f>
        <v>0</v>
      </c>
      <c r="AJ778" s="106">
        <f>$P778*AF778</f>
        <v>0</v>
      </c>
      <c r="AK778" s="34">
        <f>$D778*T778</f>
        <v>0</v>
      </c>
      <c r="AL778" s="35"/>
      <c r="AM778" s="10"/>
      <c r="AN778" s="29">
        <f>DSUM($A$9:$D$1100,$D$9,AO777:AO778)</f>
        <v>0</v>
      </c>
      <c r="AO778" s="10">
        <f>B778</f>
        <v>0</v>
      </c>
      <c r="AP778" s="88">
        <f>DCOUNT($A$9:$T$1100,$B$9,AO777:AO778)</f>
        <v>0</v>
      </c>
      <c r="AQ778" s="29">
        <f>DSUM($A$9:$T$1100,$P$9,AO777:AO778)</f>
        <v>0</v>
      </c>
      <c r="AR778" s="6">
        <f>IF(AP778=0,0,AQ778/AP778)</f>
        <v>0</v>
      </c>
      <c r="AY778" s="51"/>
    </row>
    <row r="779" spans="1:51" ht="2.25" customHeight="1" x14ac:dyDescent="0.2">
      <c r="A779" s="37"/>
      <c r="B779" s="38"/>
      <c r="C779" s="39"/>
      <c r="D779" s="40"/>
      <c r="E779" s="41"/>
      <c r="F779" s="42"/>
      <c r="G779" s="41"/>
      <c r="H779" s="43" t="s">
        <v>0</v>
      </c>
      <c r="I779" s="43" t="s">
        <v>52</v>
      </c>
      <c r="J779" s="43" t="s">
        <v>1</v>
      </c>
      <c r="K779" s="39"/>
      <c r="L779" s="69"/>
      <c r="M779" s="45"/>
      <c r="N779" s="46"/>
      <c r="O779" s="46"/>
      <c r="P779" s="86"/>
      <c r="Q779" s="252"/>
      <c r="R779" s="63"/>
      <c r="S779" s="253"/>
      <c r="T779" s="47"/>
      <c r="U779" s="48"/>
      <c r="V779" s="48"/>
      <c r="W779" s="48"/>
      <c r="X779" s="48"/>
      <c r="Y779" s="48"/>
      <c r="Z779" s="48"/>
      <c r="AA779" s="48"/>
      <c r="AB779" s="48"/>
      <c r="AC779" s="103"/>
      <c r="AD779" s="48"/>
      <c r="AE779" s="48"/>
      <c r="AF779" s="48"/>
      <c r="AG779" s="109"/>
      <c r="AH779" s="109"/>
      <c r="AI779" s="109"/>
      <c r="AJ779" s="109"/>
      <c r="AK779" s="48"/>
      <c r="AL779" s="48"/>
      <c r="AM779" s="10"/>
      <c r="AN779" s="18"/>
      <c r="AO779" s="14" t="s">
        <v>81</v>
      </c>
      <c r="AP779" s="87"/>
      <c r="AQ779" s="87"/>
      <c r="AY779" s="51"/>
    </row>
    <row r="780" spans="1:51" ht="17.25" customHeight="1" x14ac:dyDescent="0.2">
      <c r="A780" s="26"/>
      <c r="B780" s="27"/>
      <c r="C780" s="28"/>
      <c r="D780" s="29">
        <f>C780*E780*G780/100</f>
        <v>0</v>
      </c>
      <c r="E780" s="30"/>
      <c r="F780" s="31">
        <f>E780*G780/10</f>
        <v>0</v>
      </c>
      <c r="G780" s="30"/>
      <c r="H780" s="30"/>
      <c r="I780" s="30"/>
      <c r="J780" s="30"/>
      <c r="K780" s="28"/>
      <c r="L780" s="68"/>
      <c r="M780" s="32">
        <f>IF(L780=0,H780,L780)</f>
        <v>0</v>
      </c>
      <c r="N780" s="297"/>
      <c r="O780" s="107"/>
      <c r="P780" s="85"/>
      <c r="Q780" s="107"/>
      <c r="R780" s="64"/>
      <c r="S780" s="251"/>
      <c r="T780" s="33"/>
      <c r="U780" s="34">
        <f>$D780*I780</f>
        <v>0</v>
      </c>
      <c r="V780" s="34">
        <f>$D780*J780</f>
        <v>0</v>
      </c>
      <c r="W780" s="34">
        <f>$D780*K780</f>
        <v>0</v>
      </c>
      <c r="X780" s="35">
        <f>$D780*M780</f>
        <v>0</v>
      </c>
      <c r="Y780" s="35">
        <f t="shared" ref="Y780" si="384">D780*(1-K780)</f>
        <v>0</v>
      </c>
      <c r="Z780" s="34">
        <f>$D780*N780</f>
        <v>0</v>
      </c>
      <c r="AA780" s="34">
        <f>$D780*O780</f>
        <v>0</v>
      </c>
      <c r="AB780" s="34">
        <f>$D780*P780</f>
        <v>0</v>
      </c>
      <c r="AC780" s="106">
        <f>D780-AF780-AE780-AD780</f>
        <v>0</v>
      </c>
      <c r="AD780" s="34">
        <f>$D780*Q780</f>
        <v>0</v>
      </c>
      <c r="AE780" s="34">
        <f>$D780*R780</f>
        <v>0</v>
      </c>
      <c r="AF780" s="34">
        <f>$D780*S780</f>
        <v>0</v>
      </c>
      <c r="AG780" s="106">
        <f>$P780*AC780</f>
        <v>0</v>
      </c>
      <c r="AH780" s="106">
        <f>$P780*AD780</f>
        <v>0</v>
      </c>
      <c r="AI780" s="106">
        <f>$P780*AE780</f>
        <v>0</v>
      </c>
      <c r="AJ780" s="106">
        <f>$P780*AF780</f>
        <v>0</v>
      </c>
      <c r="AK780" s="34">
        <f>$D780*T780</f>
        <v>0</v>
      </c>
      <c r="AL780" s="35"/>
      <c r="AM780" s="10"/>
      <c r="AN780" s="29">
        <f>DSUM($A$9:$D$1100,$D$9,AO779:AO780)</f>
        <v>0</v>
      </c>
      <c r="AO780" s="10">
        <f>B780</f>
        <v>0</v>
      </c>
      <c r="AP780" s="88">
        <f>DCOUNT($A$9:$T$1100,$B$9,AO779:AO780)</f>
        <v>0</v>
      </c>
      <c r="AQ780" s="29">
        <f>DSUM($A$9:$T$1100,$P$9,AO779:AO780)</f>
        <v>0</v>
      </c>
      <c r="AR780" s="6">
        <f>IF(AP780=0,0,AQ780/AP780)</f>
        <v>0</v>
      </c>
      <c r="AY780" s="51"/>
    </row>
    <row r="781" spans="1:51" ht="2.25" customHeight="1" x14ac:dyDescent="0.2">
      <c r="A781" s="37"/>
      <c r="B781" s="38"/>
      <c r="C781" s="39"/>
      <c r="D781" s="40"/>
      <c r="E781" s="41"/>
      <c r="F781" s="42"/>
      <c r="G781" s="41"/>
      <c r="H781" s="43" t="s">
        <v>0</v>
      </c>
      <c r="I781" s="43" t="s">
        <v>52</v>
      </c>
      <c r="J781" s="43" t="s">
        <v>1</v>
      </c>
      <c r="K781" s="39"/>
      <c r="L781" s="69"/>
      <c r="M781" s="45"/>
      <c r="N781" s="46"/>
      <c r="O781" s="46"/>
      <c r="P781" s="86"/>
      <c r="Q781" s="252"/>
      <c r="R781" s="63"/>
      <c r="S781" s="253"/>
      <c r="T781" s="47"/>
      <c r="U781" s="48"/>
      <c r="V781" s="48"/>
      <c r="W781" s="48"/>
      <c r="X781" s="48"/>
      <c r="Y781" s="48"/>
      <c r="Z781" s="48"/>
      <c r="AA781" s="48"/>
      <c r="AB781" s="48"/>
      <c r="AC781" s="103"/>
      <c r="AD781" s="48"/>
      <c r="AE781" s="48"/>
      <c r="AF781" s="48"/>
      <c r="AG781" s="109"/>
      <c r="AH781" s="109"/>
      <c r="AI781" s="109"/>
      <c r="AJ781" s="109"/>
      <c r="AK781" s="48"/>
      <c r="AL781" s="48"/>
      <c r="AM781" s="10"/>
      <c r="AN781" s="18"/>
      <c r="AO781" s="14" t="s">
        <v>81</v>
      </c>
      <c r="AP781" s="87"/>
      <c r="AQ781" s="87"/>
      <c r="AY781" s="51"/>
    </row>
    <row r="782" spans="1:51" ht="17.25" customHeight="1" x14ac:dyDescent="0.2">
      <c r="A782" s="26"/>
      <c r="B782" s="27"/>
      <c r="C782" s="28"/>
      <c r="D782" s="29">
        <f>C782*E782*G782/100</f>
        <v>0</v>
      </c>
      <c r="E782" s="30"/>
      <c r="F782" s="31">
        <f>E782*G782/10</f>
        <v>0</v>
      </c>
      <c r="G782" s="30"/>
      <c r="H782" s="30"/>
      <c r="I782" s="30"/>
      <c r="J782" s="30"/>
      <c r="K782" s="28"/>
      <c r="L782" s="68"/>
      <c r="M782" s="32">
        <f>IF(L782=0,H782,L782)</f>
        <v>0</v>
      </c>
      <c r="N782" s="297"/>
      <c r="O782" s="107"/>
      <c r="P782" s="85"/>
      <c r="Q782" s="107"/>
      <c r="R782" s="64"/>
      <c r="S782" s="251"/>
      <c r="T782" s="33"/>
      <c r="U782" s="34">
        <f>$D782*I782</f>
        <v>0</v>
      </c>
      <c r="V782" s="34">
        <f>$D782*J782</f>
        <v>0</v>
      </c>
      <c r="W782" s="34">
        <f>$D782*K782</f>
        <v>0</v>
      </c>
      <c r="X782" s="35">
        <f>$D782*M782</f>
        <v>0</v>
      </c>
      <c r="Y782" s="35">
        <f t="shared" ref="Y782" si="385">D782*(1-K782)</f>
        <v>0</v>
      </c>
      <c r="Z782" s="34">
        <f>$D782*N782</f>
        <v>0</v>
      </c>
      <c r="AA782" s="34">
        <f>$D782*O782</f>
        <v>0</v>
      </c>
      <c r="AB782" s="34">
        <f>$D782*P782</f>
        <v>0</v>
      </c>
      <c r="AC782" s="106">
        <f>D782-AF782-AE782-AD782</f>
        <v>0</v>
      </c>
      <c r="AD782" s="34">
        <f>$D782*Q782</f>
        <v>0</v>
      </c>
      <c r="AE782" s="34">
        <f>$D782*R782</f>
        <v>0</v>
      </c>
      <c r="AF782" s="34">
        <f>$D782*S782</f>
        <v>0</v>
      </c>
      <c r="AG782" s="106">
        <f>$P782*AC782</f>
        <v>0</v>
      </c>
      <c r="AH782" s="106">
        <f>$P782*AD782</f>
        <v>0</v>
      </c>
      <c r="AI782" s="106">
        <f>$P782*AE782</f>
        <v>0</v>
      </c>
      <c r="AJ782" s="106">
        <f>$P782*AF782</f>
        <v>0</v>
      </c>
      <c r="AK782" s="34">
        <f>$D782*T782</f>
        <v>0</v>
      </c>
      <c r="AL782" s="35"/>
      <c r="AM782" s="10"/>
      <c r="AN782" s="29">
        <f>DSUM($A$9:$D$1100,$D$9,AO781:AO782)</f>
        <v>0</v>
      </c>
      <c r="AO782" s="10">
        <f>B782</f>
        <v>0</v>
      </c>
      <c r="AP782" s="88">
        <f>DCOUNT($A$9:$T$1100,$B$9,AO781:AO782)</f>
        <v>0</v>
      </c>
      <c r="AQ782" s="29">
        <f>DSUM($A$9:$T$1100,$P$9,AO781:AO782)</f>
        <v>0</v>
      </c>
      <c r="AR782" s="6">
        <f>IF(AP782=0,0,AQ782/AP782)</f>
        <v>0</v>
      </c>
      <c r="AY782" s="51"/>
    </row>
    <row r="783" spans="1:51" ht="2.25" customHeight="1" x14ac:dyDescent="0.2">
      <c r="A783" s="37"/>
      <c r="B783" s="38"/>
      <c r="C783" s="39"/>
      <c r="D783" s="40"/>
      <c r="E783" s="41"/>
      <c r="F783" s="42"/>
      <c r="G783" s="41"/>
      <c r="H783" s="43" t="s">
        <v>0</v>
      </c>
      <c r="I783" s="43" t="s">
        <v>52</v>
      </c>
      <c r="J783" s="43" t="s">
        <v>1</v>
      </c>
      <c r="K783" s="39"/>
      <c r="L783" s="69"/>
      <c r="M783" s="45"/>
      <c r="N783" s="46"/>
      <c r="O783" s="46"/>
      <c r="P783" s="86"/>
      <c r="Q783" s="252"/>
      <c r="R783" s="63"/>
      <c r="S783" s="253"/>
      <c r="T783" s="47"/>
      <c r="U783" s="48"/>
      <c r="V783" s="48"/>
      <c r="W783" s="48"/>
      <c r="X783" s="48"/>
      <c r="Y783" s="48"/>
      <c r="Z783" s="48"/>
      <c r="AA783" s="48"/>
      <c r="AB783" s="48"/>
      <c r="AC783" s="103"/>
      <c r="AD783" s="48"/>
      <c r="AE783" s="48"/>
      <c r="AF783" s="48"/>
      <c r="AG783" s="109"/>
      <c r="AH783" s="109"/>
      <c r="AI783" s="109"/>
      <c r="AJ783" s="109"/>
      <c r="AK783" s="48"/>
      <c r="AL783" s="48"/>
      <c r="AM783" s="10"/>
      <c r="AN783" s="18"/>
      <c r="AO783" s="14" t="s">
        <v>81</v>
      </c>
      <c r="AP783" s="87"/>
      <c r="AQ783" s="87"/>
      <c r="AY783" s="51"/>
    </row>
    <row r="784" spans="1:51" ht="17.25" customHeight="1" x14ac:dyDescent="0.2">
      <c r="A784" s="26"/>
      <c r="B784" s="27"/>
      <c r="C784" s="28"/>
      <c r="D784" s="29">
        <f>C784*E784*G784/100</f>
        <v>0</v>
      </c>
      <c r="E784" s="30"/>
      <c r="F784" s="31">
        <f>E784*G784/10</f>
        <v>0</v>
      </c>
      <c r="G784" s="30"/>
      <c r="H784" s="30"/>
      <c r="I784" s="30"/>
      <c r="J784" s="30"/>
      <c r="K784" s="28"/>
      <c r="L784" s="68"/>
      <c r="M784" s="32">
        <f>IF(L784=0,H784,L784)</f>
        <v>0</v>
      </c>
      <c r="N784" s="297"/>
      <c r="O784" s="107"/>
      <c r="P784" s="85"/>
      <c r="Q784" s="107"/>
      <c r="R784" s="64"/>
      <c r="S784" s="251"/>
      <c r="T784" s="33"/>
      <c r="U784" s="34">
        <f>$D784*I784</f>
        <v>0</v>
      </c>
      <c r="V784" s="34">
        <f>$D784*J784</f>
        <v>0</v>
      </c>
      <c r="W784" s="34">
        <f>$D784*K784</f>
        <v>0</v>
      </c>
      <c r="X784" s="35">
        <f>$D784*M784</f>
        <v>0</v>
      </c>
      <c r="Y784" s="35">
        <f t="shared" ref="Y784" si="386">D784*(1-K784)</f>
        <v>0</v>
      </c>
      <c r="Z784" s="34">
        <f>$D784*N784</f>
        <v>0</v>
      </c>
      <c r="AA784" s="34">
        <f>$D784*O784</f>
        <v>0</v>
      </c>
      <c r="AB784" s="34">
        <f>$D784*P784</f>
        <v>0</v>
      </c>
      <c r="AC784" s="106">
        <f>D784-AF784-AE784-AD784</f>
        <v>0</v>
      </c>
      <c r="AD784" s="34">
        <f>$D784*Q784</f>
        <v>0</v>
      </c>
      <c r="AE784" s="34">
        <f>$D784*R784</f>
        <v>0</v>
      </c>
      <c r="AF784" s="34">
        <f>$D784*S784</f>
        <v>0</v>
      </c>
      <c r="AG784" s="106">
        <f>$P784*AC784</f>
        <v>0</v>
      </c>
      <c r="AH784" s="106">
        <f>$P784*AD784</f>
        <v>0</v>
      </c>
      <c r="AI784" s="106">
        <f>$P784*AE784</f>
        <v>0</v>
      </c>
      <c r="AJ784" s="106">
        <f>$P784*AF784</f>
        <v>0</v>
      </c>
      <c r="AK784" s="34">
        <f>$D784*T784</f>
        <v>0</v>
      </c>
      <c r="AL784" s="35"/>
      <c r="AM784" s="10"/>
      <c r="AN784" s="29">
        <f>DSUM($A$9:$D$1100,$D$9,AO783:AO784)</f>
        <v>0</v>
      </c>
      <c r="AO784" s="10">
        <f>B784</f>
        <v>0</v>
      </c>
      <c r="AP784" s="88">
        <f>DCOUNT($A$9:$T$1100,$B$9,AO783:AO784)</f>
        <v>0</v>
      </c>
      <c r="AQ784" s="29">
        <f>DSUM($A$9:$T$1100,$P$9,AO783:AO784)</f>
        <v>0</v>
      </c>
      <c r="AR784" s="6">
        <f>IF(AP784=0,0,AQ784/AP784)</f>
        <v>0</v>
      </c>
      <c r="AY784" s="51"/>
    </row>
    <row r="785" spans="1:51" ht="2.25" customHeight="1" x14ac:dyDescent="0.2">
      <c r="A785" s="37"/>
      <c r="B785" s="38"/>
      <c r="C785" s="39"/>
      <c r="D785" s="40"/>
      <c r="E785" s="41"/>
      <c r="F785" s="42"/>
      <c r="G785" s="41"/>
      <c r="H785" s="43" t="s">
        <v>0</v>
      </c>
      <c r="I785" s="43" t="s">
        <v>52</v>
      </c>
      <c r="J785" s="43" t="s">
        <v>1</v>
      </c>
      <c r="K785" s="39"/>
      <c r="L785" s="69"/>
      <c r="M785" s="45"/>
      <c r="N785" s="46"/>
      <c r="O785" s="46"/>
      <c r="P785" s="86"/>
      <c r="Q785" s="252"/>
      <c r="R785" s="63"/>
      <c r="S785" s="253"/>
      <c r="T785" s="47"/>
      <c r="U785" s="48"/>
      <c r="V785" s="48"/>
      <c r="W785" s="48"/>
      <c r="X785" s="48"/>
      <c r="Y785" s="48"/>
      <c r="Z785" s="48"/>
      <c r="AA785" s="48"/>
      <c r="AB785" s="48"/>
      <c r="AC785" s="103"/>
      <c r="AD785" s="48"/>
      <c r="AE785" s="48"/>
      <c r="AF785" s="48"/>
      <c r="AG785" s="109"/>
      <c r="AH785" s="109"/>
      <c r="AI785" s="109"/>
      <c r="AJ785" s="109"/>
      <c r="AK785" s="48"/>
      <c r="AL785" s="48"/>
      <c r="AM785" s="10"/>
      <c r="AN785" s="18"/>
      <c r="AO785" s="14" t="s">
        <v>81</v>
      </c>
      <c r="AP785" s="87"/>
      <c r="AQ785" s="87"/>
      <c r="AY785" s="51"/>
    </row>
    <row r="786" spans="1:51" ht="17.25" customHeight="1" x14ac:dyDescent="0.2">
      <c r="A786" s="26"/>
      <c r="B786" s="27"/>
      <c r="C786" s="28"/>
      <c r="D786" s="29">
        <f>C786*E786*G786/100</f>
        <v>0</v>
      </c>
      <c r="E786" s="30"/>
      <c r="F786" s="31">
        <f>E786*G786/10</f>
        <v>0</v>
      </c>
      <c r="G786" s="30"/>
      <c r="H786" s="30"/>
      <c r="I786" s="30"/>
      <c r="J786" s="30"/>
      <c r="K786" s="28"/>
      <c r="L786" s="68"/>
      <c r="M786" s="32">
        <f>IF(L786=0,H786,L786)</f>
        <v>0</v>
      </c>
      <c r="N786" s="297"/>
      <c r="O786" s="107"/>
      <c r="P786" s="85"/>
      <c r="Q786" s="107"/>
      <c r="R786" s="64"/>
      <c r="S786" s="251"/>
      <c r="T786" s="33"/>
      <c r="U786" s="34">
        <f>$D786*I786</f>
        <v>0</v>
      </c>
      <c r="V786" s="34">
        <f>$D786*J786</f>
        <v>0</v>
      </c>
      <c r="W786" s="34">
        <f>$D786*K786</f>
        <v>0</v>
      </c>
      <c r="X786" s="35">
        <f>$D786*M786</f>
        <v>0</v>
      </c>
      <c r="Y786" s="35">
        <f t="shared" ref="Y786" si="387">D786*(1-K786)</f>
        <v>0</v>
      </c>
      <c r="Z786" s="34">
        <f>$D786*N786</f>
        <v>0</v>
      </c>
      <c r="AA786" s="34">
        <f>$D786*O786</f>
        <v>0</v>
      </c>
      <c r="AB786" s="34">
        <f>$D786*P786</f>
        <v>0</v>
      </c>
      <c r="AC786" s="106">
        <f>D786-AF786-AE786-AD786</f>
        <v>0</v>
      </c>
      <c r="AD786" s="34">
        <f>$D786*Q786</f>
        <v>0</v>
      </c>
      <c r="AE786" s="34">
        <f>$D786*R786</f>
        <v>0</v>
      </c>
      <c r="AF786" s="34">
        <f>$D786*S786</f>
        <v>0</v>
      </c>
      <c r="AG786" s="106">
        <f>$P786*AC786</f>
        <v>0</v>
      </c>
      <c r="AH786" s="106">
        <f>$P786*AD786</f>
        <v>0</v>
      </c>
      <c r="AI786" s="106">
        <f>$P786*AE786</f>
        <v>0</v>
      </c>
      <c r="AJ786" s="106">
        <f>$P786*AF786</f>
        <v>0</v>
      </c>
      <c r="AK786" s="34">
        <f>$D786*T786</f>
        <v>0</v>
      </c>
      <c r="AL786" s="35"/>
      <c r="AM786" s="10"/>
      <c r="AN786" s="29">
        <f>DSUM($A$9:$D$1100,$D$9,AO785:AO786)</f>
        <v>0</v>
      </c>
      <c r="AO786" s="10">
        <f>B786</f>
        <v>0</v>
      </c>
      <c r="AP786" s="88">
        <f>DCOUNT($A$9:$T$1100,$B$9,AO785:AO786)</f>
        <v>0</v>
      </c>
      <c r="AQ786" s="29">
        <f>DSUM($A$9:$T$1100,$P$9,AO785:AO786)</f>
        <v>0</v>
      </c>
      <c r="AR786" s="6">
        <f>IF(AP786=0,0,AQ786/AP786)</f>
        <v>0</v>
      </c>
      <c r="AY786" s="51"/>
    </row>
    <row r="787" spans="1:51" ht="2.25" customHeight="1" x14ac:dyDescent="0.2">
      <c r="A787" s="37"/>
      <c r="B787" s="38"/>
      <c r="C787" s="39"/>
      <c r="D787" s="40"/>
      <c r="E787" s="41"/>
      <c r="F787" s="42"/>
      <c r="G787" s="41"/>
      <c r="H787" s="43" t="s">
        <v>0</v>
      </c>
      <c r="I787" s="43" t="s">
        <v>52</v>
      </c>
      <c r="J787" s="43" t="s">
        <v>1</v>
      </c>
      <c r="K787" s="39"/>
      <c r="L787" s="69"/>
      <c r="M787" s="45"/>
      <c r="N787" s="46"/>
      <c r="O787" s="46"/>
      <c r="P787" s="86"/>
      <c r="Q787" s="252"/>
      <c r="R787" s="63"/>
      <c r="S787" s="253"/>
      <c r="T787" s="47"/>
      <c r="U787" s="48"/>
      <c r="V787" s="48"/>
      <c r="W787" s="48"/>
      <c r="X787" s="48"/>
      <c r="Y787" s="48"/>
      <c r="Z787" s="48"/>
      <c r="AA787" s="48"/>
      <c r="AB787" s="48"/>
      <c r="AC787" s="103"/>
      <c r="AD787" s="48"/>
      <c r="AE787" s="48"/>
      <c r="AF787" s="48"/>
      <c r="AG787" s="109"/>
      <c r="AH787" s="109"/>
      <c r="AI787" s="109"/>
      <c r="AJ787" s="109"/>
      <c r="AK787" s="48"/>
      <c r="AL787" s="48"/>
      <c r="AM787" s="10"/>
      <c r="AN787" s="18"/>
      <c r="AO787" s="14" t="s">
        <v>81</v>
      </c>
      <c r="AP787" s="87"/>
      <c r="AQ787" s="87"/>
      <c r="AY787" s="51"/>
    </row>
    <row r="788" spans="1:51" ht="17.25" customHeight="1" x14ac:dyDescent="0.2">
      <c r="A788" s="26"/>
      <c r="B788" s="27"/>
      <c r="C788" s="28"/>
      <c r="D788" s="29">
        <f>C788*E788*G788/100</f>
        <v>0</v>
      </c>
      <c r="E788" s="30"/>
      <c r="F788" s="31">
        <f>E788*G788/10</f>
        <v>0</v>
      </c>
      <c r="G788" s="30"/>
      <c r="H788" s="30"/>
      <c r="I788" s="30"/>
      <c r="J788" s="30"/>
      <c r="K788" s="28"/>
      <c r="L788" s="68"/>
      <c r="M788" s="32">
        <f>IF(L788=0,H788,L788)</f>
        <v>0</v>
      </c>
      <c r="N788" s="297"/>
      <c r="O788" s="107"/>
      <c r="P788" s="85"/>
      <c r="Q788" s="107"/>
      <c r="R788" s="64"/>
      <c r="S788" s="251"/>
      <c r="T788" s="33"/>
      <c r="U788" s="34">
        <f>$D788*I788</f>
        <v>0</v>
      </c>
      <c r="V788" s="34">
        <f>$D788*J788</f>
        <v>0</v>
      </c>
      <c r="W788" s="34">
        <f>$D788*K788</f>
        <v>0</v>
      </c>
      <c r="X788" s="35">
        <f>$D788*M788</f>
        <v>0</v>
      </c>
      <c r="Y788" s="35">
        <f t="shared" ref="Y788" si="388">D788*(1-K788)</f>
        <v>0</v>
      </c>
      <c r="Z788" s="34">
        <f>$D788*N788</f>
        <v>0</v>
      </c>
      <c r="AA788" s="34">
        <f>$D788*O788</f>
        <v>0</v>
      </c>
      <c r="AB788" s="34">
        <f>$D788*P788</f>
        <v>0</v>
      </c>
      <c r="AC788" s="106">
        <f>D788-AF788-AE788-AD788</f>
        <v>0</v>
      </c>
      <c r="AD788" s="34">
        <f>$D788*Q788</f>
        <v>0</v>
      </c>
      <c r="AE788" s="34">
        <f>$D788*R788</f>
        <v>0</v>
      </c>
      <c r="AF788" s="34">
        <f>$D788*S788</f>
        <v>0</v>
      </c>
      <c r="AG788" s="106">
        <f>$P788*AC788</f>
        <v>0</v>
      </c>
      <c r="AH788" s="106">
        <f>$P788*AD788</f>
        <v>0</v>
      </c>
      <c r="AI788" s="106">
        <f>$P788*AE788</f>
        <v>0</v>
      </c>
      <c r="AJ788" s="106">
        <f>$P788*AF788</f>
        <v>0</v>
      </c>
      <c r="AK788" s="34">
        <f>$D788*T788</f>
        <v>0</v>
      </c>
      <c r="AL788" s="35"/>
      <c r="AM788" s="10"/>
      <c r="AN788" s="29">
        <f>DSUM($A$9:$D$1100,$D$9,AO787:AO788)</f>
        <v>0</v>
      </c>
      <c r="AO788" s="10">
        <f>B788</f>
        <v>0</v>
      </c>
      <c r="AP788" s="88">
        <f>DCOUNT($A$9:$T$1100,$B$9,AO787:AO788)</f>
        <v>0</v>
      </c>
      <c r="AQ788" s="29">
        <f>DSUM($A$9:$T$1100,$P$9,AO787:AO788)</f>
        <v>0</v>
      </c>
      <c r="AR788" s="6">
        <f>IF(AP788=0,0,AQ788/AP788)</f>
        <v>0</v>
      </c>
      <c r="AY788" s="51"/>
    </row>
    <row r="789" spans="1:51" ht="2.25" customHeight="1" x14ac:dyDescent="0.2">
      <c r="A789" s="37"/>
      <c r="B789" s="38"/>
      <c r="C789" s="39"/>
      <c r="D789" s="40"/>
      <c r="E789" s="41"/>
      <c r="F789" s="42"/>
      <c r="G789" s="41"/>
      <c r="H789" s="43" t="s">
        <v>0</v>
      </c>
      <c r="I789" s="43" t="s">
        <v>52</v>
      </c>
      <c r="J789" s="43" t="s">
        <v>1</v>
      </c>
      <c r="K789" s="39"/>
      <c r="L789" s="69"/>
      <c r="M789" s="45"/>
      <c r="N789" s="46"/>
      <c r="O789" s="46"/>
      <c r="P789" s="86"/>
      <c r="Q789" s="252"/>
      <c r="R789" s="63"/>
      <c r="S789" s="253"/>
      <c r="T789" s="47"/>
      <c r="U789" s="48"/>
      <c r="V789" s="48"/>
      <c r="W789" s="48"/>
      <c r="X789" s="48"/>
      <c r="Y789" s="48"/>
      <c r="Z789" s="48"/>
      <c r="AA789" s="48"/>
      <c r="AB789" s="48"/>
      <c r="AC789" s="103"/>
      <c r="AD789" s="48"/>
      <c r="AE789" s="48"/>
      <c r="AF789" s="48"/>
      <c r="AG789" s="109"/>
      <c r="AH789" s="109"/>
      <c r="AI789" s="109"/>
      <c r="AJ789" s="109"/>
      <c r="AK789" s="48"/>
      <c r="AL789" s="48"/>
      <c r="AM789" s="10"/>
      <c r="AN789" s="18"/>
      <c r="AO789" s="14" t="s">
        <v>81</v>
      </c>
      <c r="AP789" s="87"/>
      <c r="AQ789" s="87"/>
      <c r="AY789" s="51"/>
    </row>
    <row r="790" spans="1:51" ht="17.25" customHeight="1" x14ac:dyDescent="0.2">
      <c r="A790" s="26"/>
      <c r="B790" s="27"/>
      <c r="C790" s="28"/>
      <c r="D790" s="29">
        <f>C790*E790*G790/100</f>
        <v>0</v>
      </c>
      <c r="E790" s="30"/>
      <c r="F790" s="31">
        <f>E790*G790/10</f>
        <v>0</v>
      </c>
      <c r="G790" s="30"/>
      <c r="H790" s="30"/>
      <c r="I790" s="30"/>
      <c r="J790" s="30"/>
      <c r="K790" s="28"/>
      <c r="L790" s="68"/>
      <c r="M790" s="32">
        <f>IF(L790=0,H790,L790)</f>
        <v>0</v>
      </c>
      <c r="N790" s="297"/>
      <c r="O790" s="107"/>
      <c r="P790" s="85"/>
      <c r="Q790" s="107"/>
      <c r="R790" s="64"/>
      <c r="S790" s="251"/>
      <c r="T790" s="33"/>
      <c r="U790" s="34">
        <f>$D790*I790</f>
        <v>0</v>
      </c>
      <c r="V790" s="34">
        <f>$D790*J790</f>
        <v>0</v>
      </c>
      <c r="W790" s="34">
        <f>$D790*K790</f>
        <v>0</v>
      </c>
      <c r="X790" s="35">
        <f>$D790*M790</f>
        <v>0</v>
      </c>
      <c r="Y790" s="35">
        <f t="shared" ref="Y790" si="389">D790*(1-K790)</f>
        <v>0</v>
      </c>
      <c r="Z790" s="34">
        <f>$D790*N790</f>
        <v>0</v>
      </c>
      <c r="AA790" s="34">
        <f>$D790*O790</f>
        <v>0</v>
      </c>
      <c r="AB790" s="34">
        <f>$D790*P790</f>
        <v>0</v>
      </c>
      <c r="AC790" s="106">
        <f>D790-AF790-AE790-AD790</f>
        <v>0</v>
      </c>
      <c r="AD790" s="34">
        <f>$D790*Q790</f>
        <v>0</v>
      </c>
      <c r="AE790" s="34">
        <f>$D790*R790</f>
        <v>0</v>
      </c>
      <c r="AF790" s="34">
        <f>$D790*S790</f>
        <v>0</v>
      </c>
      <c r="AG790" s="106">
        <f>$P790*AC790</f>
        <v>0</v>
      </c>
      <c r="AH790" s="106">
        <f>$P790*AD790</f>
        <v>0</v>
      </c>
      <c r="AI790" s="106">
        <f>$P790*AE790</f>
        <v>0</v>
      </c>
      <c r="AJ790" s="106">
        <f>$P790*AF790</f>
        <v>0</v>
      </c>
      <c r="AK790" s="34">
        <f>$D790*T790</f>
        <v>0</v>
      </c>
      <c r="AL790" s="35"/>
      <c r="AM790" s="10"/>
      <c r="AN790" s="29">
        <f>DSUM($A$9:$D$1100,$D$9,AO789:AO790)</f>
        <v>0</v>
      </c>
      <c r="AO790" s="10">
        <f>B790</f>
        <v>0</v>
      </c>
      <c r="AP790" s="88">
        <f>DCOUNT($A$9:$T$1100,$B$9,AO789:AO790)</f>
        <v>0</v>
      </c>
      <c r="AQ790" s="29">
        <f>DSUM($A$9:$T$1100,$P$9,AO789:AO790)</f>
        <v>0</v>
      </c>
      <c r="AR790" s="6">
        <f>IF(AP790=0,0,AQ790/AP790)</f>
        <v>0</v>
      </c>
      <c r="AY790" s="51"/>
    </row>
    <row r="791" spans="1:51" ht="2.25" customHeight="1" x14ac:dyDescent="0.2">
      <c r="A791" s="37"/>
      <c r="B791" s="38"/>
      <c r="C791" s="39"/>
      <c r="D791" s="40"/>
      <c r="E791" s="41"/>
      <c r="F791" s="42"/>
      <c r="G791" s="41"/>
      <c r="H791" s="43" t="s">
        <v>0</v>
      </c>
      <c r="I791" s="43" t="s">
        <v>52</v>
      </c>
      <c r="J791" s="43" t="s">
        <v>1</v>
      </c>
      <c r="K791" s="39"/>
      <c r="L791" s="69"/>
      <c r="M791" s="45"/>
      <c r="N791" s="46"/>
      <c r="O791" s="46"/>
      <c r="P791" s="86"/>
      <c r="Q791" s="252"/>
      <c r="R791" s="63"/>
      <c r="S791" s="253"/>
      <c r="T791" s="47"/>
      <c r="U791" s="48"/>
      <c r="V791" s="48"/>
      <c r="W791" s="48"/>
      <c r="X791" s="48"/>
      <c r="Y791" s="48"/>
      <c r="Z791" s="48"/>
      <c r="AA791" s="48"/>
      <c r="AB791" s="48"/>
      <c r="AC791" s="103"/>
      <c r="AD791" s="48"/>
      <c r="AE791" s="48"/>
      <c r="AF791" s="48"/>
      <c r="AG791" s="109"/>
      <c r="AH791" s="109"/>
      <c r="AI791" s="109"/>
      <c r="AJ791" s="109"/>
      <c r="AK791" s="48"/>
      <c r="AL791" s="48"/>
      <c r="AM791" s="10"/>
      <c r="AN791" s="18"/>
      <c r="AO791" s="14" t="s">
        <v>81</v>
      </c>
      <c r="AP791" s="87"/>
      <c r="AQ791" s="87"/>
      <c r="AY791" s="51"/>
    </row>
    <row r="792" spans="1:51" ht="17.25" customHeight="1" x14ac:dyDescent="0.2">
      <c r="A792" s="26"/>
      <c r="B792" s="27"/>
      <c r="C792" s="28"/>
      <c r="D792" s="29">
        <f>C792*E792*G792/100</f>
        <v>0</v>
      </c>
      <c r="E792" s="30"/>
      <c r="F792" s="31">
        <f>E792*G792/10</f>
        <v>0</v>
      </c>
      <c r="G792" s="30"/>
      <c r="H792" s="30"/>
      <c r="I792" s="30"/>
      <c r="J792" s="30"/>
      <c r="K792" s="28"/>
      <c r="L792" s="68"/>
      <c r="M792" s="32">
        <f>IF(L792=0,H792,L792)</f>
        <v>0</v>
      </c>
      <c r="N792" s="297"/>
      <c r="O792" s="107"/>
      <c r="P792" s="85"/>
      <c r="Q792" s="107"/>
      <c r="R792" s="64"/>
      <c r="S792" s="251"/>
      <c r="T792" s="33"/>
      <c r="U792" s="34">
        <f>$D792*I792</f>
        <v>0</v>
      </c>
      <c r="V792" s="34">
        <f>$D792*J792</f>
        <v>0</v>
      </c>
      <c r="W792" s="34">
        <f>$D792*K792</f>
        <v>0</v>
      </c>
      <c r="X792" s="35">
        <f>$D792*M792</f>
        <v>0</v>
      </c>
      <c r="Y792" s="35">
        <f t="shared" ref="Y792" si="390">D792*(1-K792)</f>
        <v>0</v>
      </c>
      <c r="Z792" s="34">
        <f>$D792*N792</f>
        <v>0</v>
      </c>
      <c r="AA792" s="34">
        <f>$D792*O792</f>
        <v>0</v>
      </c>
      <c r="AB792" s="34">
        <f>$D792*P792</f>
        <v>0</v>
      </c>
      <c r="AC792" s="106">
        <f>D792-AF792-AE792-AD792</f>
        <v>0</v>
      </c>
      <c r="AD792" s="34">
        <f>$D792*Q792</f>
        <v>0</v>
      </c>
      <c r="AE792" s="34">
        <f>$D792*R792</f>
        <v>0</v>
      </c>
      <c r="AF792" s="34">
        <f>$D792*S792</f>
        <v>0</v>
      </c>
      <c r="AG792" s="106">
        <f>$P792*AC792</f>
        <v>0</v>
      </c>
      <c r="AH792" s="106">
        <f>$P792*AD792</f>
        <v>0</v>
      </c>
      <c r="AI792" s="106">
        <f>$P792*AE792</f>
        <v>0</v>
      </c>
      <c r="AJ792" s="106">
        <f>$P792*AF792</f>
        <v>0</v>
      </c>
      <c r="AK792" s="34">
        <f>$D792*T792</f>
        <v>0</v>
      </c>
      <c r="AL792" s="35"/>
      <c r="AM792" s="10"/>
      <c r="AN792" s="29">
        <f>DSUM($A$9:$D$1100,$D$9,AO791:AO792)</f>
        <v>0</v>
      </c>
      <c r="AO792" s="10">
        <f>B792</f>
        <v>0</v>
      </c>
      <c r="AP792" s="88">
        <f>DCOUNT($A$9:$T$1100,$B$9,AO791:AO792)</f>
        <v>0</v>
      </c>
      <c r="AQ792" s="29">
        <f>DSUM($A$9:$T$1100,$P$9,AO791:AO792)</f>
        <v>0</v>
      </c>
      <c r="AR792" s="6">
        <f>IF(AP792=0,0,AQ792/AP792)</f>
        <v>0</v>
      </c>
      <c r="AY792" s="51"/>
    </row>
    <row r="793" spans="1:51" ht="2.25" customHeight="1" x14ac:dyDescent="0.2">
      <c r="A793" s="37"/>
      <c r="B793" s="38"/>
      <c r="C793" s="39"/>
      <c r="D793" s="40"/>
      <c r="E793" s="41"/>
      <c r="F793" s="42"/>
      <c r="G793" s="41"/>
      <c r="H793" s="43" t="s">
        <v>0</v>
      </c>
      <c r="I793" s="43" t="s">
        <v>52</v>
      </c>
      <c r="J793" s="43" t="s">
        <v>1</v>
      </c>
      <c r="K793" s="39"/>
      <c r="L793" s="69"/>
      <c r="M793" s="45"/>
      <c r="N793" s="46"/>
      <c r="O793" s="46"/>
      <c r="P793" s="86"/>
      <c r="Q793" s="252"/>
      <c r="R793" s="63"/>
      <c r="S793" s="253"/>
      <c r="T793" s="47"/>
      <c r="U793" s="48"/>
      <c r="V793" s="48"/>
      <c r="W793" s="48"/>
      <c r="X793" s="48"/>
      <c r="Y793" s="48"/>
      <c r="Z793" s="48"/>
      <c r="AA793" s="48"/>
      <c r="AB793" s="48"/>
      <c r="AC793" s="103"/>
      <c r="AD793" s="48"/>
      <c r="AE793" s="48"/>
      <c r="AF793" s="48"/>
      <c r="AG793" s="109"/>
      <c r="AH793" s="109"/>
      <c r="AI793" s="109"/>
      <c r="AJ793" s="109"/>
      <c r="AK793" s="48"/>
      <c r="AL793" s="48"/>
      <c r="AM793" s="10"/>
      <c r="AN793" s="18"/>
      <c r="AO793" s="14" t="s">
        <v>81</v>
      </c>
      <c r="AP793" s="87"/>
      <c r="AQ793" s="87"/>
      <c r="AY793" s="51"/>
    </row>
    <row r="794" spans="1:51" ht="17.25" customHeight="1" x14ac:dyDescent="0.2">
      <c r="A794" s="26"/>
      <c r="B794" s="27"/>
      <c r="C794" s="28"/>
      <c r="D794" s="29">
        <f>C794*E794*G794/100</f>
        <v>0</v>
      </c>
      <c r="E794" s="30"/>
      <c r="F794" s="31">
        <f>E794*G794/10</f>
        <v>0</v>
      </c>
      <c r="G794" s="30"/>
      <c r="H794" s="30"/>
      <c r="I794" s="30"/>
      <c r="J794" s="30"/>
      <c r="K794" s="28"/>
      <c r="L794" s="68"/>
      <c r="M794" s="32">
        <f>IF(L794=0,H794,L794)</f>
        <v>0</v>
      </c>
      <c r="N794" s="297"/>
      <c r="O794" s="107"/>
      <c r="P794" s="85"/>
      <c r="Q794" s="107"/>
      <c r="R794" s="64"/>
      <c r="S794" s="251"/>
      <c r="T794" s="33"/>
      <c r="U794" s="34">
        <f>$D794*I794</f>
        <v>0</v>
      </c>
      <c r="V794" s="34">
        <f>$D794*J794</f>
        <v>0</v>
      </c>
      <c r="W794" s="34">
        <f>$D794*K794</f>
        <v>0</v>
      </c>
      <c r="X794" s="35">
        <f>$D794*M794</f>
        <v>0</v>
      </c>
      <c r="Y794" s="35">
        <f t="shared" ref="Y794" si="391">D794*(1-K794)</f>
        <v>0</v>
      </c>
      <c r="Z794" s="34">
        <f>$D794*N794</f>
        <v>0</v>
      </c>
      <c r="AA794" s="34">
        <f>$D794*O794</f>
        <v>0</v>
      </c>
      <c r="AB794" s="34">
        <f>$D794*P794</f>
        <v>0</v>
      </c>
      <c r="AC794" s="106">
        <f>D794-AF794-AE794-AD794</f>
        <v>0</v>
      </c>
      <c r="AD794" s="34">
        <f>$D794*Q794</f>
        <v>0</v>
      </c>
      <c r="AE794" s="34">
        <f>$D794*R794</f>
        <v>0</v>
      </c>
      <c r="AF794" s="34">
        <f>$D794*S794</f>
        <v>0</v>
      </c>
      <c r="AG794" s="106">
        <f>$P794*AC794</f>
        <v>0</v>
      </c>
      <c r="AH794" s="106">
        <f>$P794*AD794</f>
        <v>0</v>
      </c>
      <c r="AI794" s="106">
        <f>$P794*AE794</f>
        <v>0</v>
      </c>
      <c r="AJ794" s="106">
        <f>$P794*AF794</f>
        <v>0</v>
      </c>
      <c r="AK794" s="34">
        <f>$D794*T794</f>
        <v>0</v>
      </c>
      <c r="AL794" s="35"/>
      <c r="AM794" s="10"/>
      <c r="AN794" s="29">
        <f>DSUM($A$9:$D$1100,$D$9,AO793:AO794)</f>
        <v>0</v>
      </c>
      <c r="AO794" s="10">
        <f>B794</f>
        <v>0</v>
      </c>
      <c r="AP794" s="88">
        <f>DCOUNT($A$9:$T$1100,$B$9,AO793:AO794)</f>
        <v>0</v>
      </c>
      <c r="AQ794" s="29">
        <f>DSUM($A$9:$T$1100,$P$9,AO793:AO794)</f>
        <v>0</v>
      </c>
      <c r="AR794" s="6">
        <f>IF(AP794=0,0,AQ794/AP794)</f>
        <v>0</v>
      </c>
      <c r="AY794" s="51"/>
    </row>
    <row r="795" spans="1:51" ht="2.25" customHeight="1" x14ac:dyDescent="0.2">
      <c r="A795" s="37"/>
      <c r="B795" s="38"/>
      <c r="C795" s="39"/>
      <c r="D795" s="40"/>
      <c r="E795" s="41"/>
      <c r="F795" s="42"/>
      <c r="G795" s="41"/>
      <c r="H795" s="43" t="s">
        <v>0</v>
      </c>
      <c r="I795" s="43" t="s">
        <v>52</v>
      </c>
      <c r="J795" s="43" t="s">
        <v>1</v>
      </c>
      <c r="K795" s="39"/>
      <c r="L795" s="69"/>
      <c r="M795" s="45"/>
      <c r="N795" s="46"/>
      <c r="O795" s="46"/>
      <c r="P795" s="86"/>
      <c r="Q795" s="252"/>
      <c r="R795" s="63"/>
      <c r="S795" s="253"/>
      <c r="T795" s="47"/>
      <c r="U795" s="48"/>
      <c r="V795" s="48"/>
      <c r="W795" s="48"/>
      <c r="X795" s="48"/>
      <c r="Y795" s="48"/>
      <c r="Z795" s="48"/>
      <c r="AA795" s="48"/>
      <c r="AB795" s="48"/>
      <c r="AC795" s="103"/>
      <c r="AD795" s="48"/>
      <c r="AE795" s="48"/>
      <c r="AF795" s="48"/>
      <c r="AG795" s="109"/>
      <c r="AH795" s="109"/>
      <c r="AI795" s="109"/>
      <c r="AJ795" s="109"/>
      <c r="AK795" s="48"/>
      <c r="AL795" s="48"/>
      <c r="AM795" s="10"/>
      <c r="AN795" s="18"/>
      <c r="AO795" s="14" t="s">
        <v>81</v>
      </c>
      <c r="AP795" s="87"/>
      <c r="AQ795" s="87"/>
      <c r="AY795" s="51"/>
    </row>
    <row r="796" spans="1:51" ht="17.25" customHeight="1" x14ac:dyDescent="0.2">
      <c r="A796" s="26"/>
      <c r="B796" s="27"/>
      <c r="C796" s="28"/>
      <c r="D796" s="29">
        <f>C796*E796*G796/100</f>
        <v>0</v>
      </c>
      <c r="E796" s="30"/>
      <c r="F796" s="31">
        <f>E796*G796/10</f>
        <v>0</v>
      </c>
      <c r="G796" s="30"/>
      <c r="H796" s="30"/>
      <c r="I796" s="30"/>
      <c r="J796" s="30"/>
      <c r="K796" s="28"/>
      <c r="L796" s="68"/>
      <c r="M796" s="32">
        <f>IF(L796=0,H796,L796)</f>
        <v>0</v>
      </c>
      <c r="N796" s="297"/>
      <c r="O796" s="107"/>
      <c r="P796" s="85"/>
      <c r="Q796" s="107"/>
      <c r="R796" s="64"/>
      <c r="S796" s="251"/>
      <c r="T796" s="33"/>
      <c r="U796" s="34">
        <f>$D796*I796</f>
        <v>0</v>
      </c>
      <c r="V796" s="34">
        <f>$D796*J796</f>
        <v>0</v>
      </c>
      <c r="W796" s="34">
        <f>$D796*K796</f>
        <v>0</v>
      </c>
      <c r="X796" s="35">
        <f>$D796*M796</f>
        <v>0</v>
      </c>
      <c r="Y796" s="35">
        <f t="shared" ref="Y796" si="392">D796*(1-K796)</f>
        <v>0</v>
      </c>
      <c r="Z796" s="34">
        <f>$D796*N796</f>
        <v>0</v>
      </c>
      <c r="AA796" s="34">
        <f>$D796*O796</f>
        <v>0</v>
      </c>
      <c r="AB796" s="34">
        <f>$D796*P796</f>
        <v>0</v>
      </c>
      <c r="AC796" s="106">
        <f>D796-AF796-AE796-AD796</f>
        <v>0</v>
      </c>
      <c r="AD796" s="34">
        <f>$D796*Q796</f>
        <v>0</v>
      </c>
      <c r="AE796" s="34">
        <f>$D796*R796</f>
        <v>0</v>
      </c>
      <c r="AF796" s="34">
        <f>$D796*S796</f>
        <v>0</v>
      </c>
      <c r="AG796" s="106">
        <f>$P796*AC796</f>
        <v>0</v>
      </c>
      <c r="AH796" s="106">
        <f>$P796*AD796</f>
        <v>0</v>
      </c>
      <c r="AI796" s="106">
        <f>$P796*AE796</f>
        <v>0</v>
      </c>
      <c r="AJ796" s="106">
        <f>$P796*AF796</f>
        <v>0</v>
      </c>
      <c r="AK796" s="34">
        <f>$D796*T796</f>
        <v>0</v>
      </c>
      <c r="AL796" s="35"/>
      <c r="AM796" s="10"/>
      <c r="AN796" s="29">
        <f>DSUM($A$9:$D$1100,$D$9,AO795:AO796)</f>
        <v>0</v>
      </c>
      <c r="AO796" s="10">
        <f>B796</f>
        <v>0</v>
      </c>
      <c r="AP796" s="88">
        <f>DCOUNT($A$9:$T$1100,$B$9,AO795:AO796)</f>
        <v>0</v>
      </c>
      <c r="AQ796" s="29">
        <f>DSUM($A$9:$T$1100,$P$9,AO795:AO796)</f>
        <v>0</v>
      </c>
      <c r="AR796" s="6">
        <f>IF(AP796=0,0,AQ796/AP796)</f>
        <v>0</v>
      </c>
      <c r="AY796" s="51"/>
    </row>
    <row r="797" spans="1:51" ht="2.25" customHeight="1" x14ac:dyDescent="0.2">
      <c r="A797" s="37"/>
      <c r="B797" s="38"/>
      <c r="C797" s="39"/>
      <c r="D797" s="40"/>
      <c r="E797" s="41"/>
      <c r="F797" s="42"/>
      <c r="G797" s="41"/>
      <c r="H797" s="43" t="s">
        <v>0</v>
      </c>
      <c r="I797" s="43" t="s">
        <v>52</v>
      </c>
      <c r="J797" s="43" t="s">
        <v>1</v>
      </c>
      <c r="K797" s="39"/>
      <c r="L797" s="69"/>
      <c r="M797" s="45"/>
      <c r="N797" s="46"/>
      <c r="O797" s="46"/>
      <c r="P797" s="86"/>
      <c r="Q797" s="252"/>
      <c r="R797" s="63"/>
      <c r="S797" s="253"/>
      <c r="T797" s="47"/>
      <c r="U797" s="48"/>
      <c r="V797" s="48"/>
      <c r="W797" s="48"/>
      <c r="X797" s="48"/>
      <c r="Y797" s="48"/>
      <c r="Z797" s="48"/>
      <c r="AA797" s="48"/>
      <c r="AB797" s="48"/>
      <c r="AC797" s="103"/>
      <c r="AD797" s="48"/>
      <c r="AE797" s="48"/>
      <c r="AF797" s="48"/>
      <c r="AG797" s="109"/>
      <c r="AH797" s="109"/>
      <c r="AI797" s="109"/>
      <c r="AJ797" s="109"/>
      <c r="AK797" s="48"/>
      <c r="AL797" s="48"/>
      <c r="AM797" s="10"/>
      <c r="AN797" s="18"/>
      <c r="AO797" s="14" t="s">
        <v>81</v>
      </c>
      <c r="AP797" s="87"/>
      <c r="AQ797" s="87"/>
      <c r="AY797" s="51"/>
    </row>
    <row r="798" spans="1:51" ht="17.25" customHeight="1" x14ac:dyDescent="0.2">
      <c r="A798" s="26"/>
      <c r="B798" s="27"/>
      <c r="C798" s="28"/>
      <c r="D798" s="29">
        <f>C798*E798*G798/100</f>
        <v>0</v>
      </c>
      <c r="E798" s="30"/>
      <c r="F798" s="31">
        <f>E798*G798/10</f>
        <v>0</v>
      </c>
      <c r="G798" s="30"/>
      <c r="H798" s="30"/>
      <c r="I798" s="30"/>
      <c r="J798" s="30"/>
      <c r="K798" s="28"/>
      <c r="L798" s="68"/>
      <c r="M798" s="32">
        <f>IF(L798=0,H798,L798)</f>
        <v>0</v>
      </c>
      <c r="N798" s="297"/>
      <c r="O798" s="107"/>
      <c r="P798" s="85"/>
      <c r="Q798" s="107"/>
      <c r="R798" s="64"/>
      <c r="S798" s="251"/>
      <c r="T798" s="33"/>
      <c r="U798" s="34">
        <f>$D798*I798</f>
        <v>0</v>
      </c>
      <c r="V798" s="34">
        <f>$D798*J798</f>
        <v>0</v>
      </c>
      <c r="W798" s="34">
        <f>$D798*K798</f>
        <v>0</v>
      </c>
      <c r="X798" s="35">
        <f>$D798*M798</f>
        <v>0</v>
      </c>
      <c r="Y798" s="35">
        <f t="shared" ref="Y798" si="393">D798*(1-K798)</f>
        <v>0</v>
      </c>
      <c r="Z798" s="34">
        <f>$D798*N798</f>
        <v>0</v>
      </c>
      <c r="AA798" s="34">
        <f>$D798*O798</f>
        <v>0</v>
      </c>
      <c r="AB798" s="34">
        <f>$D798*P798</f>
        <v>0</v>
      </c>
      <c r="AC798" s="106">
        <f>D798-AF798-AE798-AD798</f>
        <v>0</v>
      </c>
      <c r="AD798" s="34">
        <f>$D798*Q798</f>
        <v>0</v>
      </c>
      <c r="AE798" s="34">
        <f>$D798*R798</f>
        <v>0</v>
      </c>
      <c r="AF798" s="34">
        <f>$D798*S798</f>
        <v>0</v>
      </c>
      <c r="AG798" s="106">
        <f>$P798*AC798</f>
        <v>0</v>
      </c>
      <c r="AH798" s="106">
        <f>$P798*AD798</f>
        <v>0</v>
      </c>
      <c r="AI798" s="106">
        <f>$P798*AE798</f>
        <v>0</v>
      </c>
      <c r="AJ798" s="106">
        <f>$P798*AF798</f>
        <v>0</v>
      </c>
      <c r="AK798" s="34">
        <f>$D798*T798</f>
        <v>0</v>
      </c>
      <c r="AL798" s="35"/>
      <c r="AM798" s="10"/>
      <c r="AN798" s="29">
        <f>DSUM($A$9:$D$1100,$D$9,AO797:AO798)</f>
        <v>0</v>
      </c>
      <c r="AO798" s="10">
        <f>B798</f>
        <v>0</v>
      </c>
      <c r="AP798" s="88">
        <f>DCOUNT($A$9:$T$1100,$B$9,AO797:AO798)</f>
        <v>0</v>
      </c>
      <c r="AQ798" s="29">
        <f>DSUM($A$9:$T$1100,$P$9,AO797:AO798)</f>
        <v>0</v>
      </c>
      <c r="AR798" s="6">
        <f>IF(AP798=0,0,AQ798/AP798)</f>
        <v>0</v>
      </c>
      <c r="AY798" s="51"/>
    </row>
    <row r="799" spans="1:51" ht="2.25" customHeight="1" x14ac:dyDescent="0.2">
      <c r="A799" s="37"/>
      <c r="B799" s="38"/>
      <c r="C799" s="39"/>
      <c r="D799" s="40"/>
      <c r="E799" s="41"/>
      <c r="F799" s="42"/>
      <c r="G799" s="41"/>
      <c r="H799" s="43" t="s">
        <v>0</v>
      </c>
      <c r="I799" s="43" t="s">
        <v>52</v>
      </c>
      <c r="J799" s="43" t="s">
        <v>1</v>
      </c>
      <c r="K799" s="39"/>
      <c r="L799" s="69"/>
      <c r="M799" s="45"/>
      <c r="N799" s="46"/>
      <c r="O799" s="46"/>
      <c r="P799" s="86"/>
      <c r="Q799" s="252"/>
      <c r="R799" s="63"/>
      <c r="S799" s="253"/>
      <c r="T799" s="47"/>
      <c r="U799" s="48"/>
      <c r="V799" s="48"/>
      <c r="W799" s="48"/>
      <c r="X799" s="48"/>
      <c r="Y799" s="48"/>
      <c r="Z799" s="48"/>
      <c r="AA799" s="48"/>
      <c r="AB799" s="48"/>
      <c r="AC799" s="103"/>
      <c r="AD799" s="48"/>
      <c r="AE799" s="48"/>
      <c r="AF799" s="48"/>
      <c r="AG799" s="109"/>
      <c r="AH799" s="109"/>
      <c r="AI799" s="109"/>
      <c r="AJ799" s="109"/>
      <c r="AK799" s="48"/>
      <c r="AL799" s="48"/>
      <c r="AM799" s="10"/>
      <c r="AN799" s="18"/>
      <c r="AO799" s="14" t="s">
        <v>81</v>
      </c>
      <c r="AP799" s="87"/>
      <c r="AQ799" s="87"/>
      <c r="AY799" s="51"/>
    </row>
    <row r="800" spans="1:51" ht="17.25" customHeight="1" x14ac:dyDescent="0.2">
      <c r="A800" s="26"/>
      <c r="B800" s="27"/>
      <c r="C800" s="28"/>
      <c r="D800" s="29">
        <f>C800*E800*G800/100</f>
        <v>0</v>
      </c>
      <c r="E800" s="30"/>
      <c r="F800" s="31">
        <f>E800*G800/10</f>
        <v>0</v>
      </c>
      <c r="G800" s="30"/>
      <c r="H800" s="30"/>
      <c r="I800" s="30"/>
      <c r="J800" s="30"/>
      <c r="K800" s="28"/>
      <c r="L800" s="68"/>
      <c r="M800" s="32">
        <f>IF(L800=0,H800,L800)</f>
        <v>0</v>
      </c>
      <c r="N800" s="297"/>
      <c r="O800" s="107"/>
      <c r="P800" s="85"/>
      <c r="Q800" s="107"/>
      <c r="R800" s="64"/>
      <c r="S800" s="251"/>
      <c r="T800" s="33"/>
      <c r="U800" s="34">
        <f>$D800*I800</f>
        <v>0</v>
      </c>
      <c r="V800" s="34">
        <f>$D800*J800</f>
        <v>0</v>
      </c>
      <c r="W800" s="34">
        <f>$D800*K800</f>
        <v>0</v>
      </c>
      <c r="X800" s="35">
        <f>$D800*M800</f>
        <v>0</v>
      </c>
      <c r="Y800" s="35">
        <f t="shared" ref="Y800" si="394">D800*(1-K800)</f>
        <v>0</v>
      </c>
      <c r="Z800" s="34">
        <f>$D800*N800</f>
        <v>0</v>
      </c>
      <c r="AA800" s="34">
        <f>$D800*O800</f>
        <v>0</v>
      </c>
      <c r="AB800" s="34">
        <f>$D800*P800</f>
        <v>0</v>
      </c>
      <c r="AC800" s="106">
        <f>D800-AF800-AE800-AD800</f>
        <v>0</v>
      </c>
      <c r="AD800" s="34">
        <f>$D800*Q800</f>
        <v>0</v>
      </c>
      <c r="AE800" s="34">
        <f>$D800*R800</f>
        <v>0</v>
      </c>
      <c r="AF800" s="34">
        <f>$D800*S800</f>
        <v>0</v>
      </c>
      <c r="AG800" s="106">
        <f>$P800*AC800</f>
        <v>0</v>
      </c>
      <c r="AH800" s="106">
        <f>$P800*AD800</f>
        <v>0</v>
      </c>
      <c r="AI800" s="106">
        <f>$P800*AE800</f>
        <v>0</v>
      </c>
      <c r="AJ800" s="106">
        <f>$P800*AF800</f>
        <v>0</v>
      </c>
      <c r="AK800" s="34">
        <f>$D800*T800</f>
        <v>0</v>
      </c>
      <c r="AL800" s="35"/>
      <c r="AM800" s="10"/>
      <c r="AN800" s="29">
        <f>DSUM($A$9:$D$1100,$D$9,AO799:AO800)</f>
        <v>0</v>
      </c>
      <c r="AO800" s="10">
        <f>B800</f>
        <v>0</v>
      </c>
      <c r="AP800" s="88">
        <f>DCOUNT($A$9:$T$1100,$B$9,AO799:AO800)</f>
        <v>0</v>
      </c>
      <c r="AQ800" s="29">
        <f>DSUM($A$9:$T$1100,$P$9,AO799:AO800)</f>
        <v>0</v>
      </c>
      <c r="AR800" s="6">
        <f>IF(AP800=0,0,AQ800/AP800)</f>
        <v>0</v>
      </c>
      <c r="AY800" s="51"/>
    </row>
    <row r="801" spans="1:51" ht="2.25" customHeight="1" x14ac:dyDescent="0.2">
      <c r="A801" s="37"/>
      <c r="B801" s="38"/>
      <c r="C801" s="39"/>
      <c r="D801" s="40"/>
      <c r="E801" s="41"/>
      <c r="F801" s="42"/>
      <c r="G801" s="41"/>
      <c r="H801" s="43" t="s">
        <v>0</v>
      </c>
      <c r="I801" s="43" t="s">
        <v>52</v>
      </c>
      <c r="J801" s="43" t="s">
        <v>1</v>
      </c>
      <c r="K801" s="39"/>
      <c r="L801" s="69"/>
      <c r="M801" s="45"/>
      <c r="N801" s="46"/>
      <c r="O801" s="46"/>
      <c r="P801" s="86"/>
      <c r="Q801" s="252"/>
      <c r="R801" s="63"/>
      <c r="S801" s="253"/>
      <c r="T801" s="47"/>
      <c r="U801" s="48"/>
      <c r="V801" s="48"/>
      <c r="W801" s="48"/>
      <c r="X801" s="48"/>
      <c r="Y801" s="48"/>
      <c r="Z801" s="48"/>
      <c r="AA801" s="48"/>
      <c r="AB801" s="48"/>
      <c r="AC801" s="103"/>
      <c r="AD801" s="48"/>
      <c r="AE801" s="48"/>
      <c r="AF801" s="48"/>
      <c r="AG801" s="109"/>
      <c r="AH801" s="109"/>
      <c r="AI801" s="109"/>
      <c r="AJ801" s="109"/>
      <c r="AK801" s="48"/>
      <c r="AL801" s="48"/>
      <c r="AM801" s="10"/>
      <c r="AN801" s="18"/>
      <c r="AO801" s="14" t="s">
        <v>81</v>
      </c>
      <c r="AP801" s="87"/>
      <c r="AQ801" s="87"/>
      <c r="AY801" s="51"/>
    </row>
    <row r="802" spans="1:51" ht="17.25" customHeight="1" x14ac:dyDescent="0.2">
      <c r="A802" s="26"/>
      <c r="B802" s="27"/>
      <c r="C802" s="28"/>
      <c r="D802" s="29">
        <f>C802*E802*G802/100</f>
        <v>0</v>
      </c>
      <c r="E802" s="30"/>
      <c r="F802" s="31">
        <f>E802*G802/10</f>
        <v>0</v>
      </c>
      <c r="G802" s="30"/>
      <c r="H802" s="30"/>
      <c r="I802" s="30"/>
      <c r="J802" s="30"/>
      <c r="K802" s="28"/>
      <c r="L802" s="68"/>
      <c r="M802" s="32">
        <f>IF(L802=0,H802,L802)</f>
        <v>0</v>
      </c>
      <c r="N802" s="297"/>
      <c r="O802" s="107"/>
      <c r="P802" s="85"/>
      <c r="Q802" s="107"/>
      <c r="R802" s="64"/>
      <c r="S802" s="251"/>
      <c r="T802" s="33"/>
      <c r="U802" s="34">
        <f>$D802*I802</f>
        <v>0</v>
      </c>
      <c r="V802" s="34">
        <f>$D802*J802</f>
        <v>0</v>
      </c>
      <c r="W802" s="34">
        <f>$D802*K802</f>
        <v>0</v>
      </c>
      <c r="X802" s="35">
        <f>$D802*M802</f>
        <v>0</v>
      </c>
      <c r="Y802" s="35">
        <f t="shared" ref="Y802" si="395">D802*(1-K802)</f>
        <v>0</v>
      </c>
      <c r="Z802" s="34">
        <f>$D802*N802</f>
        <v>0</v>
      </c>
      <c r="AA802" s="34">
        <f>$D802*O802</f>
        <v>0</v>
      </c>
      <c r="AB802" s="34">
        <f>$D802*P802</f>
        <v>0</v>
      </c>
      <c r="AC802" s="106">
        <f>D802-AF802-AE802-AD802</f>
        <v>0</v>
      </c>
      <c r="AD802" s="34">
        <f>$D802*Q802</f>
        <v>0</v>
      </c>
      <c r="AE802" s="34">
        <f>$D802*R802</f>
        <v>0</v>
      </c>
      <c r="AF802" s="34">
        <f>$D802*S802</f>
        <v>0</v>
      </c>
      <c r="AG802" s="106">
        <f>$P802*AC802</f>
        <v>0</v>
      </c>
      <c r="AH802" s="106">
        <f>$P802*AD802</f>
        <v>0</v>
      </c>
      <c r="AI802" s="106">
        <f>$P802*AE802</f>
        <v>0</v>
      </c>
      <c r="AJ802" s="106">
        <f>$P802*AF802</f>
        <v>0</v>
      </c>
      <c r="AK802" s="34">
        <f>$D802*T802</f>
        <v>0</v>
      </c>
      <c r="AL802" s="35"/>
      <c r="AM802" s="10"/>
      <c r="AN802" s="29">
        <f>DSUM($A$9:$D$1100,$D$9,AO801:AO802)</f>
        <v>0</v>
      </c>
      <c r="AO802" s="10">
        <f>B802</f>
        <v>0</v>
      </c>
      <c r="AP802" s="88">
        <f>DCOUNT($A$9:$T$1100,$B$9,AO801:AO802)</f>
        <v>0</v>
      </c>
      <c r="AQ802" s="29">
        <f>DSUM($A$9:$T$1100,$P$9,AO801:AO802)</f>
        <v>0</v>
      </c>
      <c r="AR802" s="6">
        <f>IF(AP802=0,0,AQ802/AP802)</f>
        <v>0</v>
      </c>
      <c r="AY802" s="51"/>
    </row>
    <row r="803" spans="1:51" ht="2.25" customHeight="1" x14ac:dyDescent="0.2">
      <c r="A803" s="37"/>
      <c r="B803" s="38"/>
      <c r="C803" s="39"/>
      <c r="D803" s="40"/>
      <c r="E803" s="41"/>
      <c r="F803" s="42"/>
      <c r="G803" s="41"/>
      <c r="H803" s="43" t="s">
        <v>0</v>
      </c>
      <c r="I803" s="43" t="s">
        <v>52</v>
      </c>
      <c r="J803" s="43" t="s">
        <v>1</v>
      </c>
      <c r="K803" s="39"/>
      <c r="L803" s="69"/>
      <c r="M803" s="45"/>
      <c r="N803" s="46"/>
      <c r="O803" s="46"/>
      <c r="P803" s="86"/>
      <c r="Q803" s="252"/>
      <c r="R803" s="63"/>
      <c r="S803" s="253"/>
      <c r="T803" s="47"/>
      <c r="U803" s="48"/>
      <c r="V803" s="48"/>
      <c r="W803" s="48"/>
      <c r="X803" s="48"/>
      <c r="Y803" s="48"/>
      <c r="Z803" s="48"/>
      <c r="AA803" s="48"/>
      <c r="AB803" s="48"/>
      <c r="AC803" s="103"/>
      <c r="AD803" s="48"/>
      <c r="AE803" s="48"/>
      <c r="AF803" s="48"/>
      <c r="AG803" s="109"/>
      <c r="AH803" s="109"/>
      <c r="AI803" s="109"/>
      <c r="AJ803" s="109"/>
      <c r="AK803" s="48"/>
      <c r="AL803" s="48"/>
      <c r="AM803" s="10"/>
      <c r="AN803" s="18"/>
      <c r="AO803" s="14" t="s">
        <v>81</v>
      </c>
      <c r="AP803" s="87"/>
      <c r="AQ803" s="87"/>
      <c r="AY803" s="51"/>
    </row>
    <row r="804" spans="1:51" ht="17.25" customHeight="1" x14ac:dyDescent="0.2">
      <c r="A804" s="26"/>
      <c r="B804" s="27"/>
      <c r="C804" s="28"/>
      <c r="D804" s="29">
        <f>C804*E804*G804/100</f>
        <v>0</v>
      </c>
      <c r="E804" s="30"/>
      <c r="F804" s="31">
        <f>E804*G804/10</f>
        <v>0</v>
      </c>
      <c r="G804" s="30"/>
      <c r="H804" s="30"/>
      <c r="I804" s="30"/>
      <c r="J804" s="30"/>
      <c r="K804" s="28"/>
      <c r="L804" s="68"/>
      <c r="M804" s="32">
        <f>IF(L804=0,H804,L804)</f>
        <v>0</v>
      </c>
      <c r="N804" s="297"/>
      <c r="O804" s="107"/>
      <c r="P804" s="85"/>
      <c r="Q804" s="107"/>
      <c r="R804" s="64"/>
      <c r="S804" s="251"/>
      <c r="T804" s="33"/>
      <c r="U804" s="34">
        <f>$D804*I804</f>
        <v>0</v>
      </c>
      <c r="V804" s="34">
        <f>$D804*J804</f>
        <v>0</v>
      </c>
      <c r="W804" s="34">
        <f>$D804*K804</f>
        <v>0</v>
      </c>
      <c r="X804" s="35">
        <f>$D804*M804</f>
        <v>0</v>
      </c>
      <c r="Y804" s="35">
        <f t="shared" ref="Y804" si="396">D804*(1-K804)</f>
        <v>0</v>
      </c>
      <c r="Z804" s="34">
        <f>$D804*N804</f>
        <v>0</v>
      </c>
      <c r="AA804" s="34">
        <f>$D804*O804</f>
        <v>0</v>
      </c>
      <c r="AB804" s="34">
        <f>$D804*P804</f>
        <v>0</v>
      </c>
      <c r="AC804" s="106">
        <f>D804-AF804-AE804-AD804</f>
        <v>0</v>
      </c>
      <c r="AD804" s="34">
        <f>$D804*Q804</f>
        <v>0</v>
      </c>
      <c r="AE804" s="34">
        <f>$D804*R804</f>
        <v>0</v>
      </c>
      <c r="AF804" s="34">
        <f>$D804*S804</f>
        <v>0</v>
      </c>
      <c r="AG804" s="106">
        <f>$P804*AC804</f>
        <v>0</v>
      </c>
      <c r="AH804" s="106">
        <f>$P804*AD804</f>
        <v>0</v>
      </c>
      <c r="AI804" s="106">
        <f>$P804*AE804</f>
        <v>0</v>
      </c>
      <c r="AJ804" s="106">
        <f>$P804*AF804</f>
        <v>0</v>
      </c>
      <c r="AK804" s="34">
        <f>$D804*T804</f>
        <v>0</v>
      </c>
      <c r="AL804" s="35"/>
      <c r="AM804" s="10"/>
      <c r="AN804" s="29">
        <f>DSUM($A$9:$D$1100,$D$9,AO803:AO804)</f>
        <v>0</v>
      </c>
      <c r="AO804" s="10">
        <f>B804</f>
        <v>0</v>
      </c>
      <c r="AP804" s="88">
        <f>DCOUNT($A$9:$T$1100,$B$9,AO803:AO804)</f>
        <v>0</v>
      </c>
      <c r="AQ804" s="29">
        <f>DSUM($A$9:$T$1100,$P$9,AO803:AO804)</f>
        <v>0</v>
      </c>
      <c r="AR804" s="6">
        <f>IF(AP804=0,0,AQ804/AP804)</f>
        <v>0</v>
      </c>
      <c r="AY804" s="51"/>
    </row>
    <row r="805" spans="1:51" ht="2.25" customHeight="1" x14ac:dyDescent="0.2">
      <c r="A805" s="37"/>
      <c r="B805" s="38"/>
      <c r="C805" s="39"/>
      <c r="D805" s="40"/>
      <c r="E805" s="41"/>
      <c r="F805" s="42"/>
      <c r="G805" s="41"/>
      <c r="H805" s="43" t="s">
        <v>0</v>
      </c>
      <c r="I805" s="43" t="s">
        <v>52</v>
      </c>
      <c r="J805" s="43" t="s">
        <v>1</v>
      </c>
      <c r="K805" s="39"/>
      <c r="L805" s="69"/>
      <c r="M805" s="45"/>
      <c r="N805" s="46"/>
      <c r="O805" s="46"/>
      <c r="P805" s="86"/>
      <c r="Q805" s="252"/>
      <c r="R805" s="63"/>
      <c r="S805" s="253"/>
      <c r="T805" s="47"/>
      <c r="U805" s="48"/>
      <c r="V805" s="48"/>
      <c r="W805" s="48"/>
      <c r="X805" s="48"/>
      <c r="Y805" s="48"/>
      <c r="Z805" s="48"/>
      <c r="AA805" s="48"/>
      <c r="AB805" s="48"/>
      <c r="AC805" s="103"/>
      <c r="AD805" s="48"/>
      <c r="AE805" s="48"/>
      <c r="AF805" s="48"/>
      <c r="AG805" s="109"/>
      <c r="AH805" s="109"/>
      <c r="AI805" s="109"/>
      <c r="AJ805" s="109"/>
      <c r="AK805" s="48"/>
      <c r="AL805" s="48"/>
      <c r="AM805" s="10"/>
      <c r="AN805" s="18"/>
      <c r="AO805" s="14" t="s">
        <v>81</v>
      </c>
      <c r="AP805" s="87"/>
      <c r="AQ805" s="87"/>
      <c r="AY805" s="51"/>
    </row>
    <row r="806" spans="1:51" ht="17.25" customHeight="1" x14ac:dyDescent="0.2">
      <c r="A806" s="26"/>
      <c r="B806" s="27"/>
      <c r="C806" s="28"/>
      <c r="D806" s="29">
        <f>C806*E806*G806/100</f>
        <v>0</v>
      </c>
      <c r="E806" s="30"/>
      <c r="F806" s="31">
        <f>E806*G806/10</f>
        <v>0</v>
      </c>
      <c r="G806" s="30"/>
      <c r="H806" s="30"/>
      <c r="I806" s="30"/>
      <c r="J806" s="30"/>
      <c r="K806" s="28"/>
      <c r="L806" s="68"/>
      <c r="M806" s="32">
        <f>IF(L806=0,H806,L806)</f>
        <v>0</v>
      </c>
      <c r="N806" s="297"/>
      <c r="O806" s="107"/>
      <c r="P806" s="85"/>
      <c r="Q806" s="107"/>
      <c r="R806" s="64"/>
      <c r="S806" s="251"/>
      <c r="T806" s="33"/>
      <c r="U806" s="34">
        <f>$D806*I806</f>
        <v>0</v>
      </c>
      <c r="V806" s="34">
        <f>$D806*J806</f>
        <v>0</v>
      </c>
      <c r="W806" s="34">
        <f>$D806*K806</f>
        <v>0</v>
      </c>
      <c r="X806" s="35">
        <f>$D806*M806</f>
        <v>0</v>
      </c>
      <c r="Y806" s="35">
        <f t="shared" ref="Y806" si="397">D806*(1-K806)</f>
        <v>0</v>
      </c>
      <c r="Z806" s="34">
        <f>$D806*N806</f>
        <v>0</v>
      </c>
      <c r="AA806" s="34">
        <f>$D806*O806</f>
        <v>0</v>
      </c>
      <c r="AB806" s="34">
        <f>$D806*P806</f>
        <v>0</v>
      </c>
      <c r="AC806" s="106">
        <f>D806-AF806-AE806-AD806</f>
        <v>0</v>
      </c>
      <c r="AD806" s="34">
        <f>$D806*Q806</f>
        <v>0</v>
      </c>
      <c r="AE806" s="34">
        <f>$D806*R806</f>
        <v>0</v>
      </c>
      <c r="AF806" s="34">
        <f>$D806*S806</f>
        <v>0</v>
      </c>
      <c r="AG806" s="106">
        <f>$P806*AC806</f>
        <v>0</v>
      </c>
      <c r="AH806" s="106">
        <f>$P806*AD806</f>
        <v>0</v>
      </c>
      <c r="AI806" s="106">
        <f>$P806*AE806</f>
        <v>0</v>
      </c>
      <c r="AJ806" s="106">
        <f>$P806*AF806</f>
        <v>0</v>
      </c>
      <c r="AK806" s="34">
        <f>$D806*T806</f>
        <v>0</v>
      </c>
      <c r="AL806" s="35"/>
      <c r="AM806" s="10"/>
      <c r="AN806" s="29">
        <f>DSUM($A$9:$D$1100,$D$9,AO805:AO806)</f>
        <v>0</v>
      </c>
      <c r="AO806" s="10">
        <f>B806</f>
        <v>0</v>
      </c>
      <c r="AP806" s="88">
        <f>DCOUNT($A$9:$T$1100,$B$9,AO805:AO806)</f>
        <v>0</v>
      </c>
      <c r="AQ806" s="29">
        <f>DSUM($A$9:$T$1100,$P$9,AO805:AO806)</f>
        <v>0</v>
      </c>
      <c r="AR806" s="6">
        <f>IF(AP806=0,0,AQ806/AP806)</f>
        <v>0</v>
      </c>
      <c r="AY806" s="51"/>
    </row>
    <row r="807" spans="1:51" ht="2.25" customHeight="1" x14ac:dyDescent="0.2">
      <c r="A807" s="37"/>
      <c r="B807" s="38"/>
      <c r="C807" s="39"/>
      <c r="D807" s="40"/>
      <c r="E807" s="41"/>
      <c r="F807" s="42"/>
      <c r="G807" s="41"/>
      <c r="H807" s="43" t="s">
        <v>0</v>
      </c>
      <c r="I807" s="43" t="s">
        <v>52</v>
      </c>
      <c r="J807" s="43" t="s">
        <v>1</v>
      </c>
      <c r="K807" s="39"/>
      <c r="L807" s="69"/>
      <c r="M807" s="45"/>
      <c r="N807" s="46"/>
      <c r="O807" s="46"/>
      <c r="P807" s="86"/>
      <c r="Q807" s="252"/>
      <c r="R807" s="63"/>
      <c r="S807" s="253"/>
      <c r="T807" s="47"/>
      <c r="U807" s="48"/>
      <c r="V807" s="48"/>
      <c r="W807" s="48"/>
      <c r="X807" s="48"/>
      <c r="Y807" s="48"/>
      <c r="Z807" s="48"/>
      <c r="AA807" s="48"/>
      <c r="AB807" s="48"/>
      <c r="AC807" s="103"/>
      <c r="AD807" s="48"/>
      <c r="AE807" s="48"/>
      <c r="AF807" s="48"/>
      <c r="AG807" s="109"/>
      <c r="AH807" s="109"/>
      <c r="AI807" s="109"/>
      <c r="AJ807" s="109"/>
      <c r="AK807" s="48"/>
      <c r="AL807" s="48"/>
      <c r="AM807" s="10"/>
      <c r="AN807" s="18"/>
      <c r="AO807" s="14" t="s">
        <v>81</v>
      </c>
      <c r="AP807" s="87"/>
      <c r="AQ807" s="87"/>
      <c r="AY807" s="51"/>
    </row>
    <row r="808" spans="1:51" ht="17.25" customHeight="1" x14ac:dyDescent="0.2">
      <c r="A808" s="26"/>
      <c r="B808" s="27"/>
      <c r="C808" s="28"/>
      <c r="D808" s="29">
        <f>C808*E808*G808/100</f>
        <v>0</v>
      </c>
      <c r="E808" s="30"/>
      <c r="F808" s="31">
        <f>E808*G808/10</f>
        <v>0</v>
      </c>
      <c r="G808" s="30"/>
      <c r="H808" s="30"/>
      <c r="I808" s="30"/>
      <c r="J808" s="30"/>
      <c r="K808" s="28"/>
      <c r="L808" s="68"/>
      <c r="M808" s="32">
        <f>IF(L808=0,H808,L808)</f>
        <v>0</v>
      </c>
      <c r="N808" s="297"/>
      <c r="O808" s="107"/>
      <c r="P808" s="85"/>
      <c r="Q808" s="107"/>
      <c r="R808" s="64"/>
      <c r="S808" s="251"/>
      <c r="T808" s="33"/>
      <c r="U808" s="34">
        <f>$D808*I808</f>
        <v>0</v>
      </c>
      <c r="V808" s="34">
        <f>$D808*J808</f>
        <v>0</v>
      </c>
      <c r="W808" s="34">
        <f>$D808*K808</f>
        <v>0</v>
      </c>
      <c r="X808" s="35">
        <f>$D808*M808</f>
        <v>0</v>
      </c>
      <c r="Y808" s="35">
        <f t="shared" ref="Y808" si="398">D808*(1-K808)</f>
        <v>0</v>
      </c>
      <c r="Z808" s="34">
        <f>$D808*N808</f>
        <v>0</v>
      </c>
      <c r="AA808" s="34">
        <f>$D808*O808</f>
        <v>0</v>
      </c>
      <c r="AB808" s="34">
        <f>$D808*P808</f>
        <v>0</v>
      </c>
      <c r="AC808" s="106">
        <f>D808-AF808-AE808-AD808</f>
        <v>0</v>
      </c>
      <c r="AD808" s="34">
        <f>$D808*Q808</f>
        <v>0</v>
      </c>
      <c r="AE808" s="34">
        <f>$D808*R808</f>
        <v>0</v>
      </c>
      <c r="AF808" s="34">
        <f>$D808*S808</f>
        <v>0</v>
      </c>
      <c r="AG808" s="106">
        <f>$P808*AC808</f>
        <v>0</v>
      </c>
      <c r="AH808" s="106">
        <f>$P808*AD808</f>
        <v>0</v>
      </c>
      <c r="AI808" s="106">
        <f>$P808*AE808</f>
        <v>0</v>
      </c>
      <c r="AJ808" s="106">
        <f>$P808*AF808</f>
        <v>0</v>
      </c>
      <c r="AK808" s="34">
        <f>$D808*T808</f>
        <v>0</v>
      </c>
      <c r="AL808" s="35"/>
      <c r="AM808" s="10"/>
      <c r="AN808" s="29">
        <f>DSUM($A$9:$D$1100,$D$9,AO807:AO808)</f>
        <v>0</v>
      </c>
      <c r="AO808" s="10">
        <f>B808</f>
        <v>0</v>
      </c>
      <c r="AP808" s="88">
        <f>DCOUNT($A$9:$T$1100,$B$9,AO807:AO808)</f>
        <v>0</v>
      </c>
      <c r="AQ808" s="29">
        <f>DSUM($A$9:$T$1100,$P$9,AO807:AO808)</f>
        <v>0</v>
      </c>
      <c r="AR808" s="6">
        <f>IF(AP808=0,0,AQ808/AP808)</f>
        <v>0</v>
      </c>
      <c r="AY808" s="51"/>
    </row>
    <row r="809" spans="1:51" ht="2.25" customHeight="1" x14ac:dyDescent="0.2">
      <c r="A809" s="37"/>
      <c r="B809" s="38"/>
      <c r="C809" s="39"/>
      <c r="D809" s="40"/>
      <c r="E809" s="41"/>
      <c r="F809" s="42"/>
      <c r="G809" s="41"/>
      <c r="H809" s="43" t="s">
        <v>0</v>
      </c>
      <c r="I809" s="43" t="s">
        <v>52</v>
      </c>
      <c r="J809" s="43" t="s">
        <v>1</v>
      </c>
      <c r="K809" s="39"/>
      <c r="L809" s="69"/>
      <c r="M809" s="45"/>
      <c r="N809" s="46"/>
      <c r="O809" s="46"/>
      <c r="P809" s="86"/>
      <c r="Q809" s="252"/>
      <c r="R809" s="63"/>
      <c r="S809" s="253"/>
      <c r="T809" s="47"/>
      <c r="U809" s="48"/>
      <c r="V809" s="48"/>
      <c r="W809" s="48"/>
      <c r="X809" s="48"/>
      <c r="Y809" s="48"/>
      <c r="Z809" s="48"/>
      <c r="AA809" s="48"/>
      <c r="AB809" s="48"/>
      <c r="AC809" s="103"/>
      <c r="AD809" s="48"/>
      <c r="AE809" s="48"/>
      <c r="AF809" s="48"/>
      <c r="AG809" s="109"/>
      <c r="AH809" s="109"/>
      <c r="AI809" s="109"/>
      <c r="AJ809" s="109"/>
      <c r="AK809" s="48"/>
      <c r="AL809" s="48"/>
      <c r="AM809" s="10"/>
      <c r="AN809" s="18"/>
      <c r="AO809" s="14" t="s">
        <v>81</v>
      </c>
      <c r="AP809" s="87"/>
      <c r="AQ809" s="87"/>
      <c r="AY809" s="51"/>
    </row>
    <row r="810" spans="1:51" ht="17.25" customHeight="1" x14ac:dyDescent="0.2">
      <c r="A810" s="26"/>
      <c r="B810" s="27"/>
      <c r="C810" s="28"/>
      <c r="D810" s="29">
        <f>C810*E810*G810/100</f>
        <v>0</v>
      </c>
      <c r="E810" s="30"/>
      <c r="F810" s="31">
        <f>E810*G810/10</f>
        <v>0</v>
      </c>
      <c r="G810" s="30"/>
      <c r="H810" s="30"/>
      <c r="I810" s="30"/>
      <c r="J810" s="30"/>
      <c r="K810" s="28"/>
      <c r="L810" s="68"/>
      <c r="M810" s="32">
        <f>IF(L810=0,H810,L810)</f>
        <v>0</v>
      </c>
      <c r="N810" s="297"/>
      <c r="O810" s="107"/>
      <c r="P810" s="85"/>
      <c r="Q810" s="107"/>
      <c r="R810" s="64"/>
      <c r="S810" s="251"/>
      <c r="T810" s="33"/>
      <c r="U810" s="34">
        <f>$D810*I810</f>
        <v>0</v>
      </c>
      <c r="V810" s="34">
        <f>$D810*J810</f>
        <v>0</v>
      </c>
      <c r="W810" s="34">
        <f>$D810*K810</f>
        <v>0</v>
      </c>
      <c r="X810" s="35">
        <f>$D810*M810</f>
        <v>0</v>
      </c>
      <c r="Y810" s="35">
        <f t="shared" ref="Y810" si="399">D810*(1-K810)</f>
        <v>0</v>
      </c>
      <c r="Z810" s="34">
        <f>$D810*N810</f>
        <v>0</v>
      </c>
      <c r="AA810" s="34">
        <f>$D810*O810</f>
        <v>0</v>
      </c>
      <c r="AB810" s="34">
        <f>$D810*P810</f>
        <v>0</v>
      </c>
      <c r="AC810" s="106">
        <f>D810-AF810-AE810-AD810</f>
        <v>0</v>
      </c>
      <c r="AD810" s="34">
        <f>$D810*Q810</f>
        <v>0</v>
      </c>
      <c r="AE810" s="34">
        <f>$D810*R810</f>
        <v>0</v>
      </c>
      <c r="AF810" s="34">
        <f>$D810*S810</f>
        <v>0</v>
      </c>
      <c r="AG810" s="106">
        <f>$P810*AC810</f>
        <v>0</v>
      </c>
      <c r="AH810" s="106">
        <f>$P810*AD810</f>
        <v>0</v>
      </c>
      <c r="AI810" s="106">
        <f>$P810*AE810</f>
        <v>0</v>
      </c>
      <c r="AJ810" s="106">
        <f>$P810*AF810</f>
        <v>0</v>
      </c>
      <c r="AK810" s="34">
        <f>$D810*T810</f>
        <v>0</v>
      </c>
      <c r="AL810" s="35"/>
      <c r="AM810" s="10"/>
      <c r="AN810" s="29">
        <f>DSUM($A$9:$D$1100,$D$9,AO809:AO810)</f>
        <v>0</v>
      </c>
      <c r="AO810" s="10">
        <f>B810</f>
        <v>0</v>
      </c>
      <c r="AP810" s="88">
        <f>DCOUNT($A$9:$T$1100,$B$9,AO809:AO810)</f>
        <v>0</v>
      </c>
      <c r="AQ810" s="29">
        <f>DSUM($A$9:$T$1100,$P$9,AO809:AO810)</f>
        <v>0</v>
      </c>
      <c r="AR810" s="6">
        <f>IF(AP810=0,0,AQ810/AP810)</f>
        <v>0</v>
      </c>
      <c r="AY810" s="51"/>
    </row>
    <row r="811" spans="1:51" ht="2.25" customHeight="1" x14ac:dyDescent="0.2">
      <c r="A811" s="37"/>
      <c r="B811" s="38"/>
      <c r="C811" s="39"/>
      <c r="D811" s="40"/>
      <c r="E811" s="41"/>
      <c r="F811" s="42"/>
      <c r="G811" s="41"/>
      <c r="H811" s="43" t="s">
        <v>0</v>
      </c>
      <c r="I811" s="43" t="s">
        <v>52</v>
      </c>
      <c r="J811" s="43" t="s">
        <v>1</v>
      </c>
      <c r="K811" s="39"/>
      <c r="L811" s="69"/>
      <c r="M811" s="45"/>
      <c r="N811" s="46"/>
      <c r="O811" s="46"/>
      <c r="P811" s="86"/>
      <c r="Q811" s="252"/>
      <c r="R811" s="63"/>
      <c r="S811" s="253"/>
      <c r="T811" s="47"/>
      <c r="U811" s="48"/>
      <c r="V811" s="48"/>
      <c r="W811" s="48"/>
      <c r="X811" s="48"/>
      <c r="Y811" s="48"/>
      <c r="Z811" s="48"/>
      <c r="AA811" s="48"/>
      <c r="AB811" s="48"/>
      <c r="AC811" s="103"/>
      <c r="AD811" s="48"/>
      <c r="AE811" s="48"/>
      <c r="AF811" s="48"/>
      <c r="AG811" s="109"/>
      <c r="AH811" s="109"/>
      <c r="AI811" s="109"/>
      <c r="AJ811" s="109"/>
      <c r="AK811" s="48"/>
      <c r="AL811" s="48"/>
      <c r="AM811" s="10"/>
      <c r="AN811" s="18"/>
      <c r="AO811" s="14" t="s">
        <v>81</v>
      </c>
      <c r="AP811" s="87"/>
      <c r="AQ811" s="87"/>
      <c r="AY811" s="51"/>
    </row>
    <row r="812" spans="1:51" ht="17.25" customHeight="1" x14ac:dyDescent="0.2">
      <c r="A812" s="26"/>
      <c r="B812" s="27"/>
      <c r="C812" s="28"/>
      <c r="D812" s="29">
        <f>C812*E812*G812/100</f>
        <v>0</v>
      </c>
      <c r="E812" s="30"/>
      <c r="F812" s="31">
        <f>E812*G812/10</f>
        <v>0</v>
      </c>
      <c r="G812" s="30"/>
      <c r="H812" s="30"/>
      <c r="I812" s="30"/>
      <c r="J812" s="30"/>
      <c r="K812" s="28"/>
      <c r="L812" s="68"/>
      <c r="M812" s="32">
        <f>IF(L812=0,H812,L812)</f>
        <v>0</v>
      </c>
      <c r="N812" s="297"/>
      <c r="O812" s="107"/>
      <c r="P812" s="85"/>
      <c r="Q812" s="107"/>
      <c r="R812" s="64"/>
      <c r="S812" s="251"/>
      <c r="T812" s="33"/>
      <c r="U812" s="34">
        <f>$D812*I812</f>
        <v>0</v>
      </c>
      <c r="V812" s="34">
        <f>$D812*J812</f>
        <v>0</v>
      </c>
      <c r="W812" s="34">
        <f>$D812*K812</f>
        <v>0</v>
      </c>
      <c r="X812" s="35">
        <f>$D812*M812</f>
        <v>0</v>
      </c>
      <c r="Y812" s="35">
        <f t="shared" ref="Y812" si="400">D812*(1-K812)</f>
        <v>0</v>
      </c>
      <c r="Z812" s="34">
        <f>$D812*N812</f>
        <v>0</v>
      </c>
      <c r="AA812" s="34">
        <f>$D812*O812</f>
        <v>0</v>
      </c>
      <c r="AB812" s="34">
        <f>$D812*P812</f>
        <v>0</v>
      </c>
      <c r="AC812" s="106">
        <f>D812-AF812-AE812-AD812</f>
        <v>0</v>
      </c>
      <c r="AD812" s="34">
        <f>$D812*Q812</f>
        <v>0</v>
      </c>
      <c r="AE812" s="34">
        <f>$D812*R812</f>
        <v>0</v>
      </c>
      <c r="AF812" s="34">
        <f>$D812*S812</f>
        <v>0</v>
      </c>
      <c r="AG812" s="106">
        <f>$P812*AC812</f>
        <v>0</v>
      </c>
      <c r="AH812" s="106">
        <f>$P812*AD812</f>
        <v>0</v>
      </c>
      <c r="AI812" s="106">
        <f>$P812*AE812</f>
        <v>0</v>
      </c>
      <c r="AJ812" s="106">
        <f>$P812*AF812</f>
        <v>0</v>
      </c>
      <c r="AK812" s="34">
        <f>$D812*T812</f>
        <v>0</v>
      </c>
      <c r="AL812" s="35"/>
      <c r="AM812" s="10"/>
      <c r="AN812" s="29">
        <f>DSUM($A$9:$D$1100,$D$9,AO811:AO812)</f>
        <v>0</v>
      </c>
      <c r="AO812" s="10">
        <f>B812</f>
        <v>0</v>
      </c>
      <c r="AP812" s="88">
        <f>DCOUNT($A$9:$T$1100,$B$9,AO811:AO812)</f>
        <v>0</v>
      </c>
      <c r="AQ812" s="29">
        <f>DSUM($A$9:$T$1100,$P$9,AO811:AO812)</f>
        <v>0</v>
      </c>
      <c r="AR812" s="6">
        <f>IF(AP812=0,0,AQ812/AP812)</f>
        <v>0</v>
      </c>
      <c r="AY812" s="51"/>
    </row>
    <row r="813" spans="1:51" ht="2.25" customHeight="1" x14ac:dyDescent="0.2">
      <c r="A813" s="37"/>
      <c r="B813" s="38"/>
      <c r="C813" s="39"/>
      <c r="D813" s="40"/>
      <c r="E813" s="41"/>
      <c r="F813" s="42"/>
      <c r="G813" s="41"/>
      <c r="H813" s="43" t="s">
        <v>0</v>
      </c>
      <c r="I813" s="43" t="s">
        <v>52</v>
      </c>
      <c r="J813" s="43" t="s">
        <v>1</v>
      </c>
      <c r="K813" s="39"/>
      <c r="L813" s="69"/>
      <c r="M813" s="45"/>
      <c r="N813" s="46"/>
      <c r="O813" s="46"/>
      <c r="P813" s="86"/>
      <c r="Q813" s="252"/>
      <c r="R813" s="63"/>
      <c r="S813" s="253"/>
      <c r="T813" s="47"/>
      <c r="U813" s="48"/>
      <c r="V813" s="48"/>
      <c r="W813" s="48"/>
      <c r="X813" s="48"/>
      <c r="Y813" s="48"/>
      <c r="Z813" s="48"/>
      <c r="AA813" s="48"/>
      <c r="AB813" s="48"/>
      <c r="AC813" s="103"/>
      <c r="AD813" s="48"/>
      <c r="AE813" s="48"/>
      <c r="AF813" s="48"/>
      <c r="AG813" s="109"/>
      <c r="AH813" s="109"/>
      <c r="AI813" s="109"/>
      <c r="AJ813" s="109"/>
      <c r="AK813" s="48"/>
      <c r="AL813" s="48"/>
      <c r="AM813" s="10"/>
      <c r="AN813" s="18"/>
      <c r="AO813" s="14" t="s">
        <v>81</v>
      </c>
      <c r="AP813" s="87"/>
      <c r="AQ813" s="87"/>
      <c r="AY813" s="51"/>
    </row>
    <row r="814" spans="1:51" ht="17.25" customHeight="1" x14ac:dyDescent="0.2">
      <c r="A814" s="26"/>
      <c r="B814" s="27"/>
      <c r="C814" s="28"/>
      <c r="D814" s="29">
        <f>C814*E814*G814/100</f>
        <v>0</v>
      </c>
      <c r="E814" s="30"/>
      <c r="F814" s="31">
        <f>E814*G814/10</f>
        <v>0</v>
      </c>
      <c r="G814" s="30"/>
      <c r="H814" s="30"/>
      <c r="I814" s="30"/>
      <c r="J814" s="30"/>
      <c r="K814" s="28"/>
      <c r="L814" s="68"/>
      <c r="M814" s="32">
        <f>IF(L814=0,H814,L814)</f>
        <v>0</v>
      </c>
      <c r="N814" s="297"/>
      <c r="O814" s="107"/>
      <c r="P814" s="85"/>
      <c r="Q814" s="107"/>
      <c r="R814" s="64"/>
      <c r="S814" s="251"/>
      <c r="T814" s="33"/>
      <c r="U814" s="34">
        <f>$D814*I814</f>
        <v>0</v>
      </c>
      <c r="V814" s="34">
        <f>$D814*J814</f>
        <v>0</v>
      </c>
      <c r="W814" s="34">
        <f>$D814*K814</f>
        <v>0</v>
      </c>
      <c r="X814" s="35">
        <f>$D814*M814</f>
        <v>0</v>
      </c>
      <c r="Y814" s="35">
        <f t="shared" ref="Y814" si="401">D814*(1-K814)</f>
        <v>0</v>
      </c>
      <c r="Z814" s="34">
        <f>$D814*N814</f>
        <v>0</v>
      </c>
      <c r="AA814" s="34">
        <f>$D814*O814</f>
        <v>0</v>
      </c>
      <c r="AB814" s="34">
        <f>$D814*P814</f>
        <v>0</v>
      </c>
      <c r="AC814" s="106">
        <f>D814-AF814-AE814-AD814</f>
        <v>0</v>
      </c>
      <c r="AD814" s="34">
        <f>$D814*Q814</f>
        <v>0</v>
      </c>
      <c r="AE814" s="34">
        <f>$D814*R814</f>
        <v>0</v>
      </c>
      <c r="AF814" s="34">
        <f>$D814*S814</f>
        <v>0</v>
      </c>
      <c r="AG814" s="106">
        <f>$P814*AC814</f>
        <v>0</v>
      </c>
      <c r="AH814" s="106">
        <f>$P814*AD814</f>
        <v>0</v>
      </c>
      <c r="AI814" s="106">
        <f>$P814*AE814</f>
        <v>0</v>
      </c>
      <c r="AJ814" s="106">
        <f>$P814*AF814</f>
        <v>0</v>
      </c>
      <c r="AK814" s="34">
        <f>$D814*T814</f>
        <v>0</v>
      </c>
      <c r="AL814" s="35"/>
      <c r="AM814" s="10"/>
      <c r="AN814" s="29">
        <f>DSUM($A$9:$D$1100,$D$9,AO813:AO814)</f>
        <v>0</v>
      </c>
      <c r="AO814" s="10">
        <f>B814</f>
        <v>0</v>
      </c>
      <c r="AP814" s="88">
        <f>DCOUNT($A$9:$T$1100,$B$9,AO813:AO814)</f>
        <v>0</v>
      </c>
      <c r="AQ814" s="29">
        <f>DSUM($A$9:$T$1100,$P$9,AO813:AO814)</f>
        <v>0</v>
      </c>
      <c r="AR814" s="6">
        <f>IF(AP814=0,0,AQ814/AP814)</f>
        <v>0</v>
      </c>
      <c r="AY814" s="51"/>
    </row>
    <row r="815" spans="1:51" ht="2.25" customHeight="1" x14ac:dyDescent="0.2">
      <c r="A815" s="37"/>
      <c r="B815" s="38"/>
      <c r="C815" s="39"/>
      <c r="D815" s="40"/>
      <c r="E815" s="41"/>
      <c r="F815" s="42"/>
      <c r="G815" s="41"/>
      <c r="H815" s="43" t="s">
        <v>0</v>
      </c>
      <c r="I815" s="43" t="s">
        <v>52</v>
      </c>
      <c r="J815" s="43" t="s">
        <v>1</v>
      </c>
      <c r="K815" s="39"/>
      <c r="L815" s="69"/>
      <c r="M815" s="45"/>
      <c r="N815" s="46"/>
      <c r="O815" s="46"/>
      <c r="P815" s="86"/>
      <c r="Q815" s="252"/>
      <c r="R815" s="63"/>
      <c r="S815" s="253"/>
      <c r="T815" s="47"/>
      <c r="U815" s="48"/>
      <c r="V815" s="48"/>
      <c r="W815" s="48"/>
      <c r="X815" s="48"/>
      <c r="Y815" s="48"/>
      <c r="Z815" s="48"/>
      <c r="AA815" s="48"/>
      <c r="AB815" s="48"/>
      <c r="AC815" s="103"/>
      <c r="AD815" s="48"/>
      <c r="AE815" s="48"/>
      <c r="AF815" s="48"/>
      <c r="AG815" s="109"/>
      <c r="AH815" s="109"/>
      <c r="AI815" s="109"/>
      <c r="AJ815" s="109"/>
      <c r="AK815" s="48"/>
      <c r="AL815" s="48"/>
      <c r="AM815" s="10"/>
      <c r="AN815" s="18"/>
      <c r="AO815" s="14" t="s">
        <v>81</v>
      </c>
      <c r="AP815" s="87"/>
      <c r="AQ815" s="87"/>
      <c r="AY815" s="51"/>
    </row>
    <row r="816" spans="1:51" ht="17.25" customHeight="1" x14ac:dyDescent="0.2">
      <c r="A816" s="26"/>
      <c r="B816" s="27"/>
      <c r="C816" s="28"/>
      <c r="D816" s="29">
        <f>C816*E816*G816/100</f>
        <v>0</v>
      </c>
      <c r="E816" s="30"/>
      <c r="F816" s="31">
        <f>E816*G816/10</f>
        <v>0</v>
      </c>
      <c r="G816" s="30"/>
      <c r="H816" s="30"/>
      <c r="I816" s="30"/>
      <c r="J816" s="30"/>
      <c r="K816" s="28"/>
      <c r="L816" s="68"/>
      <c r="M816" s="32">
        <f>IF(L816=0,H816,L816)</f>
        <v>0</v>
      </c>
      <c r="N816" s="297"/>
      <c r="O816" s="107"/>
      <c r="P816" s="85"/>
      <c r="Q816" s="107"/>
      <c r="R816" s="64"/>
      <c r="S816" s="251"/>
      <c r="T816" s="33"/>
      <c r="U816" s="34">
        <f>$D816*I816</f>
        <v>0</v>
      </c>
      <c r="V816" s="34">
        <f>$D816*J816</f>
        <v>0</v>
      </c>
      <c r="W816" s="34">
        <f>$D816*K816</f>
        <v>0</v>
      </c>
      <c r="X816" s="35">
        <f>$D816*M816</f>
        <v>0</v>
      </c>
      <c r="Y816" s="35">
        <f t="shared" ref="Y816" si="402">D816*(1-K816)</f>
        <v>0</v>
      </c>
      <c r="Z816" s="34">
        <f>$D816*N816</f>
        <v>0</v>
      </c>
      <c r="AA816" s="34">
        <f>$D816*O816</f>
        <v>0</v>
      </c>
      <c r="AB816" s="34">
        <f>$D816*P816</f>
        <v>0</v>
      </c>
      <c r="AC816" s="106">
        <f>D816-AF816-AE816-AD816</f>
        <v>0</v>
      </c>
      <c r="AD816" s="34">
        <f>$D816*Q816</f>
        <v>0</v>
      </c>
      <c r="AE816" s="34">
        <f>$D816*R816</f>
        <v>0</v>
      </c>
      <c r="AF816" s="34">
        <f>$D816*S816</f>
        <v>0</v>
      </c>
      <c r="AG816" s="106">
        <f>$P816*AC816</f>
        <v>0</v>
      </c>
      <c r="AH816" s="106">
        <f>$P816*AD816</f>
        <v>0</v>
      </c>
      <c r="AI816" s="106">
        <f>$P816*AE816</f>
        <v>0</v>
      </c>
      <c r="AJ816" s="106">
        <f>$P816*AF816</f>
        <v>0</v>
      </c>
      <c r="AK816" s="34">
        <f>$D816*T816</f>
        <v>0</v>
      </c>
      <c r="AL816" s="35"/>
      <c r="AM816" s="10"/>
      <c r="AN816" s="29">
        <f>DSUM($A$9:$D$1100,$D$9,AO815:AO816)</f>
        <v>0</v>
      </c>
      <c r="AO816" s="10">
        <f>B816</f>
        <v>0</v>
      </c>
      <c r="AP816" s="88">
        <f>DCOUNT($A$9:$T$1100,$B$9,AO815:AO816)</f>
        <v>0</v>
      </c>
      <c r="AQ816" s="29">
        <f>DSUM($A$9:$T$1100,$P$9,AO815:AO816)</f>
        <v>0</v>
      </c>
      <c r="AR816" s="6">
        <f>IF(AP816=0,0,AQ816/AP816)</f>
        <v>0</v>
      </c>
      <c r="AY816" s="51"/>
    </row>
    <row r="817" spans="1:51" ht="2.25" customHeight="1" x14ac:dyDescent="0.2">
      <c r="A817" s="37"/>
      <c r="B817" s="38"/>
      <c r="C817" s="39"/>
      <c r="D817" s="40"/>
      <c r="E817" s="41"/>
      <c r="F817" s="42"/>
      <c r="G817" s="41"/>
      <c r="H817" s="43" t="s">
        <v>0</v>
      </c>
      <c r="I817" s="43" t="s">
        <v>52</v>
      </c>
      <c r="J817" s="43" t="s">
        <v>1</v>
      </c>
      <c r="K817" s="39"/>
      <c r="L817" s="69"/>
      <c r="M817" s="45"/>
      <c r="N817" s="46"/>
      <c r="O817" s="46"/>
      <c r="P817" s="86"/>
      <c r="Q817" s="252"/>
      <c r="R817" s="63"/>
      <c r="S817" s="253"/>
      <c r="T817" s="47"/>
      <c r="U817" s="48"/>
      <c r="V817" s="48"/>
      <c r="W817" s="48"/>
      <c r="X817" s="48"/>
      <c r="Y817" s="48"/>
      <c r="Z817" s="48"/>
      <c r="AA817" s="48"/>
      <c r="AB817" s="48"/>
      <c r="AC817" s="103"/>
      <c r="AD817" s="48"/>
      <c r="AE817" s="48"/>
      <c r="AF817" s="48"/>
      <c r="AG817" s="109"/>
      <c r="AH817" s="109"/>
      <c r="AI817" s="109"/>
      <c r="AJ817" s="109"/>
      <c r="AK817" s="48"/>
      <c r="AL817" s="48"/>
      <c r="AM817" s="10"/>
      <c r="AN817" s="18"/>
      <c r="AO817" s="14" t="s">
        <v>81</v>
      </c>
      <c r="AP817" s="87"/>
      <c r="AQ817" s="87"/>
      <c r="AY817" s="51"/>
    </row>
    <row r="818" spans="1:51" ht="17.25" customHeight="1" x14ac:dyDescent="0.2">
      <c r="A818" s="26"/>
      <c r="B818" s="27"/>
      <c r="C818" s="28"/>
      <c r="D818" s="29">
        <f>C818*E818*G818/100</f>
        <v>0</v>
      </c>
      <c r="E818" s="30"/>
      <c r="F818" s="31">
        <f>E818*G818/10</f>
        <v>0</v>
      </c>
      <c r="G818" s="30"/>
      <c r="H818" s="30"/>
      <c r="I818" s="30"/>
      <c r="J818" s="30"/>
      <c r="K818" s="28"/>
      <c r="L818" s="68"/>
      <c r="M818" s="32">
        <f>IF(L818=0,H818,L818)</f>
        <v>0</v>
      </c>
      <c r="N818" s="297"/>
      <c r="O818" s="107"/>
      <c r="P818" s="85"/>
      <c r="Q818" s="107"/>
      <c r="R818" s="64"/>
      <c r="S818" s="251"/>
      <c r="T818" s="33"/>
      <c r="U818" s="34">
        <f>$D818*I818</f>
        <v>0</v>
      </c>
      <c r="V818" s="34">
        <f>$D818*J818</f>
        <v>0</v>
      </c>
      <c r="W818" s="34">
        <f>$D818*K818</f>
        <v>0</v>
      </c>
      <c r="X818" s="35">
        <f>$D818*M818</f>
        <v>0</v>
      </c>
      <c r="Y818" s="35">
        <f t="shared" ref="Y818" si="403">D818*(1-K818)</f>
        <v>0</v>
      </c>
      <c r="Z818" s="34">
        <f>$D818*N818</f>
        <v>0</v>
      </c>
      <c r="AA818" s="34">
        <f>$D818*O818</f>
        <v>0</v>
      </c>
      <c r="AB818" s="34">
        <f>$D818*P818</f>
        <v>0</v>
      </c>
      <c r="AC818" s="106">
        <f>D818-AF818-AE818-AD818</f>
        <v>0</v>
      </c>
      <c r="AD818" s="34">
        <f>$D818*Q818</f>
        <v>0</v>
      </c>
      <c r="AE818" s="34">
        <f>$D818*R818</f>
        <v>0</v>
      </c>
      <c r="AF818" s="34">
        <f>$D818*S818</f>
        <v>0</v>
      </c>
      <c r="AG818" s="106">
        <f>$P818*AC818</f>
        <v>0</v>
      </c>
      <c r="AH818" s="106">
        <f>$P818*AD818</f>
        <v>0</v>
      </c>
      <c r="AI818" s="106">
        <f>$P818*AE818</f>
        <v>0</v>
      </c>
      <c r="AJ818" s="106">
        <f>$P818*AF818</f>
        <v>0</v>
      </c>
      <c r="AK818" s="34">
        <f>$D818*T818</f>
        <v>0</v>
      </c>
      <c r="AL818" s="35"/>
      <c r="AM818" s="10"/>
      <c r="AN818" s="29">
        <f>DSUM($A$9:$D$1100,$D$9,AO817:AO818)</f>
        <v>0</v>
      </c>
      <c r="AO818" s="10">
        <f>B818</f>
        <v>0</v>
      </c>
      <c r="AP818" s="88">
        <f>DCOUNT($A$9:$T$1100,$B$9,AO817:AO818)</f>
        <v>0</v>
      </c>
      <c r="AQ818" s="29">
        <f>DSUM($A$9:$T$1100,$P$9,AO817:AO818)</f>
        <v>0</v>
      </c>
      <c r="AR818" s="6">
        <f>IF(AP818=0,0,AQ818/AP818)</f>
        <v>0</v>
      </c>
      <c r="AY818" s="51"/>
    </row>
    <row r="819" spans="1:51" ht="2.25" customHeight="1" x14ac:dyDescent="0.2">
      <c r="A819" s="37"/>
      <c r="B819" s="38"/>
      <c r="C819" s="39"/>
      <c r="D819" s="40"/>
      <c r="E819" s="41"/>
      <c r="F819" s="42"/>
      <c r="G819" s="41"/>
      <c r="H819" s="43" t="s">
        <v>0</v>
      </c>
      <c r="I819" s="43" t="s">
        <v>52</v>
      </c>
      <c r="J819" s="43" t="s">
        <v>1</v>
      </c>
      <c r="K819" s="39"/>
      <c r="L819" s="69"/>
      <c r="M819" s="45"/>
      <c r="N819" s="46"/>
      <c r="O819" s="46"/>
      <c r="P819" s="86"/>
      <c r="Q819" s="252"/>
      <c r="R819" s="63"/>
      <c r="S819" s="253"/>
      <c r="T819" s="47"/>
      <c r="U819" s="48"/>
      <c r="V819" s="48"/>
      <c r="W819" s="48"/>
      <c r="X819" s="48"/>
      <c r="Y819" s="48"/>
      <c r="Z819" s="48"/>
      <c r="AA819" s="48"/>
      <c r="AB819" s="48"/>
      <c r="AC819" s="103"/>
      <c r="AD819" s="48"/>
      <c r="AE819" s="48"/>
      <c r="AF819" s="48"/>
      <c r="AG819" s="109"/>
      <c r="AH819" s="109"/>
      <c r="AI819" s="109"/>
      <c r="AJ819" s="109"/>
      <c r="AK819" s="48"/>
      <c r="AL819" s="48"/>
      <c r="AM819" s="10"/>
      <c r="AN819" s="18"/>
      <c r="AO819" s="14" t="s">
        <v>81</v>
      </c>
      <c r="AP819" s="87"/>
      <c r="AQ819" s="87"/>
      <c r="AY819" s="51"/>
    </row>
    <row r="820" spans="1:51" ht="17.25" customHeight="1" x14ac:dyDescent="0.2">
      <c r="A820" s="26"/>
      <c r="B820" s="27"/>
      <c r="C820" s="28"/>
      <c r="D820" s="29">
        <f>C820*E820*G820/100</f>
        <v>0</v>
      </c>
      <c r="E820" s="30"/>
      <c r="F820" s="31">
        <f>E820*G820/10</f>
        <v>0</v>
      </c>
      <c r="G820" s="30"/>
      <c r="H820" s="30"/>
      <c r="I820" s="30"/>
      <c r="J820" s="30"/>
      <c r="K820" s="28"/>
      <c r="L820" s="68"/>
      <c r="M820" s="32">
        <f>IF(L820=0,H820,L820)</f>
        <v>0</v>
      </c>
      <c r="N820" s="297"/>
      <c r="O820" s="107"/>
      <c r="P820" s="85"/>
      <c r="Q820" s="107"/>
      <c r="R820" s="64"/>
      <c r="S820" s="251"/>
      <c r="T820" s="33"/>
      <c r="U820" s="34">
        <f>$D820*I820</f>
        <v>0</v>
      </c>
      <c r="V820" s="34">
        <f>$D820*J820</f>
        <v>0</v>
      </c>
      <c r="W820" s="34">
        <f>$D820*K820</f>
        <v>0</v>
      </c>
      <c r="X820" s="35">
        <f>$D820*M820</f>
        <v>0</v>
      </c>
      <c r="Y820" s="35">
        <f t="shared" ref="Y820" si="404">D820*(1-K820)</f>
        <v>0</v>
      </c>
      <c r="Z820" s="34">
        <f>$D820*N820</f>
        <v>0</v>
      </c>
      <c r="AA820" s="34">
        <f>$D820*O820</f>
        <v>0</v>
      </c>
      <c r="AB820" s="34">
        <f>$D820*P820</f>
        <v>0</v>
      </c>
      <c r="AC820" s="106">
        <f>D820-AF820-AE820-AD820</f>
        <v>0</v>
      </c>
      <c r="AD820" s="34">
        <f>$D820*Q820</f>
        <v>0</v>
      </c>
      <c r="AE820" s="34">
        <f>$D820*R820</f>
        <v>0</v>
      </c>
      <c r="AF820" s="34">
        <f>$D820*S820</f>
        <v>0</v>
      </c>
      <c r="AG820" s="106">
        <f>$P820*AC820</f>
        <v>0</v>
      </c>
      <c r="AH820" s="106">
        <f>$P820*AD820</f>
        <v>0</v>
      </c>
      <c r="AI820" s="106">
        <f>$P820*AE820</f>
        <v>0</v>
      </c>
      <c r="AJ820" s="106">
        <f>$P820*AF820</f>
        <v>0</v>
      </c>
      <c r="AK820" s="34">
        <f>$D820*T820</f>
        <v>0</v>
      </c>
      <c r="AL820" s="35"/>
      <c r="AM820" s="10"/>
      <c r="AN820" s="29">
        <f>DSUM($A$9:$D$1100,$D$9,AO819:AO820)</f>
        <v>0</v>
      </c>
      <c r="AO820" s="10">
        <f>B820</f>
        <v>0</v>
      </c>
      <c r="AP820" s="88">
        <f>DCOUNT($A$9:$T$1100,$B$9,AO819:AO820)</f>
        <v>0</v>
      </c>
      <c r="AQ820" s="29">
        <f>DSUM($A$9:$T$1100,$P$9,AO819:AO820)</f>
        <v>0</v>
      </c>
      <c r="AR820" s="6">
        <f>IF(AP820=0,0,AQ820/AP820)</f>
        <v>0</v>
      </c>
      <c r="AY820" s="51"/>
    </row>
    <row r="821" spans="1:51" ht="2.25" customHeight="1" x14ac:dyDescent="0.2">
      <c r="A821" s="37"/>
      <c r="B821" s="38"/>
      <c r="C821" s="39"/>
      <c r="D821" s="40"/>
      <c r="E821" s="41"/>
      <c r="F821" s="42"/>
      <c r="G821" s="41"/>
      <c r="H821" s="43" t="s">
        <v>0</v>
      </c>
      <c r="I821" s="43" t="s">
        <v>52</v>
      </c>
      <c r="J821" s="43" t="s">
        <v>1</v>
      </c>
      <c r="K821" s="39"/>
      <c r="L821" s="69"/>
      <c r="M821" s="45"/>
      <c r="N821" s="46"/>
      <c r="O821" s="46"/>
      <c r="P821" s="86"/>
      <c r="Q821" s="252"/>
      <c r="R821" s="63"/>
      <c r="S821" s="253"/>
      <c r="T821" s="47"/>
      <c r="U821" s="48"/>
      <c r="V821" s="48"/>
      <c r="W821" s="48"/>
      <c r="X821" s="48"/>
      <c r="Y821" s="48"/>
      <c r="Z821" s="48"/>
      <c r="AA821" s="48"/>
      <c r="AB821" s="48"/>
      <c r="AC821" s="103"/>
      <c r="AD821" s="48"/>
      <c r="AE821" s="48"/>
      <c r="AF821" s="48"/>
      <c r="AG821" s="109"/>
      <c r="AH821" s="109"/>
      <c r="AI821" s="109"/>
      <c r="AJ821" s="109"/>
      <c r="AK821" s="48"/>
      <c r="AL821" s="48"/>
      <c r="AM821" s="10"/>
      <c r="AN821" s="18"/>
      <c r="AO821" s="14" t="s">
        <v>81</v>
      </c>
      <c r="AP821" s="87"/>
      <c r="AQ821" s="87"/>
      <c r="AY821" s="51"/>
    </row>
    <row r="822" spans="1:51" ht="17.25" customHeight="1" x14ac:dyDescent="0.2">
      <c r="A822" s="26"/>
      <c r="B822" s="27"/>
      <c r="C822" s="28"/>
      <c r="D822" s="29">
        <f>C822*E822*G822/100</f>
        <v>0</v>
      </c>
      <c r="E822" s="30"/>
      <c r="F822" s="31">
        <f>E822*G822/10</f>
        <v>0</v>
      </c>
      <c r="G822" s="30"/>
      <c r="H822" s="30"/>
      <c r="I822" s="30"/>
      <c r="J822" s="30"/>
      <c r="K822" s="28"/>
      <c r="L822" s="68"/>
      <c r="M822" s="32">
        <f>IF(L822=0,H822,L822)</f>
        <v>0</v>
      </c>
      <c r="N822" s="297"/>
      <c r="O822" s="107"/>
      <c r="P822" s="85"/>
      <c r="Q822" s="107"/>
      <c r="R822" s="64"/>
      <c r="S822" s="251"/>
      <c r="T822" s="33"/>
      <c r="U822" s="34">
        <f>$D822*I822</f>
        <v>0</v>
      </c>
      <c r="V822" s="34">
        <f>$D822*J822</f>
        <v>0</v>
      </c>
      <c r="W822" s="34">
        <f>$D822*K822</f>
        <v>0</v>
      </c>
      <c r="X822" s="35">
        <f>$D822*M822</f>
        <v>0</v>
      </c>
      <c r="Y822" s="35">
        <f t="shared" ref="Y822" si="405">D822*(1-K822)</f>
        <v>0</v>
      </c>
      <c r="Z822" s="34">
        <f>$D822*N822</f>
        <v>0</v>
      </c>
      <c r="AA822" s="34">
        <f>$D822*O822</f>
        <v>0</v>
      </c>
      <c r="AB822" s="34">
        <f>$D822*P822</f>
        <v>0</v>
      </c>
      <c r="AC822" s="106">
        <f>D822-AF822-AE822-AD822</f>
        <v>0</v>
      </c>
      <c r="AD822" s="34">
        <f>$D822*Q822</f>
        <v>0</v>
      </c>
      <c r="AE822" s="34">
        <f>$D822*R822</f>
        <v>0</v>
      </c>
      <c r="AF822" s="34">
        <f>$D822*S822</f>
        <v>0</v>
      </c>
      <c r="AG822" s="106">
        <f>$P822*AC822</f>
        <v>0</v>
      </c>
      <c r="AH822" s="106">
        <f>$P822*AD822</f>
        <v>0</v>
      </c>
      <c r="AI822" s="106">
        <f>$P822*AE822</f>
        <v>0</v>
      </c>
      <c r="AJ822" s="106">
        <f>$P822*AF822</f>
        <v>0</v>
      </c>
      <c r="AK822" s="34">
        <f>$D822*T822</f>
        <v>0</v>
      </c>
      <c r="AL822" s="35"/>
      <c r="AM822" s="10"/>
      <c r="AN822" s="29">
        <f>DSUM($A$9:$D$1100,$D$9,AO821:AO822)</f>
        <v>0</v>
      </c>
      <c r="AO822" s="10">
        <f>B822</f>
        <v>0</v>
      </c>
      <c r="AP822" s="88">
        <f>DCOUNT($A$9:$T$1100,$B$9,AO821:AO822)</f>
        <v>0</v>
      </c>
      <c r="AQ822" s="29">
        <f>DSUM($A$9:$T$1100,$P$9,AO821:AO822)</f>
        <v>0</v>
      </c>
      <c r="AR822" s="6">
        <f>IF(AP822=0,0,AQ822/AP822)</f>
        <v>0</v>
      </c>
      <c r="AY822" s="51"/>
    </row>
    <row r="823" spans="1:51" ht="2.25" customHeight="1" x14ac:dyDescent="0.2">
      <c r="A823" s="37"/>
      <c r="B823" s="38"/>
      <c r="C823" s="39"/>
      <c r="D823" s="40"/>
      <c r="E823" s="41"/>
      <c r="F823" s="42"/>
      <c r="G823" s="41"/>
      <c r="H823" s="43" t="s">
        <v>0</v>
      </c>
      <c r="I823" s="43" t="s">
        <v>52</v>
      </c>
      <c r="J823" s="43" t="s">
        <v>1</v>
      </c>
      <c r="K823" s="39"/>
      <c r="L823" s="69"/>
      <c r="M823" s="45"/>
      <c r="N823" s="46"/>
      <c r="O823" s="46"/>
      <c r="P823" s="86"/>
      <c r="Q823" s="252"/>
      <c r="R823" s="63"/>
      <c r="S823" s="253"/>
      <c r="T823" s="47"/>
      <c r="U823" s="48"/>
      <c r="V823" s="48"/>
      <c r="W823" s="48"/>
      <c r="X823" s="48"/>
      <c r="Y823" s="48"/>
      <c r="Z823" s="48"/>
      <c r="AA823" s="48"/>
      <c r="AB823" s="48"/>
      <c r="AC823" s="103"/>
      <c r="AD823" s="48"/>
      <c r="AE823" s="48"/>
      <c r="AF823" s="48"/>
      <c r="AG823" s="109"/>
      <c r="AH823" s="109"/>
      <c r="AI823" s="109"/>
      <c r="AJ823" s="109"/>
      <c r="AK823" s="48"/>
      <c r="AL823" s="48"/>
      <c r="AM823" s="10"/>
      <c r="AN823" s="18"/>
      <c r="AO823" s="14" t="s">
        <v>81</v>
      </c>
      <c r="AP823" s="87"/>
      <c r="AQ823" s="87"/>
      <c r="AY823" s="51"/>
    </row>
    <row r="824" spans="1:51" ht="17.25" customHeight="1" x14ac:dyDescent="0.2">
      <c r="A824" s="26"/>
      <c r="B824" s="27"/>
      <c r="C824" s="28"/>
      <c r="D824" s="29">
        <f>C824*E824*G824/100</f>
        <v>0</v>
      </c>
      <c r="E824" s="30"/>
      <c r="F824" s="31">
        <f>E824*G824/10</f>
        <v>0</v>
      </c>
      <c r="G824" s="30"/>
      <c r="H824" s="30"/>
      <c r="I824" s="30"/>
      <c r="J824" s="30"/>
      <c r="K824" s="28"/>
      <c r="L824" s="68"/>
      <c r="M824" s="32">
        <f>IF(L824=0,H824,L824)</f>
        <v>0</v>
      </c>
      <c r="N824" s="297"/>
      <c r="O824" s="107"/>
      <c r="P824" s="85"/>
      <c r="Q824" s="107"/>
      <c r="R824" s="64"/>
      <c r="S824" s="251"/>
      <c r="T824" s="33"/>
      <c r="U824" s="34">
        <f>$D824*I824</f>
        <v>0</v>
      </c>
      <c r="V824" s="34">
        <f>$D824*J824</f>
        <v>0</v>
      </c>
      <c r="W824" s="34">
        <f>$D824*K824</f>
        <v>0</v>
      </c>
      <c r="X824" s="35">
        <f>$D824*M824</f>
        <v>0</v>
      </c>
      <c r="Y824" s="35">
        <f t="shared" ref="Y824" si="406">D824*(1-K824)</f>
        <v>0</v>
      </c>
      <c r="Z824" s="34">
        <f>$D824*N824</f>
        <v>0</v>
      </c>
      <c r="AA824" s="34">
        <f>$D824*O824</f>
        <v>0</v>
      </c>
      <c r="AB824" s="34">
        <f>$D824*P824</f>
        <v>0</v>
      </c>
      <c r="AC824" s="106">
        <f>D824-AF824-AE824-AD824</f>
        <v>0</v>
      </c>
      <c r="AD824" s="34">
        <f>$D824*Q824</f>
        <v>0</v>
      </c>
      <c r="AE824" s="34">
        <f>$D824*R824</f>
        <v>0</v>
      </c>
      <c r="AF824" s="34">
        <f>$D824*S824</f>
        <v>0</v>
      </c>
      <c r="AG824" s="106">
        <f>$P824*AC824</f>
        <v>0</v>
      </c>
      <c r="AH824" s="106">
        <f>$P824*AD824</f>
        <v>0</v>
      </c>
      <c r="AI824" s="106">
        <f>$P824*AE824</f>
        <v>0</v>
      </c>
      <c r="AJ824" s="106">
        <f>$P824*AF824</f>
        <v>0</v>
      </c>
      <c r="AK824" s="34">
        <f>$D824*T824</f>
        <v>0</v>
      </c>
      <c r="AL824" s="35"/>
      <c r="AM824" s="10"/>
      <c r="AN824" s="29">
        <f>DSUM($A$9:$D$1100,$D$9,AO823:AO824)</f>
        <v>0</v>
      </c>
      <c r="AO824" s="10">
        <f>B824</f>
        <v>0</v>
      </c>
      <c r="AP824" s="88">
        <f>DCOUNT($A$9:$T$1100,$B$9,AO823:AO824)</f>
        <v>0</v>
      </c>
      <c r="AQ824" s="29">
        <f>DSUM($A$9:$T$1100,$P$9,AO823:AO824)</f>
        <v>0</v>
      </c>
      <c r="AR824" s="6">
        <f>IF(AP824=0,0,AQ824/AP824)</f>
        <v>0</v>
      </c>
      <c r="AY824" s="51"/>
    </row>
    <row r="825" spans="1:51" ht="2.25" customHeight="1" x14ac:dyDescent="0.2">
      <c r="A825" s="37"/>
      <c r="B825" s="38"/>
      <c r="C825" s="39"/>
      <c r="D825" s="40"/>
      <c r="E825" s="41"/>
      <c r="F825" s="42"/>
      <c r="G825" s="41"/>
      <c r="H825" s="43" t="s">
        <v>0</v>
      </c>
      <c r="I825" s="43" t="s">
        <v>52</v>
      </c>
      <c r="J825" s="43" t="s">
        <v>1</v>
      </c>
      <c r="K825" s="39"/>
      <c r="L825" s="69"/>
      <c r="M825" s="45"/>
      <c r="N825" s="46"/>
      <c r="O825" s="46"/>
      <c r="P825" s="86"/>
      <c r="Q825" s="252"/>
      <c r="R825" s="63"/>
      <c r="S825" s="253"/>
      <c r="T825" s="47"/>
      <c r="U825" s="48"/>
      <c r="V825" s="48"/>
      <c r="W825" s="48"/>
      <c r="X825" s="48"/>
      <c r="Y825" s="48"/>
      <c r="Z825" s="48"/>
      <c r="AA825" s="48"/>
      <c r="AB825" s="48"/>
      <c r="AC825" s="103"/>
      <c r="AD825" s="48"/>
      <c r="AE825" s="48"/>
      <c r="AF825" s="48"/>
      <c r="AG825" s="109"/>
      <c r="AH825" s="109"/>
      <c r="AI825" s="109"/>
      <c r="AJ825" s="109"/>
      <c r="AK825" s="48"/>
      <c r="AL825" s="48"/>
      <c r="AM825" s="10"/>
      <c r="AN825" s="18"/>
      <c r="AO825" s="14" t="s">
        <v>81</v>
      </c>
      <c r="AP825" s="87"/>
      <c r="AQ825" s="87"/>
      <c r="AY825" s="51"/>
    </row>
    <row r="826" spans="1:51" ht="17.25" customHeight="1" x14ac:dyDescent="0.2">
      <c r="A826" s="26"/>
      <c r="B826" s="27"/>
      <c r="C826" s="28"/>
      <c r="D826" s="29">
        <f>C826*E826*G826/100</f>
        <v>0</v>
      </c>
      <c r="E826" s="30"/>
      <c r="F826" s="31">
        <f>E826*G826/10</f>
        <v>0</v>
      </c>
      <c r="G826" s="30"/>
      <c r="H826" s="30"/>
      <c r="I826" s="30"/>
      <c r="J826" s="30"/>
      <c r="K826" s="28"/>
      <c r="L826" s="68"/>
      <c r="M826" s="32">
        <f>IF(L826=0,H826,L826)</f>
        <v>0</v>
      </c>
      <c r="N826" s="297"/>
      <c r="O826" s="107"/>
      <c r="P826" s="85"/>
      <c r="Q826" s="107"/>
      <c r="R826" s="64"/>
      <c r="S826" s="251"/>
      <c r="T826" s="33"/>
      <c r="U826" s="34">
        <f>$D826*I826</f>
        <v>0</v>
      </c>
      <c r="V826" s="34">
        <f>$D826*J826</f>
        <v>0</v>
      </c>
      <c r="W826" s="34">
        <f>$D826*K826</f>
        <v>0</v>
      </c>
      <c r="X826" s="35">
        <f>$D826*M826</f>
        <v>0</v>
      </c>
      <c r="Y826" s="35">
        <f t="shared" ref="Y826" si="407">D826*(1-K826)</f>
        <v>0</v>
      </c>
      <c r="Z826" s="34">
        <f>$D826*N826</f>
        <v>0</v>
      </c>
      <c r="AA826" s="34">
        <f>$D826*O826</f>
        <v>0</v>
      </c>
      <c r="AB826" s="34">
        <f>$D826*P826</f>
        <v>0</v>
      </c>
      <c r="AC826" s="106">
        <f>D826-AF826-AE826-AD826</f>
        <v>0</v>
      </c>
      <c r="AD826" s="34">
        <f>$D826*Q826</f>
        <v>0</v>
      </c>
      <c r="AE826" s="34">
        <f>$D826*R826</f>
        <v>0</v>
      </c>
      <c r="AF826" s="34">
        <f>$D826*S826</f>
        <v>0</v>
      </c>
      <c r="AG826" s="106">
        <f>$P826*AC826</f>
        <v>0</v>
      </c>
      <c r="AH826" s="106">
        <f>$P826*AD826</f>
        <v>0</v>
      </c>
      <c r="AI826" s="106">
        <f>$P826*AE826</f>
        <v>0</v>
      </c>
      <c r="AJ826" s="106">
        <f>$P826*AF826</f>
        <v>0</v>
      </c>
      <c r="AK826" s="34">
        <f>$D826*T826</f>
        <v>0</v>
      </c>
      <c r="AL826" s="35"/>
      <c r="AM826" s="10"/>
      <c r="AN826" s="29">
        <f>DSUM($A$9:$D$1100,$D$9,AO825:AO826)</f>
        <v>0</v>
      </c>
      <c r="AO826" s="10">
        <f>B826</f>
        <v>0</v>
      </c>
      <c r="AP826" s="88">
        <f>DCOUNT($A$9:$T$1100,$B$9,AO825:AO826)</f>
        <v>0</v>
      </c>
      <c r="AQ826" s="29">
        <f>DSUM($A$9:$T$1100,$P$9,AO825:AO826)</f>
        <v>0</v>
      </c>
      <c r="AR826" s="6">
        <f>IF(AP826=0,0,AQ826/AP826)</f>
        <v>0</v>
      </c>
      <c r="AY826" s="51"/>
    </row>
    <row r="827" spans="1:51" ht="2.25" customHeight="1" x14ac:dyDescent="0.2">
      <c r="A827" s="37"/>
      <c r="B827" s="38"/>
      <c r="C827" s="39"/>
      <c r="D827" s="40"/>
      <c r="E827" s="41"/>
      <c r="F827" s="42"/>
      <c r="G827" s="41"/>
      <c r="H827" s="43" t="s">
        <v>0</v>
      </c>
      <c r="I827" s="43" t="s">
        <v>52</v>
      </c>
      <c r="J827" s="43" t="s">
        <v>1</v>
      </c>
      <c r="K827" s="39"/>
      <c r="L827" s="69"/>
      <c r="M827" s="45"/>
      <c r="N827" s="46"/>
      <c r="O827" s="46"/>
      <c r="P827" s="86"/>
      <c r="Q827" s="252"/>
      <c r="R827" s="63"/>
      <c r="S827" s="253"/>
      <c r="T827" s="47"/>
      <c r="U827" s="48"/>
      <c r="V827" s="48"/>
      <c r="W827" s="48"/>
      <c r="X827" s="48"/>
      <c r="Y827" s="48"/>
      <c r="Z827" s="48"/>
      <c r="AA827" s="48"/>
      <c r="AB827" s="48"/>
      <c r="AC827" s="103"/>
      <c r="AD827" s="48"/>
      <c r="AE827" s="48"/>
      <c r="AF827" s="48"/>
      <c r="AG827" s="109"/>
      <c r="AH827" s="109"/>
      <c r="AI827" s="109"/>
      <c r="AJ827" s="109"/>
      <c r="AK827" s="48"/>
      <c r="AL827" s="48"/>
      <c r="AM827" s="10"/>
      <c r="AN827" s="18"/>
      <c r="AO827" s="14" t="s">
        <v>81</v>
      </c>
      <c r="AP827" s="87"/>
      <c r="AQ827" s="87"/>
      <c r="AY827" s="51"/>
    </row>
    <row r="828" spans="1:51" ht="17.25" customHeight="1" x14ac:dyDescent="0.2">
      <c r="A828" s="26"/>
      <c r="B828" s="27"/>
      <c r="C828" s="28"/>
      <c r="D828" s="29">
        <f>C828*E828*G828/100</f>
        <v>0</v>
      </c>
      <c r="E828" s="30"/>
      <c r="F828" s="31">
        <f>E828*G828/10</f>
        <v>0</v>
      </c>
      <c r="G828" s="30"/>
      <c r="H828" s="30"/>
      <c r="I828" s="30"/>
      <c r="J828" s="30"/>
      <c r="K828" s="28"/>
      <c r="L828" s="68"/>
      <c r="M828" s="32">
        <f>IF(L828=0,H828,L828)</f>
        <v>0</v>
      </c>
      <c r="N828" s="297"/>
      <c r="O828" s="107"/>
      <c r="P828" s="85"/>
      <c r="Q828" s="107"/>
      <c r="R828" s="64"/>
      <c r="S828" s="251"/>
      <c r="T828" s="33"/>
      <c r="U828" s="34">
        <f>$D828*I828</f>
        <v>0</v>
      </c>
      <c r="V828" s="34">
        <f>$D828*J828</f>
        <v>0</v>
      </c>
      <c r="W828" s="34">
        <f>$D828*K828</f>
        <v>0</v>
      </c>
      <c r="X828" s="35">
        <f>$D828*M828</f>
        <v>0</v>
      </c>
      <c r="Y828" s="35">
        <f t="shared" ref="Y828" si="408">D828*(1-K828)</f>
        <v>0</v>
      </c>
      <c r="Z828" s="34">
        <f>$D828*N828</f>
        <v>0</v>
      </c>
      <c r="AA828" s="34">
        <f>$D828*O828</f>
        <v>0</v>
      </c>
      <c r="AB828" s="34">
        <f>$D828*P828</f>
        <v>0</v>
      </c>
      <c r="AC828" s="106">
        <f>D828-AF828-AE828-AD828</f>
        <v>0</v>
      </c>
      <c r="AD828" s="34">
        <f>$D828*Q828</f>
        <v>0</v>
      </c>
      <c r="AE828" s="34">
        <f>$D828*R828</f>
        <v>0</v>
      </c>
      <c r="AF828" s="34">
        <f>$D828*S828</f>
        <v>0</v>
      </c>
      <c r="AG828" s="106">
        <f>$P828*AC828</f>
        <v>0</v>
      </c>
      <c r="AH828" s="106">
        <f>$P828*AD828</f>
        <v>0</v>
      </c>
      <c r="AI828" s="106">
        <f>$P828*AE828</f>
        <v>0</v>
      </c>
      <c r="AJ828" s="106">
        <f>$P828*AF828</f>
        <v>0</v>
      </c>
      <c r="AK828" s="34">
        <f>$D828*T828</f>
        <v>0</v>
      </c>
      <c r="AL828" s="35"/>
      <c r="AM828" s="10"/>
      <c r="AN828" s="29">
        <f>DSUM($A$9:$D$1100,$D$9,AO827:AO828)</f>
        <v>0</v>
      </c>
      <c r="AO828" s="10">
        <f>B828</f>
        <v>0</v>
      </c>
      <c r="AP828" s="88">
        <f>DCOUNT($A$9:$T$1100,$B$9,AO827:AO828)</f>
        <v>0</v>
      </c>
      <c r="AQ828" s="29">
        <f>DSUM($A$9:$T$1100,$P$9,AO827:AO828)</f>
        <v>0</v>
      </c>
      <c r="AR828" s="6">
        <f>IF(AP828=0,0,AQ828/AP828)</f>
        <v>0</v>
      </c>
      <c r="AY828" s="51"/>
    </row>
    <row r="829" spans="1:51" ht="2.25" customHeight="1" x14ac:dyDescent="0.2">
      <c r="A829" s="37"/>
      <c r="B829" s="38"/>
      <c r="C829" s="39"/>
      <c r="D829" s="40"/>
      <c r="E829" s="41"/>
      <c r="F829" s="42"/>
      <c r="G829" s="41"/>
      <c r="H829" s="43" t="s">
        <v>0</v>
      </c>
      <c r="I829" s="43" t="s">
        <v>52</v>
      </c>
      <c r="J829" s="43" t="s">
        <v>1</v>
      </c>
      <c r="K829" s="39"/>
      <c r="L829" s="69"/>
      <c r="M829" s="45"/>
      <c r="N829" s="46"/>
      <c r="O829" s="46"/>
      <c r="P829" s="86"/>
      <c r="Q829" s="252"/>
      <c r="R829" s="63"/>
      <c r="S829" s="253"/>
      <c r="T829" s="47"/>
      <c r="U829" s="48"/>
      <c r="V829" s="48"/>
      <c r="W829" s="48"/>
      <c r="X829" s="48"/>
      <c r="Y829" s="48"/>
      <c r="Z829" s="48"/>
      <c r="AA829" s="48"/>
      <c r="AB829" s="48"/>
      <c r="AC829" s="103"/>
      <c r="AD829" s="48"/>
      <c r="AE829" s="48"/>
      <c r="AF829" s="48"/>
      <c r="AG829" s="109"/>
      <c r="AH829" s="109"/>
      <c r="AI829" s="109"/>
      <c r="AJ829" s="109"/>
      <c r="AK829" s="48"/>
      <c r="AL829" s="48"/>
      <c r="AM829" s="10"/>
      <c r="AN829" s="18"/>
      <c r="AO829" s="14" t="s">
        <v>81</v>
      </c>
      <c r="AP829" s="87"/>
      <c r="AQ829" s="87"/>
      <c r="AY829" s="51"/>
    </row>
    <row r="830" spans="1:51" ht="17.25" customHeight="1" x14ac:dyDescent="0.2">
      <c r="A830" s="26"/>
      <c r="B830" s="27"/>
      <c r="C830" s="28"/>
      <c r="D830" s="29">
        <f>C830*E830*G830/100</f>
        <v>0</v>
      </c>
      <c r="E830" s="30"/>
      <c r="F830" s="31">
        <f>E830*G830/10</f>
        <v>0</v>
      </c>
      <c r="G830" s="30"/>
      <c r="H830" s="30"/>
      <c r="I830" s="30"/>
      <c r="J830" s="30"/>
      <c r="K830" s="28"/>
      <c r="L830" s="68"/>
      <c r="M830" s="32">
        <f>IF(L830=0,H830,L830)</f>
        <v>0</v>
      </c>
      <c r="N830" s="297"/>
      <c r="O830" s="107"/>
      <c r="P830" s="85"/>
      <c r="Q830" s="107"/>
      <c r="R830" s="64"/>
      <c r="S830" s="251"/>
      <c r="T830" s="33"/>
      <c r="U830" s="34">
        <f>$D830*I830</f>
        <v>0</v>
      </c>
      <c r="V830" s="34">
        <f>$D830*J830</f>
        <v>0</v>
      </c>
      <c r="W830" s="34">
        <f>$D830*K830</f>
        <v>0</v>
      </c>
      <c r="X830" s="35">
        <f>$D830*M830</f>
        <v>0</v>
      </c>
      <c r="Y830" s="35">
        <f t="shared" ref="Y830" si="409">D830*(1-K830)</f>
        <v>0</v>
      </c>
      <c r="Z830" s="34">
        <f>$D830*N830</f>
        <v>0</v>
      </c>
      <c r="AA830" s="34">
        <f>$D830*O830</f>
        <v>0</v>
      </c>
      <c r="AB830" s="34">
        <f>$D830*P830</f>
        <v>0</v>
      </c>
      <c r="AC830" s="106">
        <f>D830-AF830-AE830-AD830</f>
        <v>0</v>
      </c>
      <c r="AD830" s="34">
        <f>$D830*Q830</f>
        <v>0</v>
      </c>
      <c r="AE830" s="34">
        <f>$D830*R830</f>
        <v>0</v>
      </c>
      <c r="AF830" s="34">
        <f>$D830*S830</f>
        <v>0</v>
      </c>
      <c r="AG830" s="106">
        <f>$P830*AC830</f>
        <v>0</v>
      </c>
      <c r="AH830" s="106">
        <f>$P830*AD830</f>
        <v>0</v>
      </c>
      <c r="AI830" s="106">
        <f>$P830*AE830</f>
        <v>0</v>
      </c>
      <c r="AJ830" s="106">
        <f>$P830*AF830</f>
        <v>0</v>
      </c>
      <c r="AK830" s="34">
        <f>$D830*T830</f>
        <v>0</v>
      </c>
      <c r="AL830" s="35"/>
      <c r="AM830" s="10"/>
      <c r="AN830" s="29">
        <f>DSUM($A$9:$D$1100,$D$9,AO829:AO830)</f>
        <v>0</v>
      </c>
      <c r="AO830" s="10">
        <f>B830</f>
        <v>0</v>
      </c>
      <c r="AP830" s="88">
        <f>DCOUNT($A$9:$T$1100,$B$9,AO829:AO830)</f>
        <v>0</v>
      </c>
      <c r="AQ830" s="29">
        <f>DSUM($A$9:$T$1100,$P$9,AO829:AO830)</f>
        <v>0</v>
      </c>
      <c r="AR830" s="6">
        <f>IF(AP830=0,0,AQ830/AP830)</f>
        <v>0</v>
      </c>
      <c r="AY830" s="51"/>
    </row>
    <row r="831" spans="1:51" ht="2.25" customHeight="1" x14ac:dyDescent="0.2">
      <c r="A831" s="37"/>
      <c r="B831" s="38"/>
      <c r="C831" s="39"/>
      <c r="D831" s="40"/>
      <c r="E831" s="41"/>
      <c r="F831" s="42"/>
      <c r="G831" s="41"/>
      <c r="H831" s="43" t="s">
        <v>0</v>
      </c>
      <c r="I831" s="43" t="s">
        <v>52</v>
      </c>
      <c r="J831" s="43" t="s">
        <v>1</v>
      </c>
      <c r="K831" s="39"/>
      <c r="L831" s="69"/>
      <c r="M831" s="45"/>
      <c r="N831" s="46"/>
      <c r="O831" s="46"/>
      <c r="P831" s="86"/>
      <c r="Q831" s="252"/>
      <c r="R831" s="63"/>
      <c r="S831" s="253"/>
      <c r="T831" s="47"/>
      <c r="U831" s="48"/>
      <c r="V831" s="48"/>
      <c r="W831" s="48"/>
      <c r="X831" s="48"/>
      <c r="Y831" s="48"/>
      <c r="Z831" s="48"/>
      <c r="AA831" s="48"/>
      <c r="AB831" s="48"/>
      <c r="AC831" s="103"/>
      <c r="AD831" s="48"/>
      <c r="AE831" s="48"/>
      <c r="AF831" s="48"/>
      <c r="AG831" s="109"/>
      <c r="AH831" s="109"/>
      <c r="AI831" s="109"/>
      <c r="AJ831" s="109"/>
      <c r="AK831" s="48"/>
      <c r="AL831" s="48"/>
      <c r="AM831" s="10"/>
      <c r="AN831" s="18"/>
      <c r="AO831" s="14" t="s">
        <v>81</v>
      </c>
      <c r="AP831" s="87"/>
      <c r="AQ831" s="87"/>
      <c r="AY831" s="51"/>
    </row>
    <row r="832" spans="1:51" ht="17.25" customHeight="1" x14ac:dyDescent="0.2">
      <c r="A832" s="26"/>
      <c r="B832" s="27"/>
      <c r="C832" s="28"/>
      <c r="D832" s="29">
        <f>C832*E832*G832/100</f>
        <v>0</v>
      </c>
      <c r="E832" s="30"/>
      <c r="F832" s="31">
        <f>E832*G832/10</f>
        <v>0</v>
      </c>
      <c r="G832" s="30"/>
      <c r="H832" s="30"/>
      <c r="I832" s="30"/>
      <c r="J832" s="30"/>
      <c r="K832" s="28"/>
      <c r="L832" s="68"/>
      <c r="M832" s="32">
        <f>IF(L832=0,H832,L832)</f>
        <v>0</v>
      </c>
      <c r="N832" s="297"/>
      <c r="O832" s="107"/>
      <c r="P832" s="85"/>
      <c r="Q832" s="107"/>
      <c r="R832" s="64"/>
      <c r="S832" s="251"/>
      <c r="T832" s="33"/>
      <c r="U832" s="34">
        <f>$D832*I832</f>
        <v>0</v>
      </c>
      <c r="V832" s="34">
        <f>$D832*J832</f>
        <v>0</v>
      </c>
      <c r="W832" s="34">
        <f>$D832*K832</f>
        <v>0</v>
      </c>
      <c r="X832" s="35">
        <f>$D832*M832</f>
        <v>0</v>
      </c>
      <c r="Y832" s="35">
        <f t="shared" ref="Y832" si="410">D832*(1-K832)</f>
        <v>0</v>
      </c>
      <c r="Z832" s="34">
        <f>$D832*N832</f>
        <v>0</v>
      </c>
      <c r="AA832" s="34">
        <f>$D832*O832</f>
        <v>0</v>
      </c>
      <c r="AB832" s="34">
        <f>$D832*P832</f>
        <v>0</v>
      </c>
      <c r="AC832" s="106">
        <f>D832-AF832-AE832-AD832</f>
        <v>0</v>
      </c>
      <c r="AD832" s="34">
        <f>$D832*Q832</f>
        <v>0</v>
      </c>
      <c r="AE832" s="34">
        <f>$D832*R832</f>
        <v>0</v>
      </c>
      <c r="AF832" s="34">
        <f>$D832*S832</f>
        <v>0</v>
      </c>
      <c r="AG832" s="106">
        <f>$P832*AC832</f>
        <v>0</v>
      </c>
      <c r="AH832" s="106">
        <f>$P832*AD832</f>
        <v>0</v>
      </c>
      <c r="AI832" s="106">
        <f>$P832*AE832</f>
        <v>0</v>
      </c>
      <c r="AJ832" s="106">
        <f>$P832*AF832</f>
        <v>0</v>
      </c>
      <c r="AK832" s="34">
        <f>$D832*T832</f>
        <v>0</v>
      </c>
      <c r="AL832" s="35"/>
      <c r="AM832" s="10"/>
      <c r="AN832" s="29">
        <f>DSUM($A$9:$D$1100,$D$9,AO831:AO832)</f>
        <v>0</v>
      </c>
      <c r="AO832" s="10">
        <f>B832</f>
        <v>0</v>
      </c>
      <c r="AP832" s="88">
        <f>DCOUNT($A$9:$T$1100,$B$9,AO831:AO832)</f>
        <v>0</v>
      </c>
      <c r="AQ832" s="29">
        <f>DSUM($A$9:$T$1100,$P$9,AO831:AO832)</f>
        <v>0</v>
      </c>
      <c r="AR832" s="6">
        <f>IF(AP832=0,0,AQ832/AP832)</f>
        <v>0</v>
      </c>
      <c r="AY832" s="51"/>
    </row>
    <row r="833" spans="1:51" ht="2.25" customHeight="1" x14ac:dyDescent="0.2">
      <c r="A833" s="37"/>
      <c r="B833" s="38"/>
      <c r="C833" s="39"/>
      <c r="D833" s="40"/>
      <c r="E833" s="41"/>
      <c r="F833" s="42"/>
      <c r="G833" s="41"/>
      <c r="H833" s="43" t="s">
        <v>0</v>
      </c>
      <c r="I833" s="43" t="s">
        <v>52</v>
      </c>
      <c r="J833" s="43" t="s">
        <v>1</v>
      </c>
      <c r="K833" s="39"/>
      <c r="L833" s="69"/>
      <c r="M833" s="45"/>
      <c r="N833" s="46"/>
      <c r="O833" s="46"/>
      <c r="P833" s="86"/>
      <c r="Q833" s="252"/>
      <c r="R833" s="63"/>
      <c r="S833" s="253"/>
      <c r="T833" s="47"/>
      <c r="U833" s="48"/>
      <c r="V833" s="48"/>
      <c r="W833" s="48"/>
      <c r="X833" s="48"/>
      <c r="Y833" s="48"/>
      <c r="Z833" s="48"/>
      <c r="AA833" s="48"/>
      <c r="AB833" s="48"/>
      <c r="AC833" s="103"/>
      <c r="AD833" s="48"/>
      <c r="AE833" s="48"/>
      <c r="AF833" s="48"/>
      <c r="AG833" s="109"/>
      <c r="AH833" s="109"/>
      <c r="AI833" s="109"/>
      <c r="AJ833" s="109"/>
      <c r="AK833" s="48"/>
      <c r="AL833" s="48"/>
      <c r="AM833" s="10"/>
      <c r="AN833" s="18"/>
      <c r="AO833" s="14" t="s">
        <v>81</v>
      </c>
      <c r="AP833" s="87"/>
      <c r="AQ833" s="87"/>
      <c r="AY833" s="51"/>
    </row>
    <row r="834" spans="1:51" ht="17.25" customHeight="1" x14ac:dyDescent="0.2">
      <c r="A834" s="26"/>
      <c r="B834" s="27"/>
      <c r="C834" s="28"/>
      <c r="D834" s="29">
        <f>C834*E834*G834/100</f>
        <v>0</v>
      </c>
      <c r="E834" s="30"/>
      <c r="F834" s="31">
        <f>E834*G834/10</f>
        <v>0</v>
      </c>
      <c r="G834" s="30"/>
      <c r="H834" s="30"/>
      <c r="I834" s="30"/>
      <c r="J834" s="30"/>
      <c r="K834" s="28"/>
      <c r="L834" s="68"/>
      <c r="M834" s="32">
        <f>IF(L834=0,H834,L834)</f>
        <v>0</v>
      </c>
      <c r="N834" s="297"/>
      <c r="O834" s="107"/>
      <c r="P834" s="85"/>
      <c r="Q834" s="107"/>
      <c r="R834" s="64"/>
      <c r="S834" s="251"/>
      <c r="T834" s="33"/>
      <c r="U834" s="34">
        <f>$D834*I834</f>
        <v>0</v>
      </c>
      <c r="V834" s="34">
        <f>$D834*J834</f>
        <v>0</v>
      </c>
      <c r="W834" s="34">
        <f>$D834*K834</f>
        <v>0</v>
      </c>
      <c r="X834" s="35">
        <f>$D834*M834</f>
        <v>0</v>
      </c>
      <c r="Y834" s="35">
        <f t="shared" ref="Y834" si="411">D834*(1-K834)</f>
        <v>0</v>
      </c>
      <c r="Z834" s="34">
        <f>$D834*N834</f>
        <v>0</v>
      </c>
      <c r="AA834" s="34">
        <f>$D834*O834</f>
        <v>0</v>
      </c>
      <c r="AB834" s="34">
        <f>$D834*P834</f>
        <v>0</v>
      </c>
      <c r="AC834" s="106">
        <f>D834-AF834-AE834-AD834</f>
        <v>0</v>
      </c>
      <c r="AD834" s="34">
        <f>$D834*Q834</f>
        <v>0</v>
      </c>
      <c r="AE834" s="34">
        <f>$D834*R834</f>
        <v>0</v>
      </c>
      <c r="AF834" s="34">
        <f>$D834*S834</f>
        <v>0</v>
      </c>
      <c r="AG834" s="106">
        <f>$P834*AC834</f>
        <v>0</v>
      </c>
      <c r="AH834" s="106">
        <f>$P834*AD834</f>
        <v>0</v>
      </c>
      <c r="AI834" s="106">
        <f>$P834*AE834</f>
        <v>0</v>
      </c>
      <c r="AJ834" s="106">
        <f>$P834*AF834</f>
        <v>0</v>
      </c>
      <c r="AK834" s="34">
        <f>$D834*T834</f>
        <v>0</v>
      </c>
      <c r="AL834" s="35"/>
      <c r="AM834" s="10"/>
      <c r="AN834" s="29">
        <f>DSUM($A$9:$D$1100,$D$9,AO833:AO834)</f>
        <v>0</v>
      </c>
      <c r="AO834" s="10">
        <f>B834</f>
        <v>0</v>
      </c>
      <c r="AP834" s="88">
        <f>DCOUNT($A$9:$T$1100,$B$9,AO833:AO834)</f>
        <v>0</v>
      </c>
      <c r="AQ834" s="29">
        <f>DSUM($A$9:$T$1100,$P$9,AO833:AO834)</f>
        <v>0</v>
      </c>
      <c r="AR834" s="6">
        <f>IF(AP834=0,0,AQ834/AP834)</f>
        <v>0</v>
      </c>
      <c r="AY834" s="51"/>
    </row>
    <row r="835" spans="1:51" ht="2.25" customHeight="1" x14ac:dyDescent="0.2">
      <c r="A835" s="37"/>
      <c r="B835" s="38"/>
      <c r="C835" s="39"/>
      <c r="D835" s="40"/>
      <c r="E835" s="41"/>
      <c r="F835" s="42"/>
      <c r="G835" s="41"/>
      <c r="H835" s="43" t="s">
        <v>0</v>
      </c>
      <c r="I835" s="43" t="s">
        <v>52</v>
      </c>
      <c r="J835" s="43" t="s">
        <v>1</v>
      </c>
      <c r="K835" s="39"/>
      <c r="L835" s="69"/>
      <c r="M835" s="45"/>
      <c r="N835" s="46"/>
      <c r="O835" s="46"/>
      <c r="P835" s="86"/>
      <c r="Q835" s="252"/>
      <c r="R835" s="63"/>
      <c r="S835" s="253"/>
      <c r="T835" s="47"/>
      <c r="U835" s="48"/>
      <c r="V835" s="48"/>
      <c r="W835" s="48"/>
      <c r="X835" s="48"/>
      <c r="Y835" s="48"/>
      <c r="Z835" s="48"/>
      <c r="AA835" s="48"/>
      <c r="AB835" s="48"/>
      <c r="AC835" s="103"/>
      <c r="AD835" s="48"/>
      <c r="AE835" s="48"/>
      <c r="AF835" s="48"/>
      <c r="AG835" s="109"/>
      <c r="AH835" s="109"/>
      <c r="AI835" s="109"/>
      <c r="AJ835" s="109"/>
      <c r="AK835" s="48"/>
      <c r="AL835" s="48"/>
      <c r="AM835" s="10"/>
      <c r="AN835" s="18"/>
      <c r="AO835" s="14" t="s">
        <v>81</v>
      </c>
      <c r="AP835" s="87"/>
      <c r="AQ835" s="87"/>
      <c r="AY835" s="51"/>
    </row>
    <row r="836" spans="1:51" ht="17.25" customHeight="1" x14ac:dyDescent="0.2">
      <c r="A836" s="26"/>
      <c r="B836" s="27"/>
      <c r="C836" s="28"/>
      <c r="D836" s="29">
        <f>C836*E836*G836/100</f>
        <v>0</v>
      </c>
      <c r="E836" s="30"/>
      <c r="F836" s="31">
        <f>E836*G836/10</f>
        <v>0</v>
      </c>
      <c r="G836" s="30"/>
      <c r="H836" s="30"/>
      <c r="I836" s="30"/>
      <c r="J836" s="30"/>
      <c r="K836" s="28"/>
      <c r="L836" s="68"/>
      <c r="M836" s="32">
        <f>IF(L836=0,H836,L836)</f>
        <v>0</v>
      </c>
      <c r="N836" s="297"/>
      <c r="O836" s="107"/>
      <c r="P836" s="85"/>
      <c r="Q836" s="107"/>
      <c r="R836" s="64"/>
      <c r="S836" s="251"/>
      <c r="T836" s="33"/>
      <c r="U836" s="34">
        <f>$D836*I836</f>
        <v>0</v>
      </c>
      <c r="V836" s="34">
        <f>$D836*J836</f>
        <v>0</v>
      </c>
      <c r="W836" s="34">
        <f>$D836*K836</f>
        <v>0</v>
      </c>
      <c r="X836" s="35">
        <f>$D836*M836</f>
        <v>0</v>
      </c>
      <c r="Y836" s="35">
        <f t="shared" ref="Y836" si="412">D836*(1-K836)</f>
        <v>0</v>
      </c>
      <c r="Z836" s="34">
        <f>$D836*N836</f>
        <v>0</v>
      </c>
      <c r="AA836" s="34">
        <f>$D836*O836</f>
        <v>0</v>
      </c>
      <c r="AB836" s="34">
        <f>$D836*P836</f>
        <v>0</v>
      </c>
      <c r="AC836" s="106">
        <f>D836-AF836-AE836-AD836</f>
        <v>0</v>
      </c>
      <c r="AD836" s="34">
        <f>$D836*Q836</f>
        <v>0</v>
      </c>
      <c r="AE836" s="34">
        <f>$D836*R836</f>
        <v>0</v>
      </c>
      <c r="AF836" s="34">
        <f>$D836*S836</f>
        <v>0</v>
      </c>
      <c r="AG836" s="106">
        <f>$P836*AC836</f>
        <v>0</v>
      </c>
      <c r="AH836" s="106">
        <f>$P836*AD836</f>
        <v>0</v>
      </c>
      <c r="AI836" s="106">
        <f>$P836*AE836</f>
        <v>0</v>
      </c>
      <c r="AJ836" s="106">
        <f>$P836*AF836</f>
        <v>0</v>
      </c>
      <c r="AK836" s="34">
        <f>$D836*T836</f>
        <v>0</v>
      </c>
      <c r="AL836" s="35"/>
      <c r="AM836" s="10"/>
      <c r="AN836" s="29">
        <f>DSUM($A$9:$D$1100,$D$9,AO835:AO836)</f>
        <v>0</v>
      </c>
      <c r="AO836" s="10">
        <f>B836</f>
        <v>0</v>
      </c>
      <c r="AP836" s="88">
        <f>DCOUNT($A$9:$T$1100,$B$9,AO835:AO836)</f>
        <v>0</v>
      </c>
      <c r="AQ836" s="29">
        <f>DSUM($A$9:$T$1100,$P$9,AO835:AO836)</f>
        <v>0</v>
      </c>
      <c r="AR836" s="6">
        <f>IF(AP836=0,0,AQ836/AP836)</f>
        <v>0</v>
      </c>
      <c r="AY836" s="51"/>
    </row>
    <row r="837" spans="1:51" ht="2.25" customHeight="1" x14ac:dyDescent="0.2">
      <c r="A837" s="37"/>
      <c r="B837" s="38"/>
      <c r="C837" s="39"/>
      <c r="D837" s="40"/>
      <c r="E837" s="41"/>
      <c r="F837" s="42"/>
      <c r="G837" s="41"/>
      <c r="H837" s="43" t="s">
        <v>0</v>
      </c>
      <c r="I837" s="43" t="s">
        <v>52</v>
      </c>
      <c r="J837" s="43" t="s">
        <v>1</v>
      </c>
      <c r="K837" s="39"/>
      <c r="L837" s="69"/>
      <c r="M837" s="45"/>
      <c r="N837" s="46"/>
      <c r="O837" s="46"/>
      <c r="P837" s="86"/>
      <c r="Q837" s="252"/>
      <c r="R837" s="63"/>
      <c r="S837" s="253"/>
      <c r="T837" s="47"/>
      <c r="U837" s="48"/>
      <c r="V837" s="48"/>
      <c r="W837" s="48"/>
      <c r="X837" s="48"/>
      <c r="Y837" s="48"/>
      <c r="Z837" s="48"/>
      <c r="AA837" s="48"/>
      <c r="AB837" s="48"/>
      <c r="AC837" s="103"/>
      <c r="AD837" s="48"/>
      <c r="AE837" s="48"/>
      <c r="AF837" s="48"/>
      <c r="AG837" s="109"/>
      <c r="AH837" s="109"/>
      <c r="AI837" s="109"/>
      <c r="AJ837" s="109"/>
      <c r="AK837" s="48"/>
      <c r="AL837" s="48"/>
      <c r="AM837" s="10"/>
      <c r="AN837" s="18"/>
      <c r="AO837" s="14" t="s">
        <v>81</v>
      </c>
      <c r="AP837" s="87"/>
      <c r="AQ837" s="87"/>
      <c r="AY837" s="51"/>
    </row>
    <row r="838" spans="1:51" ht="17.25" customHeight="1" x14ac:dyDescent="0.2">
      <c r="A838" s="26"/>
      <c r="B838" s="27"/>
      <c r="C838" s="28"/>
      <c r="D838" s="29">
        <f>C838*E838*G838/100</f>
        <v>0</v>
      </c>
      <c r="E838" s="30"/>
      <c r="F838" s="31">
        <f>E838*G838/10</f>
        <v>0</v>
      </c>
      <c r="G838" s="30"/>
      <c r="H838" s="30"/>
      <c r="I838" s="30"/>
      <c r="J838" s="30"/>
      <c r="K838" s="28"/>
      <c r="L838" s="68"/>
      <c r="M838" s="32">
        <f>IF(L838=0,H838,L838)</f>
        <v>0</v>
      </c>
      <c r="N838" s="297"/>
      <c r="O838" s="107"/>
      <c r="P838" s="85"/>
      <c r="Q838" s="107"/>
      <c r="R838" s="64"/>
      <c r="S838" s="251"/>
      <c r="T838" s="33"/>
      <c r="U838" s="34">
        <f>$D838*I838</f>
        <v>0</v>
      </c>
      <c r="V838" s="34">
        <f>$D838*J838</f>
        <v>0</v>
      </c>
      <c r="W838" s="34">
        <f>$D838*K838</f>
        <v>0</v>
      </c>
      <c r="X838" s="35">
        <f>$D838*M838</f>
        <v>0</v>
      </c>
      <c r="Y838" s="35">
        <f t="shared" ref="Y838" si="413">D838*(1-K838)</f>
        <v>0</v>
      </c>
      <c r="Z838" s="34">
        <f>$D838*N838</f>
        <v>0</v>
      </c>
      <c r="AA838" s="34">
        <f>$D838*O838</f>
        <v>0</v>
      </c>
      <c r="AB838" s="34">
        <f>$D838*P838</f>
        <v>0</v>
      </c>
      <c r="AC838" s="106">
        <f>D838-AF838-AE838-AD838</f>
        <v>0</v>
      </c>
      <c r="AD838" s="34">
        <f>$D838*Q838</f>
        <v>0</v>
      </c>
      <c r="AE838" s="34">
        <f>$D838*R838</f>
        <v>0</v>
      </c>
      <c r="AF838" s="34">
        <f>$D838*S838</f>
        <v>0</v>
      </c>
      <c r="AG838" s="106">
        <f>$P838*AC838</f>
        <v>0</v>
      </c>
      <c r="AH838" s="106">
        <f>$P838*AD838</f>
        <v>0</v>
      </c>
      <c r="AI838" s="106">
        <f>$P838*AE838</f>
        <v>0</v>
      </c>
      <c r="AJ838" s="106">
        <f>$P838*AF838</f>
        <v>0</v>
      </c>
      <c r="AK838" s="34">
        <f>$D838*T838</f>
        <v>0</v>
      </c>
      <c r="AL838" s="35"/>
      <c r="AM838" s="10"/>
      <c r="AN838" s="29">
        <f>DSUM($A$9:$D$1100,$D$9,AO837:AO838)</f>
        <v>0</v>
      </c>
      <c r="AO838" s="10">
        <f>B838</f>
        <v>0</v>
      </c>
      <c r="AP838" s="88">
        <f>DCOUNT($A$9:$T$1100,$B$9,AO837:AO838)</f>
        <v>0</v>
      </c>
      <c r="AQ838" s="29">
        <f>DSUM($A$9:$T$1100,$P$9,AO837:AO838)</f>
        <v>0</v>
      </c>
      <c r="AR838" s="6">
        <f>IF(AP838=0,0,AQ838/AP838)</f>
        <v>0</v>
      </c>
      <c r="AY838" s="51"/>
    </row>
    <row r="839" spans="1:51" ht="2.25" customHeight="1" x14ac:dyDescent="0.2">
      <c r="A839" s="37"/>
      <c r="B839" s="38"/>
      <c r="C839" s="39"/>
      <c r="D839" s="40"/>
      <c r="E839" s="41"/>
      <c r="F839" s="42"/>
      <c r="G839" s="41"/>
      <c r="H839" s="43" t="s">
        <v>0</v>
      </c>
      <c r="I839" s="43" t="s">
        <v>52</v>
      </c>
      <c r="J839" s="43" t="s">
        <v>1</v>
      </c>
      <c r="K839" s="39"/>
      <c r="L839" s="69"/>
      <c r="M839" s="45"/>
      <c r="N839" s="46"/>
      <c r="O839" s="46"/>
      <c r="P839" s="86"/>
      <c r="Q839" s="252"/>
      <c r="R839" s="63"/>
      <c r="S839" s="253"/>
      <c r="T839" s="47"/>
      <c r="U839" s="48"/>
      <c r="V839" s="48"/>
      <c r="W839" s="48"/>
      <c r="X839" s="48"/>
      <c r="Y839" s="48"/>
      <c r="Z839" s="48"/>
      <c r="AA839" s="48"/>
      <c r="AB839" s="48"/>
      <c r="AC839" s="103"/>
      <c r="AD839" s="48"/>
      <c r="AE839" s="48"/>
      <c r="AF839" s="48"/>
      <c r="AG839" s="109"/>
      <c r="AH839" s="109"/>
      <c r="AI839" s="109"/>
      <c r="AJ839" s="109"/>
      <c r="AK839" s="48"/>
      <c r="AL839" s="48"/>
      <c r="AM839" s="10"/>
      <c r="AN839" s="18"/>
      <c r="AO839" s="14" t="s">
        <v>81</v>
      </c>
      <c r="AP839" s="87"/>
      <c r="AQ839" s="87"/>
      <c r="AY839" s="51"/>
    </row>
    <row r="840" spans="1:51" ht="17.25" customHeight="1" x14ac:dyDescent="0.2">
      <c r="A840" s="26"/>
      <c r="B840" s="27"/>
      <c r="C840" s="28"/>
      <c r="D840" s="29">
        <f>C840*E840*G840/100</f>
        <v>0</v>
      </c>
      <c r="E840" s="30"/>
      <c r="F840" s="31">
        <f>E840*G840/10</f>
        <v>0</v>
      </c>
      <c r="G840" s="30"/>
      <c r="H840" s="30"/>
      <c r="I840" s="30"/>
      <c r="J840" s="30"/>
      <c r="K840" s="28"/>
      <c r="L840" s="68"/>
      <c r="M840" s="32">
        <f>IF(L840=0,H840,L840)</f>
        <v>0</v>
      </c>
      <c r="N840" s="297"/>
      <c r="O840" s="107"/>
      <c r="P840" s="85"/>
      <c r="Q840" s="107"/>
      <c r="R840" s="64"/>
      <c r="S840" s="251"/>
      <c r="T840" s="33"/>
      <c r="U840" s="34">
        <f>$D840*I840</f>
        <v>0</v>
      </c>
      <c r="V840" s="34">
        <f>$D840*J840</f>
        <v>0</v>
      </c>
      <c r="W840" s="34">
        <f>$D840*K840</f>
        <v>0</v>
      </c>
      <c r="X840" s="35">
        <f>$D840*M840</f>
        <v>0</v>
      </c>
      <c r="Y840" s="35">
        <f t="shared" ref="Y840" si="414">D840*(1-K840)</f>
        <v>0</v>
      </c>
      <c r="Z840" s="34">
        <f>$D840*N840</f>
        <v>0</v>
      </c>
      <c r="AA840" s="34">
        <f>$D840*O840</f>
        <v>0</v>
      </c>
      <c r="AB840" s="34">
        <f>$D840*P840</f>
        <v>0</v>
      </c>
      <c r="AC840" s="106">
        <f>D840-AF840-AE840-AD840</f>
        <v>0</v>
      </c>
      <c r="AD840" s="34">
        <f>$D840*Q840</f>
        <v>0</v>
      </c>
      <c r="AE840" s="34">
        <f>$D840*R840</f>
        <v>0</v>
      </c>
      <c r="AF840" s="34">
        <f>$D840*S840</f>
        <v>0</v>
      </c>
      <c r="AG840" s="106">
        <f>$P840*AC840</f>
        <v>0</v>
      </c>
      <c r="AH840" s="106">
        <f>$P840*AD840</f>
        <v>0</v>
      </c>
      <c r="AI840" s="106">
        <f>$P840*AE840</f>
        <v>0</v>
      </c>
      <c r="AJ840" s="106">
        <f>$P840*AF840</f>
        <v>0</v>
      </c>
      <c r="AK840" s="34">
        <f>$D840*T840</f>
        <v>0</v>
      </c>
      <c r="AL840" s="35"/>
      <c r="AM840" s="10"/>
      <c r="AN840" s="29">
        <f>DSUM($A$9:$D$1100,$D$9,AO839:AO840)</f>
        <v>0</v>
      </c>
      <c r="AO840" s="10">
        <f>B840</f>
        <v>0</v>
      </c>
      <c r="AP840" s="88">
        <f>DCOUNT($A$9:$T$1100,$B$9,AO839:AO840)</f>
        <v>0</v>
      </c>
      <c r="AQ840" s="29">
        <f>DSUM($A$9:$T$1100,$P$9,AO839:AO840)</f>
        <v>0</v>
      </c>
      <c r="AR840" s="6">
        <f>IF(AP840=0,0,AQ840/AP840)</f>
        <v>0</v>
      </c>
      <c r="AY840" s="51"/>
    </row>
    <row r="841" spans="1:51" ht="2.25" customHeight="1" x14ac:dyDescent="0.2">
      <c r="A841" s="37"/>
      <c r="B841" s="38"/>
      <c r="C841" s="39"/>
      <c r="D841" s="40"/>
      <c r="E841" s="41"/>
      <c r="F841" s="42"/>
      <c r="G841" s="41"/>
      <c r="H841" s="43" t="s">
        <v>0</v>
      </c>
      <c r="I841" s="43" t="s">
        <v>52</v>
      </c>
      <c r="J841" s="43" t="s">
        <v>1</v>
      </c>
      <c r="K841" s="39"/>
      <c r="L841" s="69"/>
      <c r="M841" s="45"/>
      <c r="N841" s="46"/>
      <c r="O841" s="46"/>
      <c r="P841" s="86"/>
      <c r="Q841" s="252"/>
      <c r="R841" s="63"/>
      <c r="S841" s="253"/>
      <c r="T841" s="47"/>
      <c r="U841" s="48"/>
      <c r="V841" s="48"/>
      <c r="W841" s="48"/>
      <c r="X841" s="48"/>
      <c r="Y841" s="48"/>
      <c r="Z841" s="48"/>
      <c r="AA841" s="48"/>
      <c r="AB841" s="48"/>
      <c r="AC841" s="103"/>
      <c r="AD841" s="48"/>
      <c r="AE841" s="48"/>
      <c r="AF841" s="48"/>
      <c r="AG841" s="109"/>
      <c r="AH841" s="109"/>
      <c r="AI841" s="109"/>
      <c r="AJ841" s="109"/>
      <c r="AK841" s="48"/>
      <c r="AL841" s="48"/>
      <c r="AM841" s="10"/>
      <c r="AN841" s="18"/>
      <c r="AO841" s="14" t="s">
        <v>81</v>
      </c>
      <c r="AP841" s="87"/>
      <c r="AQ841" s="87"/>
      <c r="AY841" s="51"/>
    </row>
    <row r="842" spans="1:51" ht="17.25" customHeight="1" x14ac:dyDescent="0.2">
      <c r="A842" s="26"/>
      <c r="B842" s="27"/>
      <c r="C842" s="28"/>
      <c r="D842" s="29">
        <f>C842*E842*G842/100</f>
        <v>0</v>
      </c>
      <c r="E842" s="30"/>
      <c r="F842" s="31">
        <f>E842*G842/10</f>
        <v>0</v>
      </c>
      <c r="G842" s="30"/>
      <c r="H842" s="30"/>
      <c r="I842" s="30"/>
      <c r="J842" s="30"/>
      <c r="K842" s="28"/>
      <c r="L842" s="68"/>
      <c r="M842" s="32">
        <f>IF(L842=0,H842,L842)</f>
        <v>0</v>
      </c>
      <c r="N842" s="297"/>
      <c r="O842" s="107"/>
      <c r="P842" s="85"/>
      <c r="Q842" s="107"/>
      <c r="R842" s="64"/>
      <c r="S842" s="251"/>
      <c r="T842" s="33"/>
      <c r="U842" s="34">
        <f>$D842*I842</f>
        <v>0</v>
      </c>
      <c r="V842" s="34">
        <f>$D842*J842</f>
        <v>0</v>
      </c>
      <c r="W842" s="34">
        <f>$D842*K842</f>
        <v>0</v>
      </c>
      <c r="X842" s="35">
        <f>$D842*M842</f>
        <v>0</v>
      </c>
      <c r="Y842" s="35">
        <f t="shared" ref="Y842" si="415">D842*(1-K842)</f>
        <v>0</v>
      </c>
      <c r="Z842" s="34">
        <f>$D842*N842</f>
        <v>0</v>
      </c>
      <c r="AA842" s="34">
        <f>$D842*O842</f>
        <v>0</v>
      </c>
      <c r="AB842" s="34">
        <f>$D842*P842</f>
        <v>0</v>
      </c>
      <c r="AC842" s="106">
        <f>D842-AF842-AE842-AD842</f>
        <v>0</v>
      </c>
      <c r="AD842" s="34">
        <f>$D842*Q842</f>
        <v>0</v>
      </c>
      <c r="AE842" s="34">
        <f>$D842*R842</f>
        <v>0</v>
      </c>
      <c r="AF842" s="34">
        <f>$D842*S842</f>
        <v>0</v>
      </c>
      <c r="AG842" s="106">
        <f>$P842*AC842</f>
        <v>0</v>
      </c>
      <c r="AH842" s="106">
        <f>$P842*AD842</f>
        <v>0</v>
      </c>
      <c r="AI842" s="106">
        <f>$P842*AE842</f>
        <v>0</v>
      </c>
      <c r="AJ842" s="106">
        <f>$P842*AF842</f>
        <v>0</v>
      </c>
      <c r="AK842" s="34">
        <f>$D842*T842</f>
        <v>0</v>
      </c>
      <c r="AL842" s="35"/>
      <c r="AM842" s="10"/>
      <c r="AN842" s="29">
        <f>DSUM($A$9:$D$1100,$D$9,AO841:AO842)</f>
        <v>0</v>
      </c>
      <c r="AO842" s="10">
        <f>B842</f>
        <v>0</v>
      </c>
      <c r="AP842" s="88">
        <f>DCOUNT($A$9:$T$1100,$B$9,AO841:AO842)</f>
        <v>0</v>
      </c>
      <c r="AQ842" s="29">
        <f>DSUM($A$9:$T$1100,$P$9,AO841:AO842)</f>
        <v>0</v>
      </c>
      <c r="AR842" s="6">
        <f>IF(AP842=0,0,AQ842/AP842)</f>
        <v>0</v>
      </c>
      <c r="AY842" s="51"/>
    </row>
    <row r="843" spans="1:51" ht="2.25" customHeight="1" x14ac:dyDescent="0.2">
      <c r="A843" s="37"/>
      <c r="B843" s="38"/>
      <c r="C843" s="39"/>
      <c r="D843" s="40"/>
      <c r="E843" s="41"/>
      <c r="F843" s="42"/>
      <c r="G843" s="41"/>
      <c r="H843" s="43" t="s">
        <v>0</v>
      </c>
      <c r="I843" s="43" t="s">
        <v>52</v>
      </c>
      <c r="J843" s="43" t="s">
        <v>1</v>
      </c>
      <c r="K843" s="39"/>
      <c r="L843" s="69"/>
      <c r="M843" s="45"/>
      <c r="N843" s="46"/>
      <c r="O843" s="46"/>
      <c r="P843" s="86"/>
      <c r="Q843" s="252"/>
      <c r="R843" s="63"/>
      <c r="S843" s="253"/>
      <c r="T843" s="47"/>
      <c r="U843" s="48"/>
      <c r="V843" s="48"/>
      <c r="W843" s="48"/>
      <c r="X843" s="48"/>
      <c r="Y843" s="48"/>
      <c r="Z843" s="48"/>
      <c r="AA843" s="48"/>
      <c r="AB843" s="48"/>
      <c r="AC843" s="103"/>
      <c r="AD843" s="48"/>
      <c r="AE843" s="48"/>
      <c r="AF843" s="48"/>
      <c r="AG843" s="109"/>
      <c r="AH843" s="109"/>
      <c r="AI843" s="109"/>
      <c r="AJ843" s="109"/>
      <c r="AK843" s="48"/>
      <c r="AL843" s="48"/>
      <c r="AM843" s="10"/>
      <c r="AN843" s="18"/>
      <c r="AO843" s="14" t="s">
        <v>81</v>
      </c>
      <c r="AP843" s="87"/>
      <c r="AQ843" s="87"/>
      <c r="AY843" s="51"/>
    </row>
    <row r="844" spans="1:51" ht="17.25" customHeight="1" x14ac:dyDescent="0.2">
      <c r="A844" s="26"/>
      <c r="B844" s="27"/>
      <c r="C844" s="28"/>
      <c r="D844" s="29">
        <f>C844*E844*G844/100</f>
        <v>0</v>
      </c>
      <c r="E844" s="30"/>
      <c r="F844" s="31">
        <f>E844*G844/10</f>
        <v>0</v>
      </c>
      <c r="G844" s="30"/>
      <c r="H844" s="30"/>
      <c r="I844" s="30"/>
      <c r="J844" s="30"/>
      <c r="K844" s="28"/>
      <c r="L844" s="68"/>
      <c r="M844" s="32">
        <f>IF(L844=0,H844,L844)</f>
        <v>0</v>
      </c>
      <c r="N844" s="297"/>
      <c r="O844" s="107"/>
      <c r="P844" s="85"/>
      <c r="Q844" s="107"/>
      <c r="R844" s="64"/>
      <c r="S844" s="251"/>
      <c r="T844" s="33"/>
      <c r="U844" s="34">
        <f>$D844*I844</f>
        <v>0</v>
      </c>
      <c r="V844" s="34">
        <f>$D844*J844</f>
        <v>0</v>
      </c>
      <c r="W844" s="34">
        <f>$D844*K844</f>
        <v>0</v>
      </c>
      <c r="X844" s="35">
        <f>$D844*M844</f>
        <v>0</v>
      </c>
      <c r="Y844" s="35">
        <f t="shared" ref="Y844" si="416">D844*(1-K844)</f>
        <v>0</v>
      </c>
      <c r="Z844" s="34">
        <f>$D844*N844</f>
        <v>0</v>
      </c>
      <c r="AA844" s="34">
        <f>$D844*O844</f>
        <v>0</v>
      </c>
      <c r="AB844" s="34">
        <f>$D844*P844</f>
        <v>0</v>
      </c>
      <c r="AC844" s="106">
        <f>D844-AF844-AE844-AD844</f>
        <v>0</v>
      </c>
      <c r="AD844" s="34">
        <f>$D844*Q844</f>
        <v>0</v>
      </c>
      <c r="AE844" s="34">
        <f>$D844*R844</f>
        <v>0</v>
      </c>
      <c r="AF844" s="34">
        <f>$D844*S844</f>
        <v>0</v>
      </c>
      <c r="AG844" s="106">
        <f>$P844*AC844</f>
        <v>0</v>
      </c>
      <c r="AH844" s="106">
        <f>$P844*AD844</f>
        <v>0</v>
      </c>
      <c r="AI844" s="106">
        <f>$P844*AE844</f>
        <v>0</v>
      </c>
      <c r="AJ844" s="106">
        <f>$P844*AF844</f>
        <v>0</v>
      </c>
      <c r="AK844" s="34">
        <f>$D844*T844</f>
        <v>0</v>
      </c>
      <c r="AL844" s="35"/>
      <c r="AM844" s="10"/>
      <c r="AN844" s="29">
        <f>DSUM($A$9:$D$1100,$D$9,AO843:AO844)</f>
        <v>0</v>
      </c>
      <c r="AO844" s="10">
        <f>B844</f>
        <v>0</v>
      </c>
      <c r="AP844" s="88">
        <f>DCOUNT($A$9:$T$1100,$B$9,AO843:AO844)</f>
        <v>0</v>
      </c>
      <c r="AQ844" s="29">
        <f>DSUM($A$9:$T$1100,$P$9,AO843:AO844)</f>
        <v>0</v>
      </c>
      <c r="AR844" s="6">
        <f>IF(AP844=0,0,AQ844/AP844)</f>
        <v>0</v>
      </c>
      <c r="AY844" s="51"/>
    </row>
    <row r="845" spans="1:51" ht="2.25" customHeight="1" x14ac:dyDescent="0.2">
      <c r="A845" s="37"/>
      <c r="B845" s="38"/>
      <c r="C845" s="39"/>
      <c r="D845" s="40"/>
      <c r="E845" s="41"/>
      <c r="F845" s="42"/>
      <c r="G845" s="41"/>
      <c r="H845" s="43" t="s">
        <v>0</v>
      </c>
      <c r="I845" s="43" t="s">
        <v>52</v>
      </c>
      <c r="J845" s="43" t="s">
        <v>1</v>
      </c>
      <c r="K845" s="39"/>
      <c r="L845" s="69"/>
      <c r="M845" s="45"/>
      <c r="N845" s="46"/>
      <c r="O845" s="46"/>
      <c r="P845" s="86"/>
      <c r="Q845" s="252"/>
      <c r="R845" s="63"/>
      <c r="S845" s="253"/>
      <c r="T845" s="47"/>
      <c r="U845" s="48"/>
      <c r="V845" s="48"/>
      <c r="W845" s="48"/>
      <c r="X845" s="48"/>
      <c r="Y845" s="48"/>
      <c r="Z845" s="48"/>
      <c r="AA845" s="48"/>
      <c r="AB845" s="48"/>
      <c r="AC845" s="103"/>
      <c r="AD845" s="48"/>
      <c r="AE845" s="48"/>
      <c r="AF845" s="48"/>
      <c r="AG845" s="109"/>
      <c r="AH845" s="109"/>
      <c r="AI845" s="109"/>
      <c r="AJ845" s="109"/>
      <c r="AK845" s="48"/>
      <c r="AL845" s="48"/>
      <c r="AM845" s="10"/>
      <c r="AN845" s="18"/>
      <c r="AO845" s="14" t="s">
        <v>81</v>
      </c>
      <c r="AP845" s="87"/>
      <c r="AQ845" s="87"/>
      <c r="AY845" s="51"/>
    </row>
    <row r="846" spans="1:51" ht="17.25" customHeight="1" x14ac:dyDescent="0.2">
      <c r="A846" s="26"/>
      <c r="B846" s="27"/>
      <c r="C846" s="28"/>
      <c r="D846" s="29">
        <f>C846*E846*G846/100</f>
        <v>0</v>
      </c>
      <c r="E846" s="30"/>
      <c r="F846" s="31">
        <f>E846*G846/10</f>
        <v>0</v>
      </c>
      <c r="G846" s="30"/>
      <c r="H846" s="30"/>
      <c r="I846" s="30"/>
      <c r="J846" s="30"/>
      <c r="K846" s="28"/>
      <c r="L846" s="68"/>
      <c r="M846" s="32">
        <f>IF(L846=0,H846,L846)</f>
        <v>0</v>
      </c>
      <c r="N846" s="297"/>
      <c r="O846" s="107"/>
      <c r="P846" s="85"/>
      <c r="Q846" s="107"/>
      <c r="R846" s="64"/>
      <c r="S846" s="251"/>
      <c r="T846" s="33"/>
      <c r="U846" s="34">
        <f>$D846*I846</f>
        <v>0</v>
      </c>
      <c r="V846" s="34">
        <f>$D846*J846</f>
        <v>0</v>
      </c>
      <c r="W846" s="34">
        <f>$D846*K846</f>
        <v>0</v>
      </c>
      <c r="X846" s="35">
        <f>$D846*M846</f>
        <v>0</v>
      </c>
      <c r="Y846" s="35">
        <f t="shared" ref="Y846" si="417">D846*(1-K846)</f>
        <v>0</v>
      </c>
      <c r="Z846" s="34">
        <f>$D846*N846</f>
        <v>0</v>
      </c>
      <c r="AA846" s="34">
        <f>$D846*O846</f>
        <v>0</v>
      </c>
      <c r="AB846" s="34">
        <f>$D846*P846</f>
        <v>0</v>
      </c>
      <c r="AC846" s="106">
        <f>D846-AF846-AE846-AD846</f>
        <v>0</v>
      </c>
      <c r="AD846" s="34">
        <f>$D846*Q846</f>
        <v>0</v>
      </c>
      <c r="AE846" s="34">
        <f>$D846*R846</f>
        <v>0</v>
      </c>
      <c r="AF846" s="34">
        <f>$D846*S846</f>
        <v>0</v>
      </c>
      <c r="AG846" s="106">
        <f>$P846*AC846</f>
        <v>0</v>
      </c>
      <c r="AH846" s="106">
        <f>$P846*AD846</f>
        <v>0</v>
      </c>
      <c r="AI846" s="106">
        <f>$P846*AE846</f>
        <v>0</v>
      </c>
      <c r="AJ846" s="106">
        <f>$P846*AF846</f>
        <v>0</v>
      </c>
      <c r="AK846" s="34">
        <f>$D846*T846</f>
        <v>0</v>
      </c>
      <c r="AL846" s="35"/>
      <c r="AM846" s="10"/>
      <c r="AN846" s="29">
        <f>DSUM($A$9:$D$1100,$D$9,AO845:AO846)</f>
        <v>0</v>
      </c>
      <c r="AO846" s="10">
        <f>B846</f>
        <v>0</v>
      </c>
      <c r="AP846" s="88">
        <f>DCOUNT($A$9:$T$1100,$B$9,AO845:AO846)</f>
        <v>0</v>
      </c>
      <c r="AQ846" s="29">
        <f>DSUM($A$9:$T$1100,$P$9,AO845:AO846)</f>
        <v>0</v>
      </c>
      <c r="AR846" s="6">
        <f>IF(AP846=0,0,AQ846/AP846)</f>
        <v>0</v>
      </c>
      <c r="AY846" s="51"/>
    </row>
    <row r="847" spans="1:51" ht="2.25" customHeight="1" x14ac:dyDescent="0.2">
      <c r="A847" s="37"/>
      <c r="B847" s="38"/>
      <c r="C847" s="39"/>
      <c r="D847" s="40"/>
      <c r="E847" s="41"/>
      <c r="F847" s="42"/>
      <c r="G847" s="41"/>
      <c r="H847" s="43" t="s">
        <v>0</v>
      </c>
      <c r="I847" s="43" t="s">
        <v>52</v>
      </c>
      <c r="J847" s="43" t="s">
        <v>1</v>
      </c>
      <c r="K847" s="39"/>
      <c r="L847" s="69"/>
      <c r="M847" s="45"/>
      <c r="N847" s="46"/>
      <c r="O847" s="46"/>
      <c r="P847" s="86"/>
      <c r="Q847" s="252"/>
      <c r="R847" s="63"/>
      <c r="S847" s="253"/>
      <c r="T847" s="47"/>
      <c r="U847" s="48"/>
      <c r="V847" s="48"/>
      <c r="W847" s="48"/>
      <c r="X847" s="48"/>
      <c r="Y847" s="48"/>
      <c r="Z847" s="48"/>
      <c r="AA847" s="48"/>
      <c r="AB847" s="48"/>
      <c r="AC847" s="103"/>
      <c r="AD847" s="48"/>
      <c r="AE847" s="48"/>
      <c r="AF847" s="48"/>
      <c r="AG847" s="109"/>
      <c r="AH847" s="109"/>
      <c r="AI847" s="109"/>
      <c r="AJ847" s="109"/>
      <c r="AK847" s="48"/>
      <c r="AL847" s="48"/>
      <c r="AM847" s="10"/>
      <c r="AN847" s="18"/>
      <c r="AO847" s="14" t="s">
        <v>81</v>
      </c>
      <c r="AP847" s="87"/>
      <c r="AQ847" s="87"/>
      <c r="AY847" s="51"/>
    </row>
    <row r="848" spans="1:51" ht="17.25" customHeight="1" x14ac:dyDescent="0.2">
      <c r="A848" s="26"/>
      <c r="B848" s="27"/>
      <c r="C848" s="28"/>
      <c r="D848" s="29">
        <f>C848*E848*G848/100</f>
        <v>0</v>
      </c>
      <c r="E848" s="30"/>
      <c r="F848" s="31">
        <f>E848*G848/10</f>
        <v>0</v>
      </c>
      <c r="G848" s="30"/>
      <c r="H848" s="30"/>
      <c r="I848" s="30"/>
      <c r="J848" s="30"/>
      <c r="K848" s="28"/>
      <c r="L848" s="68"/>
      <c r="M848" s="32">
        <f>IF(L848=0,H848,L848)</f>
        <v>0</v>
      </c>
      <c r="N848" s="297"/>
      <c r="O848" s="107"/>
      <c r="P848" s="85"/>
      <c r="Q848" s="107"/>
      <c r="R848" s="64"/>
      <c r="S848" s="251"/>
      <c r="T848" s="33"/>
      <c r="U848" s="34">
        <f>$D848*I848</f>
        <v>0</v>
      </c>
      <c r="V848" s="34">
        <f>$D848*J848</f>
        <v>0</v>
      </c>
      <c r="W848" s="34">
        <f>$D848*K848</f>
        <v>0</v>
      </c>
      <c r="X848" s="35">
        <f>$D848*M848</f>
        <v>0</v>
      </c>
      <c r="Y848" s="35">
        <f t="shared" ref="Y848" si="418">D848*(1-K848)</f>
        <v>0</v>
      </c>
      <c r="Z848" s="34">
        <f>$D848*N848</f>
        <v>0</v>
      </c>
      <c r="AA848" s="34">
        <f>$D848*O848</f>
        <v>0</v>
      </c>
      <c r="AB848" s="34">
        <f>$D848*P848</f>
        <v>0</v>
      </c>
      <c r="AC848" s="106">
        <f>D848-AF848-AE848-AD848</f>
        <v>0</v>
      </c>
      <c r="AD848" s="34">
        <f>$D848*Q848</f>
        <v>0</v>
      </c>
      <c r="AE848" s="34">
        <f>$D848*R848</f>
        <v>0</v>
      </c>
      <c r="AF848" s="34">
        <f>$D848*S848</f>
        <v>0</v>
      </c>
      <c r="AG848" s="106">
        <f>$P848*AC848</f>
        <v>0</v>
      </c>
      <c r="AH848" s="106">
        <f>$P848*AD848</f>
        <v>0</v>
      </c>
      <c r="AI848" s="106">
        <f>$P848*AE848</f>
        <v>0</v>
      </c>
      <c r="AJ848" s="106">
        <f>$P848*AF848</f>
        <v>0</v>
      </c>
      <c r="AK848" s="34">
        <f>$D848*T848</f>
        <v>0</v>
      </c>
      <c r="AL848" s="35"/>
      <c r="AM848" s="10"/>
      <c r="AN848" s="29">
        <f>DSUM($A$9:$D$1100,$D$9,AO847:AO848)</f>
        <v>0</v>
      </c>
      <c r="AO848" s="10">
        <f>B848</f>
        <v>0</v>
      </c>
      <c r="AP848" s="88">
        <f>DCOUNT($A$9:$T$1100,$B$9,AO847:AO848)</f>
        <v>0</v>
      </c>
      <c r="AQ848" s="29">
        <f>DSUM($A$9:$T$1100,$P$9,AO847:AO848)</f>
        <v>0</v>
      </c>
      <c r="AR848" s="6">
        <f>IF(AP848=0,0,AQ848/AP848)</f>
        <v>0</v>
      </c>
      <c r="AY848" s="51"/>
    </row>
    <row r="849" spans="1:51" ht="2.25" customHeight="1" x14ac:dyDescent="0.2">
      <c r="A849" s="37"/>
      <c r="B849" s="38"/>
      <c r="C849" s="39"/>
      <c r="D849" s="40"/>
      <c r="E849" s="41"/>
      <c r="F849" s="42"/>
      <c r="G849" s="41"/>
      <c r="H849" s="43" t="s">
        <v>0</v>
      </c>
      <c r="I849" s="43" t="s">
        <v>52</v>
      </c>
      <c r="J849" s="43" t="s">
        <v>1</v>
      </c>
      <c r="K849" s="39"/>
      <c r="L849" s="69"/>
      <c r="M849" s="45"/>
      <c r="N849" s="46"/>
      <c r="O849" s="46"/>
      <c r="P849" s="86"/>
      <c r="Q849" s="252"/>
      <c r="R849" s="63"/>
      <c r="S849" s="253"/>
      <c r="T849" s="47"/>
      <c r="U849" s="48"/>
      <c r="V849" s="48"/>
      <c r="W849" s="48"/>
      <c r="X849" s="48"/>
      <c r="Y849" s="48"/>
      <c r="Z849" s="48"/>
      <c r="AA849" s="48"/>
      <c r="AB849" s="48"/>
      <c r="AC849" s="103"/>
      <c r="AD849" s="48"/>
      <c r="AE849" s="48"/>
      <c r="AF849" s="48"/>
      <c r="AG849" s="109"/>
      <c r="AH849" s="109"/>
      <c r="AI849" s="109"/>
      <c r="AJ849" s="109"/>
      <c r="AK849" s="48"/>
      <c r="AL849" s="48"/>
      <c r="AM849" s="10"/>
      <c r="AN849" s="18"/>
      <c r="AO849" s="14" t="s">
        <v>81</v>
      </c>
      <c r="AP849" s="87"/>
      <c r="AQ849" s="87"/>
      <c r="AY849" s="51"/>
    </row>
    <row r="850" spans="1:51" ht="17.25" customHeight="1" x14ac:dyDescent="0.2">
      <c r="A850" s="26"/>
      <c r="B850" s="27"/>
      <c r="C850" s="28"/>
      <c r="D850" s="29">
        <f>C850*E850*G850/100</f>
        <v>0</v>
      </c>
      <c r="E850" s="30"/>
      <c r="F850" s="31">
        <f>E850*G850/10</f>
        <v>0</v>
      </c>
      <c r="G850" s="30"/>
      <c r="H850" s="30"/>
      <c r="I850" s="30"/>
      <c r="J850" s="30"/>
      <c r="K850" s="28"/>
      <c r="L850" s="68"/>
      <c r="M850" s="32">
        <f>IF(L850=0,H850,L850)</f>
        <v>0</v>
      </c>
      <c r="N850" s="297"/>
      <c r="O850" s="107"/>
      <c r="P850" s="85"/>
      <c r="Q850" s="107"/>
      <c r="R850" s="64"/>
      <c r="S850" s="251"/>
      <c r="T850" s="33"/>
      <c r="U850" s="34">
        <f>$D850*I850</f>
        <v>0</v>
      </c>
      <c r="V850" s="34">
        <f>$D850*J850</f>
        <v>0</v>
      </c>
      <c r="W850" s="34">
        <f>$D850*K850</f>
        <v>0</v>
      </c>
      <c r="X850" s="35">
        <f>$D850*M850</f>
        <v>0</v>
      </c>
      <c r="Y850" s="35">
        <f t="shared" ref="Y850" si="419">D850*(1-K850)</f>
        <v>0</v>
      </c>
      <c r="Z850" s="34">
        <f>$D850*N850</f>
        <v>0</v>
      </c>
      <c r="AA850" s="34">
        <f>$D850*O850</f>
        <v>0</v>
      </c>
      <c r="AB850" s="34">
        <f>$D850*P850</f>
        <v>0</v>
      </c>
      <c r="AC850" s="106">
        <f>D850-AF850-AE850-AD850</f>
        <v>0</v>
      </c>
      <c r="AD850" s="34">
        <f>$D850*Q850</f>
        <v>0</v>
      </c>
      <c r="AE850" s="34">
        <f>$D850*R850</f>
        <v>0</v>
      </c>
      <c r="AF850" s="34">
        <f>$D850*S850</f>
        <v>0</v>
      </c>
      <c r="AG850" s="106">
        <f>$P850*AC850</f>
        <v>0</v>
      </c>
      <c r="AH850" s="106">
        <f>$P850*AD850</f>
        <v>0</v>
      </c>
      <c r="AI850" s="106">
        <f>$P850*AE850</f>
        <v>0</v>
      </c>
      <c r="AJ850" s="106">
        <f>$P850*AF850</f>
        <v>0</v>
      </c>
      <c r="AK850" s="34">
        <f>$D850*T850</f>
        <v>0</v>
      </c>
      <c r="AL850" s="35"/>
      <c r="AM850" s="10"/>
      <c r="AN850" s="29">
        <f>DSUM($A$9:$D$1100,$D$9,AO849:AO850)</f>
        <v>0</v>
      </c>
      <c r="AO850" s="10">
        <f>B850</f>
        <v>0</v>
      </c>
      <c r="AP850" s="88">
        <f>DCOUNT($A$9:$T$1100,$B$9,AO849:AO850)</f>
        <v>0</v>
      </c>
      <c r="AQ850" s="29">
        <f>DSUM($A$9:$T$1100,$P$9,AO849:AO850)</f>
        <v>0</v>
      </c>
      <c r="AR850" s="6">
        <f>IF(AP850=0,0,AQ850/AP850)</f>
        <v>0</v>
      </c>
      <c r="AY850" s="51"/>
    </row>
    <row r="851" spans="1:51" ht="2.25" customHeight="1" x14ac:dyDescent="0.2">
      <c r="A851" s="37"/>
      <c r="B851" s="38"/>
      <c r="C851" s="39"/>
      <c r="D851" s="40"/>
      <c r="E851" s="41"/>
      <c r="F851" s="42"/>
      <c r="G851" s="41"/>
      <c r="H851" s="43" t="s">
        <v>0</v>
      </c>
      <c r="I851" s="43" t="s">
        <v>52</v>
      </c>
      <c r="J851" s="43" t="s">
        <v>1</v>
      </c>
      <c r="K851" s="39"/>
      <c r="L851" s="69"/>
      <c r="M851" s="45"/>
      <c r="N851" s="46"/>
      <c r="O851" s="46"/>
      <c r="P851" s="86"/>
      <c r="Q851" s="252"/>
      <c r="R851" s="63"/>
      <c r="S851" s="253"/>
      <c r="T851" s="47"/>
      <c r="U851" s="48"/>
      <c r="V851" s="48"/>
      <c r="W851" s="48"/>
      <c r="X851" s="48"/>
      <c r="Y851" s="48"/>
      <c r="Z851" s="48"/>
      <c r="AA851" s="48"/>
      <c r="AB851" s="48"/>
      <c r="AC851" s="103"/>
      <c r="AD851" s="48"/>
      <c r="AE851" s="48"/>
      <c r="AF851" s="48"/>
      <c r="AG851" s="109"/>
      <c r="AH851" s="109"/>
      <c r="AI851" s="109"/>
      <c r="AJ851" s="109"/>
      <c r="AK851" s="48"/>
      <c r="AL851" s="48"/>
      <c r="AM851" s="10"/>
      <c r="AN851" s="18"/>
      <c r="AO851" s="14" t="s">
        <v>81</v>
      </c>
      <c r="AP851" s="87"/>
      <c r="AQ851" s="87"/>
      <c r="AY851" s="51"/>
    </row>
    <row r="852" spans="1:51" ht="17.25" customHeight="1" x14ac:dyDescent="0.2">
      <c r="A852" s="26"/>
      <c r="B852" s="27"/>
      <c r="C852" s="28"/>
      <c r="D852" s="29">
        <f>C852*E852*G852/100</f>
        <v>0</v>
      </c>
      <c r="E852" s="30"/>
      <c r="F852" s="31">
        <f>E852*G852/10</f>
        <v>0</v>
      </c>
      <c r="G852" s="30"/>
      <c r="H852" s="30"/>
      <c r="I852" s="30"/>
      <c r="J852" s="30"/>
      <c r="K852" s="28"/>
      <c r="L852" s="68"/>
      <c r="M852" s="32">
        <f>IF(L852=0,H852,L852)</f>
        <v>0</v>
      </c>
      <c r="N852" s="297"/>
      <c r="O852" s="107"/>
      <c r="P852" s="85"/>
      <c r="Q852" s="107"/>
      <c r="R852" s="64"/>
      <c r="S852" s="251"/>
      <c r="T852" s="33"/>
      <c r="U852" s="34">
        <f>$D852*I852</f>
        <v>0</v>
      </c>
      <c r="V852" s="34">
        <f>$D852*J852</f>
        <v>0</v>
      </c>
      <c r="W852" s="34">
        <f>$D852*K852</f>
        <v>0</v>
      </c>
      <c r="X852" s="35">
        <f>$D852*M852</f>
        <v>0</v>
      </c>
      <c r="Y852" s="35">
        <f t="shared" ref="Y852" si="420">D852*(1-K852)</f>
        <v>0</v>
      </c>
      <c r="Z852" s="34">
        <f>$D852*N852</f>
        <v>0</v>
      </c>
      <c r="AA852" s="34">
        <f>$D852*O852</f>
        <v>0</v>
      </c>
      <c r="AB852" s="34">
        <f>$D852*P852</f>
        <v>0</v>
      </c>
      <c r="AC852" s="106">
        <f>D852-AF852-AE852-AD852</f>
        <v>0</v>
      </c>
      <c r="AD852" s="34">
        <f>$D852*Q852</f>
        <v>0</v>
      </c>
      <c r="AE852" s="34">
        <f>$D852*R852</f>
        <v>0</v>
      </c>
      <c r="AF852" s="34">
        <f>$D852*S852</f>
        <v>0</v>
      </c>
      <c r="AG852" s="106">
        <f>$P852*AC852</f>
        <v>0</v>
      </c>
      <c r="AH852" s="106">
        <f>$P852*AD852</f>
        <v>0</v>
      </c>
      <c r="AI852" s="106">
        <f>$P852*AE852</f>
        <v>0</v>
      </c>
      <c r="AJ852" s="106">
        <f>$P852*AF852</f>
        <v>0</v>
      </c>
      <c r="AK852" s="34">
        <f>$D852*T852</f>
        <v>0</v>
      </c>
      <c r="AL852" s="35"/>
      <c r="AM852" s="10"/>
      <c r="AN852" s="29">
        <f>DSUM($A$9:$D$1100,$D$9,AO851:AO852)</f>
        <v>0</v>
      </c>
      <c r="AO852" s="10">
        <f>B852</f>
        <v>0</v>
      </c>
      <c r="AP852" s="88">
        <f>DCOUNT($A$9:$T$1100,$B$9,AO851:AO852)</f>
        <v>0</v>
      </c>
      <c r="AQ852" s="29">
        <f>DSUM($A$9:$T$1100,$P$9,AO851:AO852)</f>
        <v>0</v>
      </c>
      <c r="AR852" s="6">
        <f>IF(AP852=0,0,AQ852/AP852)</f>
        <v>0</v>
      </c>
      <c r="AY852" s="51"/>
    </row>
    <row r="853" spans="1:51" ht="2.25" customHeight="1" x14ac:dyDescent="0.2">
      <c r="A853" s="37"/>
      <c r="B853" s="38"/>
      <c r="C853" s="39"/>
      <c r="D853" s="40"/>
      <c r="E853" s="41"/>
      <c r="F853" s="42"/>
      <c r="G853" s="41"/>
      <c r="H853" s="43" t="s">
        <v>0</v>
      </c>
      <c r="I853" s="43" t="s">
        <v>52</v>
      </c>
      <c r="J853" s="43" t="s">
        <v>1</v>
      </c>
      <c r="K853" s="39"/>
      <c r="L853" s="69"/>
      <c r="M853" s="45"/>
      <c r="N853" s="46"/>
      <c r="O853" s="46"/>
      <c r="P853" s="86"/>
      <c r="Q853" s="252"/>
      <c r="R853" s="63"/>
      <c r="S853" s="253"/>
      <c r="T853" s="47"/>
      <c r="U853" s="48"/>
      <c r="V853" s="48"/>
      <c r="W853" s="48"/>
      <c r="X853" s="48"/>
      <c r="Y853" s="48"/>
      <c r="Z853" s="48"/>
      <c r="AA853" s="48"/>
      <c r="AB853" s="48"/>
      <c r="AC853" s="103"/>
      <c r="AD853" s="48"/>
      <c r="AE853" s="48"/>
      <c r="AF853" s="48"/>
      <c r="AG853" s="109"/>
      <c r="AH853" s="109"/>
      <c r="AI853" s="109"/>
      <c r="AJ853" s="109"/>
      <c r="AK853" s="48"/>
      <c r="AL853" s="48"/>
      <c r="AM853" s="10"/>
      <c r="AN853" s="18"/>
      <c r="AO853" s="14" t="s">
        <v>81</v>
      </c>
      <c r="AP853" s="87"/>
      <c r="AQ853" s="87"/>
      <c r="AY853" s="51"/>
    </row>
    <row r="854" spans="1:51" ht="17.25" customHeight="1" x14ac:dyDescent="0.2">
      <c r="A854" s="26"/>
      <c r="B854" s="27"/>
      <c r="C854" s="28"/>
      <c r="D854" s="29">
        <f>C854*E854*G854/100</f>
        <v>0</v>
      </c>
      <c r="E854" s="30"/>
      <c r="F854" s="31">
        <f>E854*G854/10</f>
        <v>0</v>
      </c>
      <c r="G854" s="30"/>
      <c r="H854" s="30"/>
      <c r="I854" s="30"/>
      <c r="J854" s="30"/>
      <c r="K854" s="28"/>
      <c r="L854" s="68"/>
      <c r="M854" s="32">
        <f>IF(L854=0,H854,L854)</f>
        <v>0</v>
      </c>
      <c r="N854" s="297"/>
      <c r="O854" s="107"/>
      <c r="P854" s="85"/>
      <c r="Q854" s="107"/>
      <c r="R854" s="64"/>
      <c r="S854" s="251"/>
      <c r="T854" s="33"/>
      <c r="U854" s="34">
        <f>$D854*I854</f>
        <v>0</v>
      </c>
      <c r="V854" s="34">
        <f>$D854*J854</f>
        <v>0</v>
      </c>
      <c r="W854" s="34">
        <f>$D854*K854</f>
        <v>0</v>
      </c>
      <c r="X854" s="35">
        <f>$D854*M854</f>
        <v>0</v>
      </c>
      <c r="Y854" s="35">
        <f t="shared" ref="Y854" si="421">D854*(1-K854)</f>
        <v>0</v>
      </c>
      <c r="Z854" s="34">
        <f>$D854*N854</f>
        <v>0</v>
      </c>
      <c r="AA854" s="34">
        <f>$D854*O854</f>
        <v>0</v>
      </c>
      <c r="AB854" s="34">
        <f>$D854*P854</f>
        <v>0</v>
      </c>
      <c r="AC854" s="106">
        <f>D854-AF854-AE854-AD854</f>
        <v>0</v>
      </c>
      <c r="AD854" s="34">
        <f>$D854*Q854</f>
        <v>0</v>
      </c>
      <c r="AE854" s="34">
        <f>$D854*R854</f>
        <v>0</v>
      </c>
      <c r="AF854" s="34">
        <f>$D854*S854</f>
        <v>0</v>
      </c>
      <c r="AG854" s="106">
        <f>$P854*AC854</f>
        <v>0</v>
      </c>
      <c r="AH854" s="106">
        <f>$P854*AD854</f>
        <v>0</v>
      </c>
      <c r="AI854" s="106">
        <f>$P854*AE854</f>
        <v>0</v>
      </c>
      <c r="AJ854" s="106">
        <f>$P854*AF854</f>
        <v>0</v>
      </c>
      <c r="AK854" s="34">
        <f>$D854*T854</f>
        <v>0</v>
      </c>
      <c r="AL854" s="35"/>
      <c r="AM854" s="10"/>
      <c r="AN854" s="29">
        <f>DSUM($A$9:$D$1100,$D$9,AO853:AO854)</f>
        <v>0</v>
      </c>
      <c r="AO854" s="10">
        <f>B854</f>
        <v>0</v>
      </c>
      <c r="AP854" s="88">
        <f>DCOUNT($A$9:$T$1100,$B$9,AO853:AO854)</f>
        <v>0</v>
      </c>
      <c r="AQ854" s="29">
        <f>DSUM($A$9:$T$1100,$P$9,AO853:AO854)</f>
        <v>0</v>
      </c>
      <c r="AR854" s="6">
        <f>IF(AP854=0,0,AQ854/AP854)</f>
        <v>0</v>
      </c>
      <c r="AY854" s="51"/>
    </row>
    <row r="855" spans="1:51" ht="2.25" customHeight="1" x14ac:dyDescent="0.2">
      <c r="A855" s="37"/>
      <c r="B855" s="38"/>
      <c r="C855" s="39"/>
      <c r="D855" s="40"/>
      <c r="E855" s="41"/>
      <c r="F855" s="42"/>
      <c r="G855" s="41"/>
      <c r="H855" s="43" t="s">
        <v>0</v>
      </c>
      <c r="I855" s="43" t="s">
        <v>52</v>
      </c>
      <c r="J855" s="43" t="s">
        <v>1</v>
      </c>
      <c r="K855" s="39"/>
      <c r="L855" s="69"/>
      <c r="M855" s="45"/>
      <c r="N855" s="46"/>
      <c r="O855" s="46"/>
      <c r="P855" s="86"/>
      <c r="Q855" s="252"/>
      <c r="R855" s="63"/>
      <c r="S855" s="253"/>
      <c r="T855" s="47"/>
      <c r="U855" s="48"/>
      <c r="V855" s="48"/>
      <c r="W855" s="48"/>
      <c r="X855" s="48"/>
      <c r="Y855" s="48"/>
      <c r="Z855" s="48"/>
      <c r="AA855" s="48"/>
      <c r="AB855" s="48"/>
      <c r="AC855" s="103"/>
      <c r="AD855" s="48"/>
      <c r="AE855" s="48"/>
      <c r="AF855" s="48"/>
      <c r="AG855" s="109"/>
      <c r="AH855" s="109"/>
      <c r="AI855" s="109"/>
      <c r="AJ855" s="109"/>
      <c r="AK855" s="48"/>
      <c r="AL855" s="48"/>
      <c r="AM855" s="10"/>
      <c r="AN855" s="18"/>
      <c r="AO855" s="14" t="s">
        <v>81</v>
      </c>
      <c r="AP855" s="87"/>
      <c r="AQ855" s="87"/>
      <c r="AY855" s="51"/>
    </row>
    <row r="856" spans="1:51" ht="17.25" customHeight="1" x14ac:dyDescent="0.2">
      <c r="A856" s="26"/>
      <c r="B856" s="27"/>
      <c r="C856" s="28"/>
      <c r="D856" s="29">
        <f>C856*E856*G856/100</f>
        <v>0</v>
      </c>
      <c r="E856" s="30"/>
      <c r="F856" s="31">
        <f>E856*G856/10</f>
        <v>0</v>
      </c>
      <c r="G856" s="30"/>
      <c r="H856" s="30"/>
      <c r="I856" s="30"/>
      <c r="J856" s="30"/>
      <c r="K856" s="28"/>
      <c r="L856" s="68"/>
      <c r="M856" s="32">
        <f>IF(L856=0,H856,L856)</f>
        <v>0</v>
      </c>
      <c r="N856" s="297"/>
      <c r="O856" s="107"/>
      <c r="P856" s="85"/>
      <c r="Q856" s="107"/>
      <c r="R856" s="64"/>
      <c r="S856" s="251"/>
      <c r="T856" s="33"/>
      <c r="U856" s="34">
        <f>$D856*I856</f>
        <v>0</v>
      </c>
      <c r="V856" s="34">
        <f>$D856*J856</f>
        <v>0</v>
      </c>
      <c r="W856" s="34">
        <f>$D856*K856</f>
        <v>0</v>
      </c>
      <c r="X856" s="35">
        <f>$D856*M856</f>
        <v>0</v>
      </c>
      <c r="Y856" s="35">
        <f t="shared" ref="Y856" si="422">D856*(1-K856)</f>
        <v>0</v>
      </c>
      <c r="Z856" s="34">
        <f>$D856*N856</f>
        <v>0</v>
      </c>
      <c r="AA856" s="34">
        <f>$D856*O856</f>
        <v>0</v>
      </c>
      <c r="AB856" s="34">
        <f>$D856*P856</f>
        <v>0</v>
      </c>
      <c r="AC856" s="106">
        <f>D856-AF856-AE856-AD856</f>
        <v>0</v>
      </c>
      <c r="AD856" s="34">
        <f>$D856*Q856</f>
        <v>0</v>
      </c>
      <c r="AE856" s="34">
        <f>$D856*R856</f>
        <v>0</v>
      </c>
      <c r="AF856" s="34">
        <f>$D856*S856</f>
        <v>0</v>
      </c>
      <c r="AG856" s="106">
        <f>$P856*AC856</f>
        <v>0</v>
      </c>
      <c r="AH856" s="106">
        <f>$P856*AD856</f>
        <v>0</v>
      </c>
      <c r="AI856" s="106">
        <f>$P856*AE856</f>
        <v>0</v>
      </c>
      <c r="AJ856" s="106">
        <f>$P856*AF856</f>
        <v>0</v>
      </c>
      <c r="AK856" s="34">
        <f>$D856*T856</f>
        <v>0</v>
      </c>
      <c r="AL856" s="35"/>
      <c r="AM856" s="10"/>
      <c r="AN856" s="29">
        <f>DSUM($A$9:$D$1100,$D$9,AO855:AO856)</f>
        <v>0</v>
      </c>
      <c r="AO856" s="10">
        <f>B856</f>
        <v>0</v>
      </c>
      <c r="AP856" s="88">
        <f>DCOUNT($A$9:$T$1100,$B$9,AO855:AO856)</f>
        <v>0</v>
      </c>
      <c r="AQ856" s="29">
        <f>DSUM($A$9:$T$1100,$P$9,AO855:AO856)</f>
        <v>0</v>
      </c>
      <c r="AR856" s="6">
        <f>IF(AP856=0,0,AQ856/AP856)</f>
        <v>0</v>
      </c>
      <c r="AY856" s="51"/>
    </row>
    <row r="857" spans="1:51" ht="2.25" customHeight="1" x14ac:dyDescent="0.2">
      <c r="A857" s="37"/>
      <c r="B857" s="38"/>
      <c r="C857" s="39"/>
      <c r="D857" s="40"/>
      <c r="E857" s="41"/>
      <c r="F857" s="42"/>
      <c r="G857" s="41"/>
      <c r="H857" s="43" t="s">
        <v>0</v>
      </c>
      <c r="I857" s="43" t="s">
        <v>52</v>
      </c>
      <c r="J857" s="43" t="s">
        <v>1</v>
      </c>
      <c r="K857" s="39"/>
      <c r="L857" s="69"/>
      <c r="M857" s="45"/>
      <c r="N857" s="46"/>
      <c r="O857" s="46"/>
      <c r="P857" s="86"/>
      <c r="Q857" s="252"/>
      <c r="R857" s="63"/>
      <c r="S857" s="253"/>
      <c r="T857" s="47"/>
      <c r="U857" s="48"/>
      <c r="V857" s="48"/>
      <c r="W857" s="48"/>
      <c r="X857" s="48"/>
      <c r="Y857" s="48"/>
      <c r="Z857" s="48"/>
      <c r="AA857" s="48"/>
      <c r="AB857" s="48"/>
      <c r="AC857" s="103"/>
      <c r="AD857" s="48"/>
      <c r="AE857" s="48"/>
      <c r="AF857" s="48"/>
      <c r="AG857" s="109"/>
      <c r="AH857" s="109"/>
      <c r="AI857" s="109"/>
      <c r="AJ857" s="109"/>
      <c r="AK857" s="48"/>
      <c r="AL857" s="48"/>
      <c r="AM857" s="10"/>
      <c r="AN857" s="18"/>
      <c r="AO857" s="14" t="s">
        <v>81</v>
      </c>
      <c r="AP857" s="87"/>
      <c r="AQ857" s="87"/>
      <c r="AY857" s="51"/>
    </row>
    <row r="858" spans="1:51" ht="17.25" customHeight="1" x14ac:dyDescent="0.2">
      <c r="A858" s="26"/>
      <c r="B858" s="27"/>
      <c r="C858" s="28"/>
      <c r="D858" s="29">
        <f>C858*E858*G858/100</f>
        <v>0</v>
      </c>
      <c r="E858" s="30"/>
      <c r="F858" s="31">
        <f>E858*G858/10</f>
        <v>0</v>
      </c>
      <c r="G858" s="30"/>
      <c r="H858" s="30"/>
      <c r="I858" s="30"/>
      <c r="J858" s="30"/>
      <c r="K858" s="28"/>
      <c r="L858" s="68"/>
      <c r="M858" s="32">
        <f>IF(L858=0,H858,L858)</f>
        <v>0</v>
      </c>
      <c r="N858" s="297"/>
      <c r="O858" s="107"/>
      <c r="P858" s="85"/>
      <c r="Q858" s="107"/>
      <c r="R858" s="64"/>
      <c r="S858" s="251"/>
      <c r="T858" s="33"/>
      <c r="U858" s="34">
        <f>$D858*I858</f>
        <v>0</v>
      </c>
      <c r="V858" s="34">
        <f>$D858*J858</f>
        <v>0</v>
      </c>
      <c r="W858" s="34">
        <f>$D858*K858</f>
        <v>0</v>
      </c>
      <c r="X858" s="35">
        <f>$D858*M858</f>
        <v>0</v>
      </c>
      <c r="Y858" s="35">
        <f t="shared" ref="Y858" si="423">D858*(1-K858)</f>
        <v>0</v>
      </c>
      <c r="Z858" s="34">
        <f>$D858*N858</f>
        <v>0</v>
      </c>
      <c r="AA858" s="34">
        <f>$D858*O858</f>
        <v>0</v>
      </c>
      <c r="AB858" s="34">
        <f>$D858*P858</f>
        <v>0</v>
      </c>
      <c r="AC858" s="106">
        <f>D858-AF858-AE858-AD858</f>
        <v>0</v>
      </c>
      <c r="AD858" s="34">
        <f>$D858*Q858</f>
        <v>0</v>
      </c>
      <c r="AE858" s="34">
        <f>$D858*R858</f>
        <v>0</v>
      </c>
      <c r="AF858" s="34">
        <f>$D858*S858</f>
        <v>0</v>
      </c>
      <c r="AG858" s="106">
        <f>$P858*AC858</f>
        <v>0</v>
      </c>
      <c r="AH858" s="106">
        <f>$P858*AD858</f>
        <v>0</v>
      </c>
      <c r="AI858" s="106">
        <f>$P858*AE858</f>
        <v>0</v>
      </c>
      <c r="AJ858" s="106">
        <f>$P858*AF858</f>
        <v>0</v>
      </c>
      <c r="AK858" s="34">
        <f>$D858*T858</f>
        <v>0</v>
      </c>
      <c r="AL858" s="35"/>
      <c r="AM858" s="10"/>
      <c r="AN858" s="29">
        <f>DSUM($A$9:$D$1100,$D$9,AO857:AO858)</f>
        <v>0</v>
      </c>
      <c r="AO858" s="10">
        <f>B858</f>
        <v>0</v>
      </c>
      <c r="AP858" s="88">
        <f>DCOUNT($A$9:$T$1100,$B$9,AO857:AO858)</f>
        <v>0</v>
      </c>
      <c r="AQ858" s="29">
        <f>DSUM($A$9:$T$1100,$P$9,AO857:AO858)</f>
        <v>0</v>
      </c>
      <c r="AR858" s="6">
        <f>IF(AP858=0,0,AQ858/AP858)</f>
        <v>0</v>
      </c>
      <c r="AY858" s="51"/>
    </row>
    <row r="859" spans="1:51" ht="2.25" customHeight="1" x14ac:dyDescent="0.2">
      <c r="A859" s="37"/>
      <c r="B859" s="38"/>
      <c r="C859" s="39"/>
      <c r="D859" s="40"/>
      <c r="E859" s="41"/>
      <c r="F859" s="42"/>
      <c r="G859" s="41"/>
      <c r="H859" s="43" t="s">
        <v>0</v>
      </c>
      <c r="I859" s="43" t="s">
        <v>52</v>
      </c>
      <c r="J859" s="43" t="s">
        <v>1</v>
      </c>
      <c r="K859" s="39"/>
      <c r="L859" s="69"/>
      <c r="M859" s="45"/>
      <c r="N859" s="46"/>
      <c r="O859" s="46"/>
      <c r="P859" s="86"/>
      <c r="Q859" s="252"/>
      <c r="R859" s="63"/>
      <c r="S859" s="253"/>
      <c r="T859" s="47"/>
      <c r="U859" s="48"/>
      <c r="V859" s="48"/>
      <c r="W859" s="48"/>
      <c r="X859" s="48"/>
      <c r="Y859" s="48"/>
      <c r="Z859" s="48"/>
      <c r="AA859" s="48"/>
      <c r="AB859" s="48"/>
      <c r="AC859" s="103"/>
      <c r="AD859" s="48"/>
      <c r="AE859" s="48"/>
      <c r="AF859" s="48"/>
      <c r="AG859" s="109"/>
      <c r="AH859" s="109"/>
      <c r="AI859" s="109"/>
      <c r="AJ859" s="109"/>
      <c r="AK859" s="48"/>
      <c r="AL859" s="48"/>
      <c r="AM859" s="10"/>
      <c r="AN859" s="18"/>
      <c r="AO859" s="14" t="s">
        <v>81</v>
      </c>
      <c r="AP859" s="87"/>
      <c r="AQ859" s="87"/>
      <c r="AY859" s="51"/>
    </row>
    <row r="860" spans="1:51" ht="17.25" customHeight="1" x14ac:dyDescent="0.2">
      <c r="A860" s="26"/>
      <c r="B860" s="27"/>
      <c r="C860" s="28"/>
      <c r="D860" s="29">
        <f>C860*E860*G860/100</f>
        <v>0</v>
      </c>
      <c r="E860" s="30"/>
      <c r="F860" s="31">
        <f>E860*G860/10</f>
        <v>0</v>
      </c>
      <c r="G860" s="30"/>
      <c r="H860" s="30"/>
      <c r="I860" s="30"/>
      <c r="J860" s="30"/>
      <c r="K860" s="28"/>
      <c r="L860" s="68"/>
      <c r="M860" s="32">
        <f>IF(L860=0,H860,L860)</f>
        <v>0</v>
      </c>
      <c r="N860" s="297"/>
      <c r="O860" s="107"/>
      <c r="P860" s="85"/>
      <c r="Q860" s="107"/>
      <c r="R860" s="64"/>
      <c r="S860" s="251"/>
      <c r="T860" s="33"/>
      <c r="U860" s="34">
        <f>$D860*I860</f>
        <v>0</v>
      </c>
      <c r="V860" s="34">
        <f>$D860*J860</f>
        <v>0</v>
      </c>
      <c r="W860" s="34">
        <f>$D860*K860</f>
        <v>0</v>
      </c>
      <c r="X860" s="35">
        <f>$D860*M860</f>
        <v>0</v>
      </c>
      <c r="Y860" s="35">
        <f t="shared" ref="Y860" si="424">D860*(1-K860)</f>
        <v>0</v>
      </c>
      <c r="Z860" s="34">
        <f>$D860*N860</f>
        <v>0</v>
      </c>
      <c r="AA860" s="34">
        <f>$D860*O860</f>
        <v>0</v>
      </c>
      <c r="AB860" s="34">
        <f>$D860*P860</f>
        <v>0</v>
      </c>
      <c r="AC860" s="106">
        <f>D860-AF860-AE860-AD860</f>
        <v>0</v>
      </c>
      <c r="AD860" s="34">
        <f>$D860*Q860</f>
        <v>0</v>
      </c>
      <c r="AE860" s="34">
        <f>$D860*R860</f>
        <v>0</v>
      </c>
      <c r="AF860" s="34">
        <f>$D860*S860</f>
        <v>0</v>
      </c>
      <c r="AG860" s="106">
        <f>$P860*AC860</f>
        <v>0</v>
      </c>
      <c r="AH860" s="106">
        <f>$P860*AD860</f>
        <v>0</v>
      </c>
      <c r="AI860" s="106">
        <f>$P860*AE860</f>
        <v>0</v>
      </c>
      <c r="AJ860" s="106">
        <f>$P860*AF860</f>
        <v>0</v>
      </c>
      <c r="AK860" s="34">
        <f>$D860*T860</f>
        <v>0</v>
      </c>
      <c r="AL860" s="35"/>
      <c r="AM860" s="10"/>
      <c r="AN860" s="29">
        <f>DSUM($A$9:$D$1100,$D$9,AO859:AO860)</f>
        <v>0</v>
      </c>
      <c r="AO860" s="10">
        <f>B860</f>
        <v>0</v>
      </c>
      <c r="AP860" s="88">
        <f>DCOUNT($A$9:$T$1100,$B$9,AO859:AO860)</f>
        <v>0</v>
      </c>
      <c r="AQ860" s="29">
        <f>DSUM($A$9:$T$1100,$P$9,AO859:AO860)</f>
        <v>0</v>
      </c>
      <c r="AR860" s="6">
        <f>IF(AP860=0,0,AQ860/AP860)</f>
        <v>0</v>
      </c>
      <c r="AY860" s="51"/>
    </row>
    <row r="861" spans="1:51" ht="2.25" customHeight="1" x14ac:dyDescent="0.2">
      <c r="A861" s="37"/>
      <c r="B861" s="38"/>
      <c r="C861" s="39"/>
      <c r="D861" s="40"/>
      <c r="E861" s="41"/>
      <c r="F861" s="42"/>
      <c r="G861" s="41"/>
      <c r="H861" s="43" t="s">
        <v>0</v>
      </c>
      <c r="I861" s="43" t="s">
        <v>52</v>
      </c>
      <c r="J861" s="43" t="s">
        <v>1</v>
      </c>
      <c r="K861" s="39"/>
      <c r="L861" s="69"/>
      <c r="M861" s="45"/>
      <c r="N861" s="46"/>
      <c r="O861" s="46"/>
      <c r="P861" s="86"/>
      <c r="Q861" s="252"/>
      <c r="R861" s="63"/>
      <c r="S861" s="253"/>
      <c r="T861" s="47"/>
      <c r="U861" s="48"/>
      <c r="V861" s="48"/>
      <c r="W861" s="48"/>
      <c r="X861" s="48"/>
      <c r="Y861" s="48"/>
      <c r="Z861" s="48"/>
      <c r="AA861" s="48"/>
      <c r="AB861" s="48"/>
      <c r="AC861" s="103"/>
      <c r="AD861" s="48"/>
      <c r="AE861" s="48"/>
      <c r="AF861" s="48"/>
      <c r="AG861" s="109"/>
      <c r="AH861" s="109"/>
      <c r="AI861" s="109"/>
      <c r="AJ861" s="109"/>
      <c r="AK861" s="48"/>
      <c r="AL861" s="48"/>
      <c r="AM861" s="10"/>
      <c r="AN861" s="18"/>
      <c r="AO861" s="14" t="s">
        <v>81</v>
      </c>
      <c r="AP861" s="87"/>
      <c r="AQ861" s="87"/>
      <c r="AY861" s="51"/>
    </row>
    <row r="862" spans="1:51" ht="17.25" customHeight="1" x14ac:dyDescent="0.2">
      <c r="A862" s="26"/>
      <c r="B862" s="27"/>
      <c r="C862" s="28"/>
      <c r="D862" s="29">
        <f>C862*E862*G862/100</f>
        <v>0</v>
      </c>
      <c r="E862" s="30"/>
      <c r="F862" s="31">
        <f>E862*G862/10</f>
        <v>0</v>
      </c>
      <c r="G862" s="30"/>
      <c r="H862" s="30"/>
      <c r="I862" s="30"/>
      <c r="J862" s="30"/>
      <c r="K862" s="28"/>
      <c r="L862" s="68"/>
      <c r="M862" s="32">
        <f>IF(L862=0,H862,L862)</f>
        <v>0</v>
      </c>
      <c r="N862" s="297"/>
      <c r="O862" s="107"/>
      <c r="P862" s="85"/>
      <c r="Q862" s="107"/>
      <c r="R862" s="64"/>
      <c r="S862" s="251"/>
      <c r="T862" s="33"/>
      <c r="U862" s="34">
        <f>$D862*I862</f>
        <v>0</v>
      </c>
      <c r="V862" s="34">
        <f>$D862*J862</f>
        <v>0</v>
      </c>
      <c r="W862" s="34">
        <f>$D862*K862</f>
        <v>0</v>
      </c>
      <c r="X862" s="35">
        <f>$D862*M862</f>
        <v>0</v>
      </c>
      <c r="Y862" s="35">
        <f t="shared" ref="Y862" si="425">D862*(1-K862)</f>
        <v>0</v>
      </c>
      <c r="Z862" s="34">
        <f>$D862*N862</f>
        <v>0</v>
      </c>
      <c r="AA862" s="34">
        <f>$D862*O862</f>
        <v>0</v>
      </c>
      <c r="AB862" s="34">
        <f>$D862*P862</f>
        <v>0</v>
      </c>
      <c r="AC862" s="106">
        <f>D862-AF862-AE862-AD862</f>
        <v>0</v>
      </c>
      <c r="AD862" s="34">
        <f>$D862*Q862</f>
        <v>0</v>
      </c>
      <c r="AE862" s="34">
        <f>$D862*R862</f>
        <v>0</v>
      </c>
      <c r="AF862" s="34">
        <f>$D862*S862</f>
        <v>0</v>
      </c>
      <c r="AG862" s="106">
        <f>$P862*AC862</f>
        <v>0</v>
      </c>
      <c r="AH862" s="106">
        <f>$P862*AD862</f>
        <v>0</v>
      </c>
      <c r="AI862" s="106">
        <f>$P862*AE862</f>
        <v>0</v>
      </c>
      <c r="AJ862" s="106">
        <f>$P862*AF862</f>
        <v>0</v>
      </c>
      <c r="AK862" s="34">
        <f>$D862*T862</f>
        <v>0</v>
      </c>
      <c r="AL862" s="35"/>
      <c r="AM862" s="10"/>
      <c r="AN862" s="29">
        <f>DSUM($A$9:$D$1100,$D$9,AO861:AO862)</f>
        <v>0</v>
      </c>
      <c r="AO862" s="10">
        <f>B862</f>
        <v>0</v>
      </c>
      <c r="AP862" s="88">
        <f>DCOUNT($A$9:$T$1100,$B$9,AO861:AO862)</f>
        <v>0</v>
      </c>
      <c r="AQ862" s="29">
        <f>DSUM($A$9:$T$1100,$P$9,AO861:AO862)</f>
        <v>0</v>
      </c>
      <c r="AR862" s="6">
        <f>IF(AP862=0,0,AQ862/AP862)</f>
        <v>0</v>
      </c>
      <c r="AY862" s="51"/>
    </row>
    <row r="863" spans="1:51" ht="2.25" customHeight="1" x14ac:dyDescent="0.2">
      <c r="A863" s="37"/>
      <c r="B863" s="38"/>
      <c r="C863" s="39"/>
      <c r="D863" s="40"/>
      <c r="E863" s="41"/>
      <c r="F863" s="42"/>
      <c r="G863" s="41"/>
      <c r="H863" s="43" t="s">
        <v>0</v>
      </c>
      <c r="I863" s="43" t="s">
        <v>52</v>
      </c>
      <c r="J863" s="43" t="s">
        <v>1</v>
      </c>
      <c r="K863" s="39"/>
      <c r="L863" s="69"/>
      <c r="M863" s="45"/>
      <c r="N863" s="46"/>
      <c r="O863" s="46"/>
      <c r="P863" s="86"/>
      <c r="Q863" s="252"/>
      <c r="R863" s="63"/>
      <c r="S863" s="253"/>
      <c r="T863" s="47"/>
      <c r="U863" s="48"/>
      <c r="V863" s="48"/>
      <c r="W863" s="48"/>
      <c r="X863" s="48"/>
      <c r="Y863" s="48"/>
      <c r="Z863" s="48"/>
      <c r="AA863" s="48"/>
      <c r="AB863" s="48"/>
      <c r="AC863" s="103"/>
      <c r="AD863" s="48"/>
      <c r="AE863" s="48"/>
      <c r="AF863" s="48"/>
      <c r="AG863" s="109"/>
      <c r="AH863" s="109"/>
      <c r="AI863" s="109"/>
      <c r="AJ863" s="109"/>
      <c r="AK863" s="48"/>
      <c r="AL863" s="48"/>
      <c r="AM863" s="10"/>
      <c r="AN863" s="18"/>
      <c r="AO863" s="14" t="s">
        <v>81</v>
      </c>
      <c r="AP863" s="87"/>
      <c r="AQ863" s="87"/>
      <c r="AY863" s="51"/>
    </row>
    <row r="864" spans="1:51" ht="17.25" customHeight="1" x14ac:dyDescent="0.2">
      <c r="A864" s="26"/>
      <c r="B864" s="27"/>
      <c r="C864" s="28"/>
      <c r="D864" s="29">
        <f>C864*E864*G864/100</f>
        <v>0</v>
      </c>
      <c r="E864" s="30"/>
      <c r="F864" s="31">
        <f>E864*G864/10</f>
        <v>0</v>
      </c>
      <c r="G864" s="30"/>
      <c r="H864" s="30"/>
      <c r="I864" s="30"/>
      <c r="J864" s="30"/>
      <c r="K864" s="28"/>
      <c r="L864" s="68"/>
      <c r="M864" s="32">
        <f>IF(L864=0,H864,L864)</f>
        <v>0</v>
      </c>
      <c r="N864" s="297"/>
      <c r="O864" s="107"/>
      <c r="P864" s="85"/>
      <c r="Q864" s="107"/>
      <c r="R864" s="64"/>
      <c r="S864" s="251"/>
      <c r="T864" s="33"/>
      <c r="U864" s="34">
        <f>$D864*I864</f>
        <v>0</v>
      </c>
      <c r="V864" s="34">
        <f>$D864*J864</f>
        <v>0</v>
      </c>
      <c r="W864" s="34">
        <f>$D864*K864</f>
        <v>0</v>
      </c>
      <c r="X864" s="35">
        <f>$D864*M864</f>
        <v>0</v>
      </c>
      <c r="Y864" s="35">
        <f t="shared" ref="Y864" si="426">D864*(1-K864)</f>
        <v>0</v>
      </c>
      <c r="Z864" s="34">
        <f>$D864*N864</f>
        <v>0</v>
      </c>
      <c r="AA864" s="34">
        <f>$D864*O864</f>
        <v>0</v>
      </c>
      <c r="AB864" s="34">
        <f>$D864*P864</f>
        <v>0</v>
      </c>
      <c r="AC864" s="106">
        <f>D864-AF864-AE864-AD864</f>
        <v>0</v>
      </c>
      <c r="AD864" s="34">
        <f>$D864*Q864</f>
        <v>0</v>
      </c>
      <c r="AE864" s="34">
        <f>$D864*R864</f>
        <v>0</v>
      </c>
      <c r="AF864" s="34">
        <f>$D864*S864</f>
        <v>0</v>
      </c>
      <c r="AG864" s="106">
        <f>$P864*AC864</f>
        <v>0</v>
      </c>
      <c r="AH864" s="106">
        <f>$P864*AD864</f>
        <v>0</v>
      </c>
      <c r="AI864" s="106">
        <f>$P864*AE864</f>
        <v>0</v>
      </c>
      <c r="AJ864" s="106">
        <f>$P864*AF864</f>
        <v>0</v>
      </c>
      <c r="AK864" s="34">
        <f>$D864*T864</f>
        <v>0</v>
      </c>
      <c r="AL864" s="35"/>
      <c r="AM864" s="10"/>
      <c r="AN864" s="29">
        <f>DSUM($A$9:$D$1100,$D$9,AO863:AO864)</f>
        <v>0</v>
      </c>
      <c r="AO864" s="10">
        <f>B864</f>
        <v>0</v>
      </c>
      <c r="AP864" s="88">
        <f>DCOUNT($A$9:$T$1100,$B$9,AO863:AO864)</f>
        <v>0</v>
      </c>
      <c r="AQ864" s="29">
        <f>DSUM($A$9:$T$1100,$P$9,AO863:AO864)</f>
        <v>0</v>
      </c>
      <c r="AR864" s="6">
        <f>IF(AP864=0,0,AQ864/AP864)</f>
        <v>0</v>
      </c>
      <c r="AY864" s="51"/>
    </row>
    <row r="865" spans="1:51" ht="2.25" customHeight="1" x14ac:dyDescent="0.2">
      <c r="A865" s="37"/>
      <c r="B865" s="38"/>
      <c r="C865" s="39"/>
      <c r="D865" s="40"/>
      <c r="E865" s="41"/>
      <c r="F865" s="42"/>
      <c r="G865" s="41"/>
      <c r="H865" s="43" t="s">
        <v>0</v>
      </c>
      <c r="I865" s="43" t="s">
        <v>52</v>
      </c>
      <c r="J865" s="43" t="s">
        <v>1</v>
      </c>
      <c r="K865" s="39"/>
      <c r="L865" s="69"/>
      <c r="M865" s="45"/>
      <c r="N865" s="46"/>
      <c r="O865" s="46"/>
      <c r="P865" s="86"/>
      <c r="Q865" s="252"/>
      <c r="R865" s="63"/>
      <c r="S865" s="253"/>
      <c r="T865" s="47"/>
      <c r="U865" s="48"/>
      <c r="V865" s="48"/>
      <c r="W865" s="48"/>
      <c r="X865" s="48"/>
      <c r="Y865" s="48"/>
      <c r="Z865" s="48"/>
      <c r="AA865" s="48"/>
      <c r="AB865" s="48"/>
      <c r="AC865" s="103"/>
      <c r="AD865" s="48"/>
      <c r="AE865" s="48"/>
      <c r="AF865" s="48"/>
      <c r="AG865" s="109"/>
      <c r="AH865" s="109"/>
      <c r="AI865" s="109"/>
      <c r="AJ865" s="109"/>
      <c r="AK865" s="48"/>
      <c r="AL865" s="48"/>
      <c r="AM865" s="10"/>
      <c r="AN865" s="18"/>
      <c r="AO865" s="14" t="s">
        <v>81</v>
      </c>
      <c r="AP865" s="87"/>
      <c r="AQ865" s="87"/>
      <c r="AY865" s="51"/>
    </row>
    <row r="866" spans="1:51" ht="17.25" customHeight="1" x14ac:dyDescent="0.2">
      <c r="A866" s="26"/>
      <c r="B866" s="27"/>
      <c r="C866" s="28"/>
      <c r="D866" s="29">
        <f>C866*E866*G866/100</f>
        <v>0</v>
      </c>
      <c r="E866" s="30"/>
      <c r="F866" s="31">
        <f>E866*G866/10</f>
        <v>0</v>
      </c>
      <c r="G866" s="30"/>
      <c r="H866" s="30"/>
      <c r="I866" s="30"/>
      <c r="J866" s="30"/>
      <c r="K866" s="28"/>
      <c r="L866" s="68"/>
      <c r="M866" s="32">
        <f>IF(L866=0,H866,L866)</f>
        <v>0</v>
      </c>
      <c r="N866" s="297"/>
      <c r="O866" s="107"/>
      <c r="P866" s="85"/>
      <c r="Q866" s="107"/>
      <c r="R866" s="64"/>
      <c r="S866" s="251"/>
      <c r="T866" s="33"/>
      <c r="U866" s="34">
        <f>$D866*I866</f>
        <v>0</v>
      </c>
      <c r="V866" s="34">
        <f>$D866*J866</f>
        <v>0</v>
      </c>
      <c r="W866" s="34">
        <f>$D866*K866</f>
        <v>0</v>
      </c>
      <c r="X866" s="35">
        <f>$D866*M866</f>
        <v>0</v>
      </c>
      <c r="Y866" s="35">
        <f t="shared" ref="Y866" si="427">D866*(1-K866)</f>
        <v>0</v>
      </c>
      <c r="Z866" s="34">
        <f>$D866*N866</f>
        <v>0</v>
      </c>
      <c r="AA866" s="34">
        <f>$D866*O866</f>
        <v>0</v>
      </c>
      <c r="AB866" s="34">
        <f>$D866*P866</f>
        <v>0</v>
      </c>
      <c r="AC866" s="106">
        <f>D866-AF866-AE866-AD866</f>
        <v>0</v>
      </c>
      <c r="AD866" s="34">
        <f>$D866*Q866</f>
        <v>0</v>
      </c>
      <c r="AE866" s="34">
        <f>$D866*R866</f>
        <v>0</v>
      </c>
      <c r="AF866" s="34">
        <f>$D866*S866</f>
        <v>0</v>
      </c>
      <c r="AG866" s="106">
        <f>$P866*AC866</f>
        <v>0</v>
      </c>
      <c r="AH866" s="106">
        <f>$P866*AD866</f>
        <v>0</v>
      </c>
      <c r="AI866" s="106">
        <f>$P866*AE866</f>
        <v>0</v>
      </c>
      <c r="AJ866" s="106">
        <f>$P866*AF866</f>
        <v>0</v>
      </c>
      <c r="AK866" s="34">
        <f>$D866*T866</f>
        <v>0</v>
      </c>
      <c r="AL866" s="35"/>
      <c r="AM866" s="10"/>
      <c r="AN866" s="29">
        <f>DSUM($A$9:$D$1100,$D$9,AO865:AO866)</f>
        <v>0</v>
      </c>
      <c r="AO866" s="10">
        <f>B866</f>
        <v>0</v>
      </c>
      <c r="AP866" s="88">
        <f>DCOUNT($A$9:$T$1100,$B$9,AO865:AO866)</f>
        <v>0</v>
      </c>
      <c r="AQ866" s="29">
        <f>DSUM($A$9:$T$1100,$P$9,AO865:AO866)</f>
        <v>0</v>
      </c>
      <c r="AR866" s="6">
        <f>IF(AP866=0,0,AQ866/AP866)</f>
        <v>0</v>
      </c>
      <c r="AY866" s="51"/>
    </row>
    <row r="867" spans="1:51" ht="2.25" customHeight="1" x14ac:dyDescent="0.2">
      <c r="A867" s="37"/>
      <c r="B867" s="38"/>
      <c r="C867" s="39"/>
      <c r="D867" s="40"/>
      <c r="E867" s="41"/>
      <c r="F867" s="42"/>
      <c r="G867" s="41"/>
      <c r="H867" s="43" t="s">
        <v>0</v>
      </c>
      <c r="I867" s="43" t="s">
        <v>52</v>
      </c>
      <c r="J867" s="43" t="s">
        <v>1</v>
      </c>
      <c r="K867" s="39"/>
      <c r="L867" s="69"/>
      <c r="M867" s="45"/>
      <c r="N867" s="46"/>
      <c r="O867" s="46"/>
      <c r="P867" s="86"/>
      <c r="Q867" s="252"/>
      <c r="R867" s="63"/>
      <c r="S867" s="253"/>
      <c r="T867" s="47"/>
      <c r="U867" s="48"/>
      <c r="V867" s="48"/>
      <c r="W867" s="48"/>
      <c r="X867" s="48"/>
      <c r="Y867" s="48"/>
      <c r="Z867" s="48"/>
      <c r="AA867" s="48"/>
      <c r="AB867" s="48"/>
      <c r="AC867" s="103"/>
      <c r="AD867" s="48"/>
      <c r="AE867" s="48"/>
      <c r="AF867" s="48"/>
      <c r="AG867" s="109"/>
      <c r="AH867" s="109"/>
      <c r="AI867" s="109"/>
      <c r="AJ867" s="109"/>
      <c r="AK867" s="48"/>
      <c r="AL867" s="48"/>
      <c r="AM867" s="10"/>
      <c r="AN867" s="18"/>
      <c r="AO867" s="14" t="s">
        <v>81</v>
      </c>
      <c r="AP867" s="87"/>
      <c r="AQ867" s="87"/>
      <c r="AY867" s="51"/>
    </row>
    <row r="868" spans="1:51" ht="17.25" customHeight="1" x14ac:dyDescent="0.2">
      <c r="A868" s="26"/>
      <c r="B868" s="27"/>
      <c r="C868" s="28"/>
      <c r="D868" s="29">
        <f>C868*E868*G868/100</f>
        <v>0</v>
      </c>
      <c r="E868" s="30"/>
      <c r="F868" s="31">
        <f>E868*G868/10</f>
        <v>0</v>
      </c>
      <c r="G868" s="30"/>
      <c r="H868" s="30"/>
      <c r="I868" s="30"/>
      <c r="J868" s="30"/>
      <c r="K868" s="28"/>
      <c r="L868" s="68"/>
      <c r="M868" s="32">
        <f>IF(L868=0,H868,L868)</f>
        <v>0</v>
      </c>
      <c r="N868" s="297"/>
      <c r="O868" s="107"/>
      <c r="P868" s="85"/>
      <c r="Q868" s="107"/>
      <c r="R868" s="64"/>
      <c r="S868" s="251"/>
      <c r="T868" s="33"/>
      <c r="U868" s="34">
        <f>$D868*I868</f>
        <v>0</v>
      </c>
      <c r="V868" s="34">
        <f>$D868*J868</f>
        <v>0</v>
      </c>
      <c r="W868" s="34">
        <f>$D868*K868</f>
        <v>0</v>
      </c>
      <c r="X868" s="35">
        <f>$D868*M868</f>
        <v>0</v>
      </c>
      <c r="Y868" s="35">
        <f t="shared" ref="Y868" si="428">D868*(1-K868)</f>
        <v>0</v>
      </c>
      <c r="Z868" s="34">
        <f>$D868*N868</f>
        <v>0</v>
      </c>
      <c r="AA868" s="34">
        <f>$D868*O868</f>
        <v>0</v>
      </c>
      <c r="AB868" s="34">
        <f>$D868*P868</f>
        <v>0</v>
      </c>
      <c r="AC868" s="106">
        <f>D868-AF868-AE868-AD868</f>
        <v>0</v>
      </c>
      <c r="AD868" s="34">
        <f>$D868*Q868</f>
        <v>0</v>
      </c>
      <c r="AE868" s="34">
        <f>$D868*R868</f>
        <v>0</v>
      </c>
      <c r="AF868" s="34">
        <f>$D868*S868</f>
        <v>0</v>
      </c>
      <c r="AG868" s="106">
        <f>$P868*AC868</f>
        <v>0</v>
      </c>
      <c r="AH868" s="106">
        <f>$P868*AD868</f>
        <v>0</v>
      </c>
      <c r="AI868" s="106">
        <f>$P868*AE868</f>
        <v>0</v>
      </c>
      <c r="AJ868" s="106">
        <f>$P868*AF868</f>
        <v>0</v>
      </c>
      <c r="AK868" s="34">
        <f>$D868*T868</f>
        <v>0</v>
      </c>
      <c r="AL868" s="35"/>
      <c r="AM868" s="10"/>
      <c r="AN868" s="29">
        <f>DSUM($A$9:$D$1100,$D$9,AO867:AO868)</f>
        <v>0</v>
      </c>
      <c r="AO868" s="10">
        <f>B868</f>
        <v>0</v>
      </c>
      <c r="AP868" s="88">
        <f>DCOUNT($A$9:$T$1100,$B$9,AO867:AO868)</f>
        <v>0</v>
      </c>
      <c r="AQ868" s="29">
        <f>DSUM($A$9:$T$1100,$P$9,AO867:AO868)</f>
        <v>0</v>
      </c>
      <c r="AR868" s="6">
        <f>IF(AP868=0,0,AQ868/AP868)</f>
        <v>0</v>
      </c>
      <c r="AY868" s="51"/>
    </row>
    <row r="869" spans="1:51" ht="2.25" customHeight="1" x14ac:dyDescent="0.2">
      <c r="A869" s="37"/>
      <c r="B869" s="38"/>
      <c r="C869" s="39"/>
      <c r="D869" s="40"/>
      <c r="E869" s="41"/>
      <c r="F869" s="42"/>
      <c r="G869" s="41"/>
      <c r="H869" s="43" t="s">
        <v>0</v>
      </c>
      <c r="I869" s="43" t="s">
        <v>52</v>
      </c>
      <c r="J869" s="43" t="s">
        <v>1</v>
      </c>
      <c r="K869" s="39"/>
      <c r="L869" s="69"/>
      <c r="M869" s="45"/>
      <c r="N869" s="46"/>
      <c r="O869" s="46"/>
      <c r="P869" s="86"/>
      <c r="Q869" s="252"/>
      <c r="R869" s="63"/>
      <c r="S869" s="253"/>
      <c r="T869" s="47"/>
      <c r="U869" s="48"/>
      <c r="V869" s="48"/>
      <c r="W869" s="48"/>
      <c r="X869" s="48"/>
      <c r="Y869" s="48"/>
      <c r="Z869" s="48"/>
      <c r="AA869" s="48"/>
      <c r="AB869" s="48"/>
      <c r="AC869" s="103"/>
      <c r="AD869" s="48"/>
      <c r="AE869" s="48"/>
      <c r="AF869" s="48"/>
      <c r="AG869" s="109"/>
      <c r="AH869" s="109"/>
      <c r="AI869" s="109"/>
      <c r="AJ869" s="109"/>
      <c r="AK869" s="48"/>
      <c r="AL869" s="48"/>
      <c r="AM869" s="10"/>
      <c r="AN869" s="18"/>
      <c r="AO869" s="14" t="s">
        <v>81</v>
      </c>
      <c r="AP869" s="87"/>
      <c r="AQ869" s="87"/>
      <c r="AY869" s="51"/>
    </row>
    <row r="870" spans="1:51" ht="17.25" customHeight="1" x14ac:dyDescent="0.2">
      <c r="A870" s="26"/>
      <c r="B870" s="27"/>
      <c r="C870" s="28"/>
      <c r="D870" s="29">
        <f>C870*E870*G870/100</f>
        <v>0</v>
      </c>
      <c r="E870" s="30"/>
      <c r="F870" s="31">
        <f>E870*G870/10</f>
        <v>0</v>
      </c>
      <c r="G870" s="30"/>
      <c r="H870" s="30"/>
      <c r="I870" s="30"/>
      <c r="J870" s="30"/>
      <c r="K870" s="28"/>
      <c r="L870" s="68"/>
      <c r="M870" s="32">
        <f>IF(L870=0,H870,L870)</f>
        <v>0</v>
      </c>
      <c r="N870" s="297"/>
      <c r="O870" s="107"/>
      <c r="P870" s="85"/>
      <c r="Q870" s="107"/>
      <c r="R870" s="64"/>
      <c r="S870" s="251"/>
      <c r="T870" s="33"/>
      <c r="U870" s="34">
        <f>$D870*I870</f>
        <v>0</v>
      </c>
      <c r="V870" s="34">
        <f>$D870*J870</f>
        <v>0</v>
      </c>
      <c r="W870" s="34">
        <f>$D870*K870</f>
        <v>0</v>
      </c>
      <c r="X870" s="35">
        <f>$D870*M870</f>
        <v>0</v>
      </c>
      <c r="Y870" s="35">
        <f t="shared" ref="Y870" si="429">D870*(1-K870)</f>
        <v>0</v>
      </c>
      <c r="Z870" s="34">
        <f>$D870*N870</f>
        <v>0</v>
      </c>
      <c r="AA870" s="34">
        <f>$D870*O870</f>
        <v>0</v>
      </c>
      <c r="AB870" s="34">
        <f>$D870*P870</f>
        <v>0</v>
      </c>
      <c r="AC870" s="106">
        <f>D870-AF870-AE870-AD870</f>
        <v>0</v>
      </c>
      <c r="AD870" s="34">
        <f>$D870*Q870</f>
        <v>0</v>
      </c>
      <c r="AE870" s="34">
        <f>$D870*R870</f>
        <v>0</v>
      </c>
      <c r="AF870" s="34">
        <f>$D870*S870</f>
        <v>0</v>
      </c>
      <c r="AG870" s="106">
        <f>$P870*AC870</f>
        <v>0</v>
      </c>
      <c r="AH870" s="106">
        <f>$P870*AD870</f>
        <v>0</v>
      </c>
      <c r="AI870" s="106">
        <f>$P870*AE870</f>
        <v>0</v>
      </c>
      <c r="AJ870" s="106">
        <f>$P870*AF870</f>
        <v>0</v>
      </c>
      <c r="AK870" s="34">
        <f>$D870*T870</f>
        <v>0</v>
      </c>
      <c r="AL870" s="35"/>
      <c r="AM870" s="10"/>
      <c r="AN870" s="29">
        <f>DSUM($A$9:$D$1100,$D$9,AO869:AO870)</f>
        <v>0</v>
      </c>
      <c r="AO870" s="10">
        <f>B870</f>
        <v>0</v>
      </c>
      <c r="AP870" s="88">
        <f>DCOUNT($A$9:$T$1100,$B$9,AO869:AO870)</f>
        <v>0</v>
      </c>
      <c r="AQ870" s="29">
        <f>DSUM($A$9:$T$1100,$P$9,AO869:AO870)</f>
        <v>0</v>
      </c>
      <c r="AR870" s="6">
        <f>IF(AP870=0,0,AQ870/AP870)</f>
        <v>0</v>
      </c>
      <c r="AY870" s="51"/>
    </row>
    <row r="871" spans="1:51" ht="2.25" customHeight="1" x14ac:dyDescent="0.2">
      <c r="A871" s="37"/>
      <c r="B871" s="38"/>
      <c r="C871" s="39"/>
      <c r="D871" s="40"/>
      <c r="E871" s="41"/>
      <c r="F871" s="42"/>
      <c r="G871" s="41"/>
      <c r="H871" s="43" t="s">
        <v>0</v>
      </c>
      <c r="I871" s="43" t="s">
        <v>52</v>
      </c>
      <c r="J871" s="43" t="s">
        <v>1</v>
      </c>
      <c r="K871" s="39"/>
      <c r="L871" s="69"/>
      <c r="M871" s="45"/>
      <c r="N871" s="46"/>
      <c r="O871" s="46"/>
      <c r="P871" s="86"/>
      <c r="Q871" s="252"/>
      <c r="R871" s="63"/>
      <c r="S871" s="253"/>
      <c r="T871" s="47"/>
      <c r="U871" s="48"/>
      <c r="V871" s="48"/>
      <c r="W871" s="48"/>
      <c r="X871" s="48"/>
      <c r="Y871" s="48"/>
      <c r="Z871" s="48"/>
      <c r="AA871" s="48"/>
      <c r="AB871" s="48"/>
      <c r="AC871" s="103"/>
      <c r="AD871" s="48"/>
      <c r="AE871" s="48"/>
      <c r="AF871" s="48"/>
      <c r="AG871" s="109"/>
      <c r="AH871" s="109"/>
      <c r="AI871" s="109"/>
      <c r="AJ871" s="109"/>
      <c r="AK871" s="48"/>
      <c r="AL871" s="48"/>
      <c r="AM871" s="10"/>
      <c r="AN871" s="18"/>
      <c r="AO871" s="14" t="s">
        <v>81</v>
      </c>
      <c r="AP871" s="87"/>
      <c r="AQ871" s="87"/>
      <c r="AY871" s="51"/>
    </row>
    <row r="872" spans="1:51" ht="17.25" customHeight="1" x14ac:dyDescent="0.2">
      <c r="A872" s="26"/>
      <c r="B872" s="27"/>
      <c r="C872" s="28"/>
      <c r="D872" s="29">
        <f>C872*E872*G872/100</f>
        <v>0</v>
      </c>
      <c r="E872" s="30"/>
      <c r="F872" s="31">
        <f>E872*G872/10</f>
        <v>0</v>
      </c>
      <c r="G872" s="30"/>
      <c r="H872" s="30"/>
      <c r="I872" s="30"/>
      <c r="J872" s="30"/>
      <c r="K872" s="28"/>
      <c r="L872" s="68"/>
      <c r="M872" s="32">
        <f>IF(L872=0,H872,L872)</f>
        <v>0</v>
      </c>
      <c r="N872" s="297"/>
      <c r="O872" s="107"/>
      <c r="P872" s="85"/>
      <c r="Q872" s="107"/>
      <c r="R872" s="64"/>
      <c r="S872" s="251"/>
      <c r="T872" s="33"/>
      <c r="U872" s="34">
        <f>$D872*I872</f>
        <v>0</v>
      </c>
      <c r="V872" s="34">
        <f>$D872*J872</f>
        <v>0</v>
      </c>
      <c r="W872" s="34">
        <f>$D872*K872</f>
        <v>0</v>
      </c>
      <c r="X872" s="35">
        <f>$D872*M872</f>
        <v>0</v>
      </c>
      <c r="Y872" s="35">
        <f t="shared" ref="Y872" si="430">D872*(1-K872)</f>
        <v>0</v>
      </c>
      <c r="Z872" s="34">
        <f>$D872*N872</f>
        <v>0</v>
      </c>
      <c r="AA872" s="34">
        <f>$D872*O872</f>
        <v>0</v>
      </c>
      <c r="AB872" s="34">
        <f>$D872*P872</f>
        <v>0</v>
      </c>
      <c r="AC872" s="106">
        <f>D872-AF872-AE872-AD872</f>
        <v>0</v>
      </c>
      <c r="AD872" s="34">
        <f>$D872*Q872</f>
        <v>0</v>
      </c>
      <c r="AE872" s="34">
        <f>$D872*R872</f>
        <v>0</v>
      </c>
      <c r="AF872" s="34">
        <f>$D872*S872</f>
        <v>0</v>
      </c>
      <c r="AG872" s="106">
        <f>$P872*AC872</f>
        <v>0</v>
      </c>
      <c r="AH872" s="106">
        <f>$P872*AD872</f>
        <v>0</v>
      </c>
      <c r="AI872" s="106">
        <f>$P872*AE872</f>
        <v>0</v>
      </c>
      <c r="AJ872" s="106">
        <f>$P872*AF872</f>
        <v>0</v>
      </c>
      <c r="AK872" s="34">
        <f>$D872*T872</f>
        <v>0</v>
      </c>
      <c r="AL872" s="35"/>
      <c r="AM872" s="10"/>
      <c r="AN872" s="29">
        <f>DSUM($A$9:$D$1100,$D$9,AO871:AO872)</f>
        <v>0</v>
      </c>
      <c r="AO872" s="10">
        <f>B872</f>
        <v>0</v>
      </c>
      <c r="AP872" s="88">
        <f>DCOUNT($A$9:$T$1100,$B$9,AO871:AO872)</f>
        <v>0</v>
      </c>
      <c r="AQ872" s="29">
        <f>DSUM($A$9:$T$1100,$P$9,AO871:AO872)</f>
        <v>0</v>
      </c>
      <c r="AR872" s="6">
        <f>IF(AP872=0,0,AQ872/AP872)</f>
        <v>0</v>
      </c>
      <c r="AY872" s="51"/>
    </row>
    <row r="873" spans="1:51" ht="2.25" customHeight="1" x14ac:dyDescent="0.2">
      <c r="A873" s="37"/>
      <c r="B873" s="38"/>
      <c r="C873" s="39"/>
      <c r="D873" s="40"/>
      <c r="E873" s="41"/>
      <c r="F873" s="42"/>
      <c r="G873" s="41"/>
      <c r="H873" s="43" t="s">
        <v>0</v>
      </c>
      <c r="I873" s="43" t="s">
        <v>52</v>
      </c>
      <c r="J873" s="43" t="s">
        <v>1</v>
      </c>
      <c r="K873" s="39"/>
      <c r="L873" s="69"/>
      <c r="M873" s="45"/>
      <c r="N873" s="46"/>
      <c r="O873" s="46"/>
      <c r="P873" s="86"/>
      <c r="Q873" s="252"/>
      <c r="R873" s="63"/>
      <c r="S873" s="253"/>
      <c r="T873" s="47"/>
      <c r="U873" s="48"/>
      <c r="V873" s="48"/>
      <c r="W873" s="48"/>
      <c r="X873" s="48"/>
      <c r="Y873" s="48"/>
      <c r="Z873" s="48"/>
      <c r="AA873" s="48"/>
      <c r="AB873" s="48"/>
      <c r="AC873" s="103"/>
      <c r="AD873" s="48"/>
      <c r="AE873" s="48"/>
      <c r="AF873" s="48"/>
      <c r="AG873" s="109"/>
      <c r="AH873" s="109"/>
      <c r="AI873" s="109"/>
      <c r="AJ873" s="109"/>
      <c r="AK873" s="48"/>
      <c r="AL873" s="48"/>
      <c r="AM873" s="10"/>
      <c r="AN873" s="18"/>
      <c r="AO873" s="14" t="s">
        <v>81</v>
      </c>
      <c r="AP873" s="87"/>
      <c r="AQ873" s="87"/>
      <c r="AY873" s="51"/>
    </row>
    <row r="874" spans="1:51" ht="17.25" customHeight="1" x14ac:dyDescent="0.2">
      <c r="A874" s="26"/>
      <c r="B874" s="27"/>
      <c r="C874" s="28"/>
      <c r="D874" s="29">
        <f>C874*E874*G874/100</f>
        <v>0</v>
      </c>
      <c r="E874" s="30"/>
      <c r="F874" s="31">
        <f>E874*G874/10</f>
        <v>0</v>
      </c>
      <c r="G874" s="30"/>
      <c r="H874" s="30"/>
      <c r="I874" s="30"/>
      <c r="J874" s="30"/>
      <c r="K874" s="28"/>
      <c r="L874" s="68"/>
      <c r="M874" s="32">
        <f>IF(L874=0,H874,L874)</f>
        <v>0</v>
      </c>
      <c r="N874" s="297"/>
      <c r="O874" s="107"/>
      <c r="P874" s="85"/>
      <c r="Q874" s="107"/>
      <c r="R874" s="64"/>
      <c r="S874" s="251"/>
      <c r="T874" s="33"/>
      <c r="U874" s="34">
        <f>$D874*I874</f>
        <v>0</v>
      </c>
      <c r="V874" s="34">
        <f>$D874*J874</f>
        <v>0</v>
      </c>
      <c r="W874" s="34">
        <f>$D874*K874</f>
        <v>0</v>
      </c>
      <c r="X874" s="35">
        <f>$D874*M874</f>
        <v>0</v>
      </c>
      <c r="Y874" s="35">
        <f t="shared" ref="Y874" si="431">D874*(1-K874)</f>
        <v>0</v>
      </c>
      <c r="Z874" s="34">
        <f>$D874*N874</f>
        <v>0</v>
      </c>
      <c r="AA874" s="34">
        <f>$D874*O874</f>
        <v>0</v>
      </c>
      <c r="AB874" s="34">
        <f>$D874*P874</f>
        <v>0</v>
      </c>
      <c r="AC874" s="106">
        <f>D874-AF874-AE874-AD874</f>
        <v>0</v>
      </c>
      <c r="AD874" s="34">
        <f>$D874*Q874</f>
        <v>0</v>
      </c>
      <c r="AE874" s="34">
        <f>$D874*R874</f>
        <v>0</v>
      </c>
      <c r="AF874" s="34">
        <f>$D874*S874</f>
        <v>0</v>
      </c>
      <c r="AG874" s="106">
        <f>$P874*AC874</f>
        <v>0</v>
      </c>
      <c r="AH874" s="106">
        <f>$P874*AD874</f>
        <v>0</v>
      </c>
      <c r="AI874" s="106">
        <f>$P874*AE874</f>
        <v>0</v>
      </c>
      <c r="AJ874" s="106">
        <f>$P874*AF874</f>
        <v>0</v>
      </c>
      <c r="AK874" s="34">
        <f>$D874*T874</f>
        <v>0</v>
      </c>
      <c r="AL874" s="35"/>
      <c r="AM874" s="10"/>
      <c r="AN874" s="29">
        <f>DSUM($A$9:$D$1100,$D$9,AO873:AO874)</f>
        <v>0</v>
      </c>
      <c r="AO874" s="10">
        <f>B874</f>
        <v>0</v>
      </c>
      <c r="AP874" s="88">
        <f>DCOUNT($A$9:$T$1100,$B$9,AO873:AO874)</f>
        <v>0</v>
      </c>
      <c r="AQ874" s="29">
        <f>DSUM($A$9:$T$1100,$P$9,AO873:AO874)</f>
        <v>0</v>
      </c>
      <c r="AR874" s="6">
        <f>IF(AP874=0,0,AQ874/AP874)</f>
        <v>0</v>
      </c>
      <c r="AY874" s="51"/>
    </row>
    <row r="875" spans="1:51" ht="2.25" customHeight="1" x14ac:dyDescent="0.2">
      <c r="A875" s="37"/>
      <c r="B875" s="38"/>
      <c r="C875" s="39"/>
      <c r="D875" s="40"/>
      <c r="E875" s="41"/>
      <c r="F875" s="42"/>
      <c r="G875" s="41"/>
      <c r="H875" s="43" t="s">
        <v>0</v>
      </c>
      <c r="I875" s="43" t="s">
        <v>52</v>
      </c>
      <c r="J875" s="43" t="s">
        <v>1</v>
      </c>
      <c r="K875" s="39"/>
      <c r="L875" s="69"/>
      <c r="M875" s="45"/>
      <c r="N875" s="46"/>
      <c r="O875" s="46"/>
      <c r="P875" s="86"/>
      <c r="Q875" s="252"/>
      <c r="R875" s="63"/>
      <c r="S875" s="253"/>
      <c r="T875" s="47"/>
      <c r="U875" s="48"/>
      <c r="V875" s="48"/>
      <c r="W875" s="48"/>
      <c r="X875" s="48"/>
      <c r="Y875" s="48"/>
      <c r="Z875" s="48"/>
      <c r="AA875" s="48"/>
      <c r="AB875" s="48"/>
      <c r="AC875" s="103"/>
      <c r="AD875" s="48"/>
      <c r="AE875" s="48"/>
      <c r="AF875" s="48"/>
      <c r="AG875" s="109"/>
      <c r="AH875" s="109"/>
      <c r="AI875" s="109"/>
      <c r="AJ875" s="109"/>
      <c r="AK875" s="48"/>
      <c r="AL875" s="48"/>
      <c r="AM875" s="10"/>
      <c r="AN875" s="18"/>
      <c r="AO875" s="14" t="s">
        <v>81</v>
      </c>
      <c r="AP875" s="87"/>
      <c r="AQ875" s="87"/>
      <c r="AY875" s="51"/>
    </row>
    <row r="876" spans="1:51" ht="17.25" customHeight="1" x14ac:dyDescent="0.2">
      <c r="A876" s="26"/>
      <c r="B876" s="27"/>
      <c r="C876" s="28"/>
      <c r="D876" s="29">
        <f>C876*E876*G876/100</f>
        <v>0</v>
      </c>
      <c r="E876" s="30"/>
      <c r="F876" s="31">
        <f>E876*G876/10</f>
        <v>0</v>
      </c>
      <c r="G876" s="30"/>
      <c r="H876" s="30"/>
      <c r="I876" s="30"/>
      <c r="J876" s="30"/>
      <c r="K876" s="28"/>
      <c r="L876" s="68"/>
      <c r="M876" s="32">
        <f>IF(L876=0,H876,L876)</f>
        <v>0</v>
      </c>
      <c r="N876" s="297"/>
      <c r="O876" s="107"/>
      <c r="P876" s="85"/>
      <c r="Q876" s="107"/>
      <c r="R876" s="64"/>
      <c r="S876" s="251"/>
      <c r="T876" s="33"/>
      <c r="U876" s="34">
        <f>$D876*I876</f>
        <v>0</v>
      </c>
      <c r="V876" s="34">
        <f>$D876*J876</f>
        <v>0</v>
      </c>
      <c r="W876" s="34">
        <f>$D876*K876</f>
        <v>0</v>
      </c>
      <c r="X876" s="35">
        <f>$D876*M876</f>
        <v>0</v>
      </c>
      <c r="Y876" s="35">
        <f t="shared" ref="Y876" si="432">D876*(1-K876)</f>
        <v>0</v>
      </c>
      <c r="Z876" s="34">
        <f>$D876*N876</f>
        <v>0</v>
      </c>
      <c r="AA876" s="34">
        <f>$D876*O876</f>
        <v>0</v>
      </c>
      <c r="AB876" s="34">
        <f>$D876*P876</f>
        <v>0</v>
      </c>
      <c r="AC876" s="106">
        <f>D876-AF876-AE876-AD876</f>
        <v>0</v>
      </c>
      <c r="AD876" s="34">
        <f>$D876*Q876</f>
        <v>0</v>
      </c>
      <c r="AE876" s="34">
        <f>$D876*R876</f>
        <v>0</v>
      </c>
      <c r="AF876" s="34">
        <f>$D876*S876</f>
        <v>0</v>
      </c>
      <c r="AG876" s="106">
        <f>$P876*AC876</f>
        <v>0</v>
      </c>
      <c r="AH876" s="106">
        <f>$P876*AD876</f>
        <v>0</v>
      </c>
      <c r="AI876" s="106">
        <f>$P876*AE876</f>
        <v>0</v>
      </c>
      <c r="AJ876" s="106">
        <f>$P876*AF876</f>
        <v>0</v>
      </c>
      <c r="AK876" s="34">
        <f>$D876*T876</f>
        <v>0</v>
      </c>
      <c r="AL876" s="35"/>
      <c r="AM876" s="10"/>
      <c r="AN876" s="29">
        <f>DSUM($A$9:$D$1100,$D$9,AO875:AO876)</f>
        <v>0</v>
      </c>
      <c r="AO876" s="10">
        <f>B876</f>
        <v>0</v>
      </c>
      <c r="AP876" s="88">
        <f>DCOUNT($A$9:$T$1100,$B$9,AO875:AO876)</f>
        <v>0</v>
      </c>
      <c r="AQ876" s="29">
        <f>DSUM($A$9:$T$1100,$P$9,AO875:AO876)</f>
        <v>0</v>
      </c>
      <c r="AR876" s="6">
        <f>IF(AP876=0,0,AQ876/AP876)</f>
        <v>0</v>
      </c>
      <c r="AY876" s="51"/>
    </row>
    <row r="877" spans="1:51" ht="2.25" customHeight="1" x14ac:dyDescent="0.2">
      <c r="A877" s="37"/>
      <c r="B877" s="38"/>
      <c r="C877" s="39"/>
      <c r="D877" s="40"/>
      <c r="E877" s="41"/>
      <c r="F877" s="42"/>
      <c r="G877" s="41"/>
      <c r="H877" s="43" t="s">
        <v>0</v>
      </c>
      <c r="I877" s="43" t="s">
        <v>52</v>
      </c>
      <c r="J877" s="43" t="s">
        <v>1</v>
      </c>
      <c r="K877" s="39"/>
      <c r="L877" s="69"/>
      <c r="M877" s="45"/>
      <c r="N877" s="46"/>
      <c r="O877" s="46"/>
      <c r="P877" s="86"/>
      <c r="Q877" s="252"/>
      <c r="R877" s="63"/>
      <c r="S877" s="253"/>
      <c r="T877" s="47"/>
      <c r="U877" s="48"/>
      <c r="V877" s="48"/>
      <c r="W877" s="48"/>
      <c r="X877" s="48"/>
      <c r="Y877" s="48"/>
      <c r="Z877" s="48"/>
      <c r="AA877" s="48"/>
      <c r="AB877" s="48"/>
      <c r="AC877" s="103"/>
      <c r="AD877" s="48"/>
      <c r="AE877" s="48"/>
      <c r="AF877" s="48"/>
      <c r="AG877" s="109"/>
      <c r="AH877" s="109"/>
      <c r="AI877" s="109"/>
      <c r="AJ877" s="109"/>
      <c r="AK877" s="48"/>
      <c r="AL877" s="48"/>
      <c r="AM877" s="10"/>
      <c r="AN877" s="18"/>
      <c r="AO877" s="14" t="s">
        <v>81</v>
      </c>
      <c r="AP877" s="87"/>
      <c r="AQ877" s="87"/>
      <c r="AY877" s="51"/>
    </row>
    <row r="878" spans="1:51" ht="17.25" customHeight="1" x14ac:dyDescent="0.2">
      <c r="A878" s="26"/>
      <c r="B878" s="27"/>
      <c r="C878" s="28"/>
      <c r="D878" s="29">
        <f>C878*E878*G878/100</f>
        <v>0</v>
      </c>
      <c r="E878" s="30"/>
      <c r="F878" s="31">
        <f>E878*G878/10</f>
        <v>0</v>
      </c>
      <c r="G878" s="30"/>
      <c r="H878" s="30"/>
      <c r="I878" s="30"/>
      <c r="J878" s="30"/>
      <c r="K878" s="28"/>
      <c r="L878" s="68"/>
      <c r="M878" s="32">
        <f>IF(L878=0,H878,L878)</f>
        <v>0</v>
      </c>
      <c r="N878" s="297"/>
      <c r="O878" s="107"/>
      <c r="P878" s="85"/>
      <c r="Q878" s="107"/>
      <c r="R878" s="64"/>
      <c r="S878" s="251"/>
      <c r="T878" s="33"/>
      <c r="U878" s="34">
        <f>$D878*I878</f>
        <v>0</v>
      </c>
      <c r="V878" s="34">
        <f>$D878*J878</f>
        <v>0</v>
      </c>
      <c r="W878" s="34">
        <f>$D878*K878</f>
        <v>0</v>
      </c>
      <c r="X878" s="35">
        <f>$D878*M878</f>
        <v>0</v>
      </c>
      <c r="Y878" s="35">
        <f t="shared" ref="Y878" si="433">D878*(1-K878)</f>
        <v>0</v>
      </c>
      <c r="Z878" s="34">
        <f>$D878*N878</f>
        <v>0</v>
      </c>
      <c r="AA878" s="34">
        <f>$D878*O878</f>
        <v>0</v>
      </c>
      <c r="AB878" s="34">
        <f>$D878*P878</f>
        <v>0</v>
      </c>
      <c r="AC878" s="106">
        <f>D878-AF878-AE878-AD878</f>
        <v>0</v>
      </c>
      <c r="AD878" s="34">
        <f>$D878*Q878</f>
        <v>0</v>
      </c>
      <c r="AE878" s="34">
        <f>$D878*R878</f>
        <v>0</v>
      </c>
      <c r="AF878" s="34">
        <f>$D878*S878</f>
        <v>0</v>
      </c>
      <c r="AG878" s="106">
        <f>$P878*AC878</f>
        <v>0</v>
      </c>
      <c r="AH878" s="106">
        <f>$P878*AD878</f>
        <v>0</v>
      </c>
      <c r="AI878" s="106">
        <f>$P878*AE878</f>
        <v>0</v>
      </c>
      <c r="AJ878" s="106">
        <f>$P878*AF878</f>
        <v>0</v>
      </c>
      <c r="AK878" s="34">
        <f>$D878*T878</f>
        <v>0</v>
      </c>
      <c r="AL878" s="35"/>
      <c r="AM878" s="10"/>
      <c r="AN878" s="29">
        <f>DSUM($A$9:$D$1100,$D$9,AO877:AO878)</f>
        <v>0</v>
      </c>
      <c r="AO878" s="10">
        <f>B878</f>
        <v>0</v>
      </c>
      <c r="AP878" s="88">
        <f>DCOUNT($A$9:$T$1100,$B$9,AO877:AO878)</f>
        <v>0</v>
      </c>
      <c r="AQ878" s="29">
        <f>DSUM($A$9:$T$1100,$P$9,AO877:AO878)</f>
        <v>0</v>
      </c>
      <c r="AR878" s="6">
        <f>IF(AP878=0,0,AQ878/AP878)</f>
        <v>0</v>
      </c>
      <c r="AY878" s="51"/>
    </row>
    <row r="879" spans="1:51" ht="2.25" customHeight="1" x14ac:dyDescent="0.2">
      <c r="A879" s="37"/>
      <c r="B879" s="38"/>
      <c r="C879" s="39"/>
      <c r="D879" s="40"/>
      <c r="E879" s="41"/>
      <c r="F879" s="42"/>
      <c r="G879" s="41"/>
      <c r="H879" s="43" t="s">
        <v>0</v>
      </c>
      <c r="I879" s="43" t="s">
        <v>52</v>
      </c>
      <c r="J879" s="43" t="s">
        <v>1</v>
      </c>
      <c r="K879" s="39"/>
      <c r="L879" s="69"/>
      <c r="M879" s="45"/>
      <c r="N879" s="46"/>
      <c r="O879" s="46"/>
      <c r="P879" s="86"/>
      <c r="Q879" s="252"/>
      <c r="R879" s="63"/>
      <c r="S879" s="253"/>
      <c r="T879" s="47"/>
      <c r="U879" s="48"/>
      <c r="V879" s="48"/>
      <c r="W879" s="48"/>
      <c r="X879" s="48"/>
      <c r="Y879" s="48"/>
      <c r="Z879" s="48"/>
      <c r="AA879" s="48"/>
      <c r="AB879" s="48"/>
      <c r="AC879" s="103"/>
      <c r="AD879" s="48"/>
      <c r="AE879" s="48"/>
      <c r="AF879" s="48"/>
      <c r="AG879" s="109"/>
      <c r="AH879" s="109"/>
      <c r="AI879" s="109"/>
      <c r="AJ879" s="109"/>
      <c r="AK879" s="48"/>
      <c r="AL879" s="48"/>
      <c r="AM879" s="10"/>
      <c r="AN879" s="18"/>
      <c r="AO879" s="14" t="s">
        <v>81</v>
      </c>
      <c r="AP879" s="87"/>
      <c r="AQ879" s="87"/>
      <c r="AY879" s="51"/>
    </row>
    <row r="880" spans="1:51" ht="17.25" customHeight="1" x14ac:dyDescent="0.2">
      <c r="A880" s="26"/>
      <c r="B880" s="27"/>
      <c r="C880" s="28"/>
      <c r="D880" s="29">
        <f>C880*E880*G880/100</f>
        <v>0</v>
      </c>
      <c r="E880" s="30"/>
      <c r="F880" s="31">
        <f>E880*G880/10</f>
        <v>0</v>
      </c>
      <c r="G880" s="30"/>
      <c r="H880" s="30"/>
      <c r="I880" s="30"/>
      <c r="J880" s="30"/>
      <c r="K880" s="28"/>
      <c r="L880" s="68"/>
      <c r="M880" s="32">
        <f>IF(L880=0,H880,L880)</f>
        <v>0</v>
      </c>
      <c r="N880" s="297"/>
      <c r="O880" s="107"/>
      <c r="P880" s="85"/>
      <c r="Q880" s="107"/>
      <c r="R880" s="64"/>
      <c r="S880" s="251"/>
      <c r="T880" s="33"/>
      <c r="U880" s="34">
        <f>$D880*I880</f>
        <v>0</v>
      </c>
      <c r="V880" s="34">
        <f>$D880*J880</f>
        <v>0</v>
      </c>
      <c r="W880" s="34">
        <f>$D880*K880</f>
        <v>0</v>
      </c>
      <c r="X880" s="35">
        <f>$D880*M880</f>
        <v>0</v>
      </c>
      <c r="Y880" s="35">
        <f t="shared" ref="Y880" si="434">D880*(1-K880)</f>
        <v>0</v>
      </c>
      <c r="Z880" s="34">
        <f>$D880*N880</f>
        <v>0</v>
      </c>
      <c r="AA880" s="34">
        <f>$D880*O880</f>
        <v>0</v>
      </c>
      <c r="AB880" s="34">
        <f>$D880*P880</f>
        <v>0</v>
      </c>
      <c r="AC880" s="106">
        <f>D880-AF880-AE880-AD880</f>
        <v>0</v>
      </c>
      <c r="AD880" s="34">
        <f>$D880*Q880</f>
        <v>0</v>
      </c>
      <c r="AE880" s="34">
        <f>$D880*R880</f>
        <v>0</v>
      </c>
      <c r="AF880" s="34">
        <f>$D880*S880</f>
        <v>0</v>
      </c>
      <c r="AG880" s="106">
        <f>$P880*AC880</f>
        <v>0</v>
      </c>
      <c r="AH880" s="106">
        <f>$P880*AD880</f>
        <v>0</v>
      </c>
      <c r="AI880" s="106">
        <f>$P880*AE880</f>
        <v>0</v>
      </c>
      <c r="AJ880" s="106">
        <f>$P880*AF880</f>
        <v>0</v>
      </c>
      <c r="AK880" s="34">
        <f>$D880*T880</f>
        <v>0</v>
      </c>
      <c r="AL880" s="35"/>
      <c r="AM880" s="10"/>
      <c r="AN880" s="29">
        <f>DSUM($A$9:$D$1100,$D$9,AO879:AO880)</f>
        <v>0</v>
      </c>
      <c r="AO880" s="10">
        <f>B880</f>
        <v>0</v>
      </c>
      <c r="AP880" s="88">
        <f>DCOUNT($A$9:$T$1100,$B$9,AO879:AO880)</f>
        <v>0</v>
      </c>
      <c r="AQ880" s="29">
        <f>DSUM($A$9:$T$1100,$P$9,AO879:AO880)</f>
        <v>0</v>
      </c>
      <c r="AR880" s="6">
        <f>IF(AP880=0,0,AQ880/AP880)</f>
        <v>0</v>
      </c>
      <c r="AY880" s="51"/>
    </row>
    <row r="881" spans="1:51" ht="2.25" customHeight="1" x14ac:dyDescent="0.2">
      <c r="A881" s="37"/>
      <c r="B881" s="38"/>
      <c r="C881" s="39"/>
      <c r="D881" s="40"/>
      <c r="E881" s="41"/>
      <c r="F881" s="42"/>
      <c r="G881" s="41"/>
      <c r="H881" s="43" t="s">
        <v>0</v>
      </c>
      <c r="I881" s="43" t="s">
        <v>52</v>
      </c>
      <c r="J881" s="43" t="s">
        <v>1</v>
      </c>
      <c r="K881" s="39"/>
      <c r="L881" s="69"/>
      <c r="M881" s="45"/>
      <c r="N881" s="46"/>
      <c r="O881" s="46"/>
      <c r="P881" s="86"/>
      <c r="Q881" s="252"/>
      <c r="R881" s="63"/>
      <c r="S881" s="253"/>
      <c r="T881" s="47"/>
      <c r="U881" s="48"/>
      <c r="V881" s="48"/>
      <c r="W881" s="48"/>
      <c r="X881" s="48"/>
      <c r="Y881" s="48"/>
      <c r="Z881" s="48"/>
      <c r="AA881" s="48"/>
      <c r="AB881" s="48"/>
      <c r="AC881" s="103"/>
      <c r="AD881" s="48"/>
      <c r="AE881" s="48"/>
      <c r="AF881" s="48"/>
      <c r="AG881" s="109"/>
      <c r="AH881" s="109"/>
      <c r="AI881" s="109"/>
      <c r="AJ881" s="109"/>
      <c r="AK881" s="48"/>
      <c r="AL881" s="48"/>
      <c r="AM881" s="10"/>
      <c r="AN881" s="18"/>
      <c r="AO881" s="14" t="s">
        <v>81</v>
      </c>
      <c r="AP881" s="87"/>
      <c r="AQ881" s="87"/>
      <c r="AY881" s="51"/>
    </row>
    <row r="882" spans="1:51" ht="17.25" customHeight="1" x14ac:dyDescent="0.2">
      <c r="A882" s="26"/>
      <c r="B882" s="27"/>
      <c r="C882" s="28"/>
      <c r="D882" s="29">
        <f>C882*E882*G882/100</f>
        <v>0</v>
      </c>
      <c r="E882" s="30"/>
      <c r="F882" s="31">
        <f>E882*G882/10</f>
        <v>0</v>
      </c>
      <c r="G882" s="30"/>
      <c r="H882" s="30"/>
      <c r="I882" s="30"/>
      <c r="J882" s="30"/>
      <c r="K882" s="28"/>
      <c r="L882" s="68"/>
      <c r="M882" s="32">
        <f>IF(L882=0,H882,L882)</f>
        <v>0</v>
      </c>
      <c r="N882" s="297"/>
      <c r="O882" s="107"/>
      <c r="P882" s="85"/>
      <c r="Q882" s="107"/>
      <c r="R882" s="64"/>
      <c r="S882" s="251"/>
      <c r="T882" s="33"/>
      <c r="U882" s="34">
        <f>$D882*I882</f>
        <v>0</v>
      </c>
      <c r="V882" s="34">
        <f>$D882*J882</f>
        <v>0</v>
      </c>
      <c r="W882" s="34">
        <f>$D882*K882</f>
        <v>0</v>
      </c>
      <c r="X882" s="35">
        <f>$D882*M882</f>
        <v>0</v>
      </c>
      <c r="Y882" s="35">
        <f t="shared" ref="Y882" si="435">D882*(1-K882)</f>
        <v>0</v>
      </c>
      <c r="Z882" s="34">
        <f>$D882*N882</f>
        <v>0</v>
      </c>
      <c r="AA882" s="34">
        <f>$D882*O882</f>
        <v>0</v>
      </c>
      <c r="AB882" s="34">
        <f>$D882*P882</f>
        <v>0</v>
      </c>
      <c r="AC882" s="106">
        <f>D882-AF882-AE882-AD882</f>
        <v>0</v>
      </c>
      <c r="AD882" s="34">
        <f>$D882*Q882</f>
        <v>0</v>
      </c>
      <c r="AE882" s="34">
        <f>$D882*R882</f>
        <v>0</v>
      </c>
      <c r="AF882" s="34">
        <f>$D882*S882</f>
        <v>0</v>
      </c>
      <c r="AG882" s="106">
        <f>$P882*AC882</f>
        <v>0</v>
      </c>
      <c r="AH882" s="106">
        <f>$P882*AD882</f>
        <v>0</v>
      </c>
      <c r="AI882" s="106">
        <f>$P882*AE882</f>
        <v>0</v>
      </c>
      <c r="AJ882" s="106">
        <f>$P882*AF882</f>
        <v>0</v>
      </c>
      <c r="AK882" s="34">
        <f>$D882*T882</f>
        <v>0</v>
      </c>
      <c r="AL882" s="35"/>
      <c r="AM882" s="10"/>
      <c r="AN882" s="29">
        <f>DSUM($A$9:$D$1100,$D$9,AO881:AO882)</f>
        <v>0</v>
      </c>
      <c r="AO882" s="10">
        <f>B882</f>
        <v>0</v>
      </c>
      <c r="AP882" s="88">
        <f>DCOUNT($A$9:$T$1100,$B$9,AO881:AO882)</f>
        <v>0</v>
      </c>
      <c r="AQ882" s="29">
        <f>DSUM($A$9:$T$1100,$P$9,AO881:AO882)</f>
        <v>0</v>
      </c>
      <c r="AR882" s="6">
        <f>IF(AP882=0,0,AQ882/AP882)</f>
        <v>0</v>
      </c>
      <c r="AY882" s="51"/>
    </row>
    <row r="883" spans="1:51" ht="2.25" customHeight="1" x14ac:dyDescent="0.2">
      <c r="A883" s="37"/>
      <c r="B883" s="38"/>
      <c r="C883" s="39"/>
      <c r="D883" s="40"/>
      <c r="E883" s="41"/>
      <c r="F883" s="42"/>
      <c r="G883" s="41"/>
      <c r="H883" s="43" t="s">
        <v>0</v>
      </c>
      <c r="I883" s="43" t="s">
        <v>52</v>
      </c>
      <c r="J883" s="43" t="s">
        <v>1</v>
      </c>
      <c r="K883" s="39"/>
      <c r="L883" s="69"/>
      <c r="M883" s="45"/>
      <c r="N883" s="46"/>
      <c r="O883" s="46"/>
      <c r="P883" s="86"/>
      <c r="Q883" s="252"/>
      <c r="R883" s="63"/>
      <c r="S883" s="253"/>
      <c r="T883" s="47"/>
      <c r="U883" s="48"/>
      <c r="V883" s="48"/>
      <c r="W883" s="48"/>
      <c r="X883" s="48"/>
      <c r="Y883" s="48"/>
      <c r="Z883" s="48"/>
      <c r="AA883" s="48"/>
      <c r="AB883" s="48"/>
      <c r="AC883" s="103"/>
      <c r="AD883" s="48"/>
      <c r="AE883" s="48"/>
      <c r="AF883" s="48"/>
      <c r="AG883" s="109"/>
      <c r="AH883" s="109"/>
      <c r="AI883" s="109"/>
      <c r="AJ883" s="109"/>
      <c r="AK883" s="48"/>
      <c r="AL883" s="48"/>
      <c r="AM883" s="10"/>
      <c r="AN883" s="18"/>
      <c r="AO883" s="14" t="s">
        <v>81</v>
      </c>
      <c r="AP883" s="87"/>
      <c r="AQ883" s="87"/>
      <c r="AY883" s="51"/>
    </row>
    <row r="884" spans="1:51" ht="17.25" customHeight="1" x14ac:dyDescent="0.2">
      <c r="A884" s="26"/>
      <c r="B884" s="27"/>
      <c r="C884" s="28"/>
      <c r="D884" s="29">
        <f>C884*E884*G884/100</f>
        <v>0</v>
      </c>
      <c r="E884" s="30"/>
      <c r="F884" s="31">
        <f>E884*G884/10</f>
        <v>0</v>
      </c>
      <c r="G884" s="30"/>
      <c r="H884" s="30"/>
      <c r="I884" s="30"/>
      <c r="J884" s="30"/>
      <c r="K884" s="28"/>
      <c r="L884" s="68"/>
      <c r="M884" s="32">
        <f>IF(L884=0,H884,L884)</f>
        <v>0</v>
      </c>
      <c r="N884" s="297"/>
      <c r="O884" s="107"/>
      <c r="P884" s="85"/>
      <c r="Q884" s="107"/>
      <c r="R884" s="64"/>
      <c r="S884" s="251"/>
      <c r="T884" s="33"/>
      <c r="U884" s="34">
        <f>$D884*I884</f>
        <v>0</v>
      </c>
      <c r="V884" s="34">
        <f>$D884*J884</f>
        <v>0</v>
      </c>
      <c r="W884" s="34">
        <f>$D884*K884</f>
        <v>0</v>
      </c>
      <c r="X884" s="35">
        <f>$D884*M884</f>
        <v>0</v>
      </c>
      <c r="Y884" s="35">
        <f t="shared" ref="Y884" si="436">D884*(1-K884)</f>
        <v>0</v>
      </c>
      <c r="Z884" s="34">
        <f>$D884*N884</f>
        <v>0</v>
      </c>
      <c r="AA884" s="34">
        <f>$D884*O884</f>
        <v>0</v>
      </c>
      <c r="AB884" s="34">
        <f>$D884*P884</f>
        <v>0</v>
      </c>
      <c r="AC884" s="106">
        <f>D884-AF884-AE884-AD884</f>
        <v>0</v>
      </c>
      <c r="AD884" s="34">
        <f>$D884*Q884</f>
        <v>0</v>
      </c>
      <c r="AE884" s="34">
        <f>$D884*R884</f>
        <v>0</v>
      </c>
      <c r="AF884" s="34">
        <f>$D884*S884</f>
        <v>0</v>
      </c>
      <c r="AG884" s="106">
        <f>$P884*AC884</f>
        <v>0</v>
      </c>
      <c r="AH884" s="106">
        <f>$P884*AD884</f>
        <v>0</v>
      </c>
      <c r="AI884" s="106">
        <f>$P884*AE884</f>
        <v>0</v>
      </c>
      <c r="AJ884" s="106">
        <f>$P884*AF884</f>
        <v>0</v>
      </c>
      <c r="AK884" s="34">
        <f>$D884*T884</f>
        <v>0</v>
      </c>
      <c r="AL884" s="35"/>
      <c r="AM884" s="10"/>
      <c r="AN884" s="29">
        <f>DSUM($A$9:$D$1100,$D$9,AO883:AO884)</f>
        <v>0</v>
      </c>
      <c r="AO884" s="10">
        <f>B884</f>
        <v>0</v>
      </c>
      <c r="AP884" s="88">
        <f>DCOUNT($A$9:$T$1100,$B$9,AO883:AO884)</f>
        <v>0</v>
      </c>
      <c r="AQ884" s="29">
        <f>DSUM($A$9:$T$1100,$P$9,AO883:AO884)</f>
        <v>0</v>
      </c>
      <c r="AR884" s="6">
        <f>IF(AP884=0,0,AQ884/AP884)</f>
        <v>0</v>
      </c>
      <c r="AY884" s="51"/>
    </row>
    <row r="885" spans="1:51" ht="2.25" customHeight="1" x14ac:dyDescent="0.2">
      <c r="A885" s="37"/>
      <c r="B885" s="38"/>
      <c r="C885" s="39"/>
      <c r="D885" s="40"/>
      <c r="E885" s="41"/>
      <c r="F885" s="42"/>
      <c r="G885" s="41"/>
      <c r="H885" s="43" t="s">
        <v>0</v>
      </c>
      <c r="I885" s="43" t="s">
        <v>52</v>
      </c>
      <c r="J885" s="43" t="s">
        <v>1</v>
      </c>
      <c r="K885" s="39"/>
      <c r="L885" s="69"/>
      <c r="M885" s="45"/>
      <c r="N885" s="46"/>
      <c r="O885" s="46"/>
      <c r="P885" s="86"/>
      <c r="Q885" s="252"/>
      <c r="R885" s="63"/>
      <c r="S885" s="253"/>
      <c r="T885" s="47"/>
      <c r="U885" s="48"/>
      <c r="V885" s="48"/>
      <c r="W885" s="48"/>
      <c r="X885" s="48"/>
      <c r="Y885" s="48"/>
      <c r="Z885" s="48"/>
      <c r="AA885" s="48"/>
      <c r="AB885" s="48"/>
      <c r="AC885" s="103"/>
      <c r="AD885" s="48"/>
      <c r="AE885" s="48"/>
      <c r="AF885" s="48"/>
      <c r="AG885" s="109"/>
      <c r="AH885" s="109"/>
      <c r="AI885" s="109"/>
      <c r="AJ885" s="109"/>
      <c r="AK885" s="48"/>
      <c r="AL885" s="48"/>
      <c r="AM885" s="10"/>
      <c r="AN885" s="18"/>
      <c r="AO885" s="14" t="s">
        <v>81</v>
      </c>
      <c r="AP885" s="87"/>
      <c r="AQ885" s="87"/>
      <c r="AY885" s="51"/>
    </row>
    <row r="886" spans="1:51" ht="17.25" customHeight="1" x14ac:dyDescent="0.2">
      <c r="A886" s="26"/>
      <c r="B886" s="27"/>
      <c r="C886" s="28"/>
      <c r="D886" s="29">
        <f>C886*E886*G886/100</f>
        <v>0</v>
      </c>
      <c r="E886" s="30"/>
      <c r="F886" s="31">
        <f>E886*G886/10</f>
        <v>0</v>
      </c>
      <c r="G886" s="30"/>
      <c r="H886" s="30"/>
      <c r="I886" s="30"/>
      <c r="J886" s="30"/>
      <c r="K886" s="28"/>
      <c r="L886" s="68"/>
      <c r="M886" s="32">
        <f>IF(L886=0,H886,L886)</f>
        <v>0</v>
      </c>
      <c r="N886" s="297"/>
      <c r="O886" s="107"/>
      <c r="P886" s="85"/>
      <c r="Q886" s="107"/>
      <c r="R886" s="64"/>
      <c r="S886" s="251"/>
      <c r="T886" s="33"/>
      <c r="U886" s="34">
        <f>$D886*I886</f>
        <v>0</v>
      </c>
      <c r="V886" s="34">
        <f>$D886*J886</f>
        <v>0</v>
      </c>
      <c r="W886" s="34">
        <f>$D886*K886</f>
        <v>0</v>
      </c>
      <c r="X886" s="35">
        <f>$D886*M886</f>
        <v>0</v>
      </c>
      <c r="Y886" s="35">
        <f t="shared" ref="Y886" si="437">D886*(1-K886)</f>
        <v>0</v>
      </c>
      <c r="Z886" s="34">
        <f>$D886*N886</f>
        <v>0</v>
      </c>
      <c r="AA886" s="34">
        <f>$D886*O886</f>
        <v>0</v>
      </c>
      <c r="AB886" s="34">
        <f>$D886*P886</f>
        <v>0</v>
      </c>
      <c r="AC886" s="106">
        <f>D886-AF886-AE886-AD886</f>
        <v>0</v>
      </c>
      <c r="AD886" s="34">
        <f>$D886*Q886</f>
        <v>0</v>
      </c>
      <c r="AE886" s="34">
        <f>$D886*R886</f>
        <v>0</v>
      </c>
      <c r="AF886" s="34">
        <f>$D886*S886</f>
        <v>0</v>
      </c>
      <c r="AG886" s="106">
        <f>$P886*AC886</f>
        <v>0</v>
      </c>
      <c r="AH886" s="106">
        <f>$P886*AD886</f>
        <v>0</v>
      </c>
      <c r="AI886" s="106">
        <f>$P886*AE886</f>
        <v>0</v>
      </c>
      <c r="AJ886" s="106">
        <f>$P886*AF886</f>
        <v>0</v>
      </c>
      <c r="AK886" s="34">
        <f>$D886*T886</f>
        <v>0</v>
      </c>
      <c r="AL886" s="35"/>
      <c r="AM886" s="10"/>
      <c r="AN886" s="29">
        <f>DSUM($A$9:$D$1100,$D$9,AO885:AO886)</f>
        <v>0</v>
      </c>
      <c r="AO886" s="10">
        <f>B886</f>
        <v>0</v>
      </c>
      <c r="AP886" s="88">
        <f>DCOUNT($A$9:$T$1100,$B$9,AO885:AO886)</f>
        <v>0</v>
      </c>
      <c r="AQ886" s="29">
        <f>DSUM($A$9:$T$1100,$P$9,AO885:AO886)</f>
        <v>0</v>
      </c>
      <c r="AR886" s="6">
        <f>IF(AP886=0,0,AQ886/AP886)</f>
        <v>0</v>
      </c>
      <c r="AY886" s="51"/>
    </row>
    <row r="887" spans="1:51" ht="2.25" customHeight="1" x14ac:dyDescent="0.2">
      <c r="A887" s="37"/>
      <c r="B887" s="38"/>
      <c r="C887" s="39"/>
      <c r="D887" s="40"/>
      <c r="E887" s="41"/>
      <c r="F887" s="42"/>
      <c r="G887" s="41"/>
      <c r="H887" s="43" t="s">
        <v>0</v>
      </c>
      <c r="I887" s="43" t="s">
        <v>52</v>
      </c>
      <c r="J887" s="43" t="s">
        <v>1</v>
      </c>
      <c r="K887" s="39"/>
      <c r="L887" s="69"/>
      <c r="M887" s="45"/>
      <c r="N887" s="46"/>
      <c r="O887" s="46"/>
      <c r="P887" s="86"/>
      <c r="Q887" s="252"/>
      <c r="R887" s="63"/>
      <c r="S887" s="253"/>
      <c r="T887" s="47"/>
      <c r="U887" s="48"/>
      <c r="V887" s="48"/>
      <c r="W887" s="48"/>
      <c r="X887" s="48"/>
      <c r="Y887" s="48"/>
      <c r="Z887" s="48"/>
      <c r="AA887" s="48"/>
      <c r="AB887" s="48"/>
      <c r="AC887" s="103"/>
      <c r="AD887" s="48"/>
      <c r="AE887" s="48"/>
      <c r="AF887" s="48"/>
      <c r="AG887" s="109"/>
      <c r="AH887" s="109"/>
      <c r="AI887" s="109"/>
      <c r="AJ887" s="109"/>
      <c r="AK887" s="48"/>
      <c r="AL887" s="48"/>
      <c r="AM887" s="10"/>
      <c r="AN887" s="18"/>
      <c r="AO887" s="14" t="s">
        <v>81</v>
      </c>
      <c r="AP887" s="87"/>
      <c r="AQ887" s="87"/>
      <c r="AY887" s="51"/>
    </row>
    <row r="888" spans="1:51" ht="17.25" customHeight="1" x14ac:dyDescent="0.2">
      <c r="A888" s="26"/>
      <c r="B888" s="27"/>
      <c r="C888" s="28"/>
      <c r="D888" s="29">
        <f>C888*E888*G888/100</f>
        <v>0</v>
      </c>
      <c r="E888" s="30"/>
      <c r="F888" s="31">
        <f>E888*G888/10</f>
        <v>0</v>
      </c>
      <c r="G888" s="30"/>
      <c r="H888" s="30"/>
      <c r="I888" s="30"/>
      <c r="J888" s="30"/>
      <c r="K888" s="28"/>
      <c r="L888" s="68"/>
      <c r="M888" s="32">
        <f>IF(L888=0,H888,L888)</f>
        <v>0</v>
      </c>
      <c r="N888" s="297"/>
      <c r="O888" s="107"/>
      <c r="P888" s="85"/>
      <c r="Q888" s="107"/>
      <c r="R888" s="64"/>
      <c r="S888" s="251"/>
      <c r="T888" s="33"/>
      <c r="U888" s="34">
        <f>$D888*I888</f>
        <v>0</v>
      </c>
      <c r="V888" s="34">
        <f>$D888*J888</f>
        <v>0</v>
      </c>
      <c r="W888" s="34">
        <f>$D888*K888</f>
        <v>0</v>
      </c>
      <c r="X888" s="35">
        <f>$D888*M888</f>
        <v>0</v>
      </c>
      <c r="Y888" s="35">
        <f t="shared" ref="Y888" si="438">D888*(1-K888)</f>
        <v>0</v>
      </c>
      <c r="Z888" s="34">
        <f>$D888*N888</f>
        <v>0</v>
      </c>
      <c r="AA888" s="34">
        <f>$D888*O888</f>
        <v>0</v>
      </c>
      <c r="AB888" s="34">
        <f>$D888*P888</f>
        <v>0</v>
      </c>
      <c r="AC888" s="106">
        <f>D888-AF888-AE888-AD888</f>
        <v>0</v>
      </c>
      <c r="AD888" s="34">
        <f>$D888*Q888</f>
        <v>0</v>
      </c>
      <c r="AE888" s="34">
        <f>$D888*R888</f>
        <v>0</v>
      </c>
      <c r="AF888" s="34">
        <f>$D888*S888</f>
        <v>0</v>
      </c>
      <c r="AG888" s="106">
        <f>$P888*AC888</f>
        <v>0</v>
      </c>
      <c r="AH888" s="106">
        <f>$P888*AD888</f>
        <v>0</v>
      </c>
      <c r="AI888" s="106">
        <f>$P888*AE888</f>
        <v>0</v>
      </c>
      <c r="AJ888" s="106">
        <f>$P888*AF888</f>
        <v>0</v>
      </c>
      <c r="AK888" s="34">
        <f>$D888*T888</f>
        <v>0</v>
      </c>
      <c r="AL888" s="35"/>
      <c r="AM888" s="10"/>
      <c r="AN888" s="29">
        <f>DSUM($A$9:$D$1100,$D$9,AO887:AO888)</f>
        <v>0</v>
      </c>
      <c r="AO888" s="10">
        <f>B888</f>
        <v>0</v>
      </c>
      <c r="AP888" s="88">
        <f>DCOUNT($A$9:$T$1100,$B$9,AO887:AO888)</f>
        <v>0</v>
      </c>
      <c r="AQ888" s="29">
        <f>DSUM($A$9:$T$1100,$P$9,AO887:AO888)</f>
        <v>0</v>
      </c>
      <c r="AR888" s="6">
        <f>IF(AP888=0,0,AQ888/AP888)</f>
        <v>0</v>
      </c>
      <c r="AY888" s="51"/>
    </row>
    <row r="889" spans="1:51" ht="2.25" customHeight="1" x14ac:dyDescent="0.2">
      <c r="A889" s="37"/>
      <c r="B889" s="38"/>
      <c r="C889" s="39"/>
      <c r="D889" s="40"/>
      <c r="E889" s="41"/>
      <c r="F889" s="42"/>
      <c r="G889" s="41"/>
      <c r="H889" s="43" t="s">
        <v>0</v>
      </c>
      <c r="I889" s="43" t="s">
        <v>52</v>
      </c>
      <c r="J889" s="43" t="s">
        <v>1</v>
      </c>
      <c r="K889" s="39"/>
      <c r="L889" s="69"/>
      <c r="M889" s="45"/>
      <c r="N889" s="46"/>
      <c r="O889" s="46"/>
      <c r="P889" s="86"/>
      <c r="Q889" s="252"/>
      <c r="R889" s="63"/>
      <c r="S889" s="253"/>
      <c r="T889" s="47"/>
      <c r="U889" s="48"/>
      <c r="V889" s="48"/>
      <c r="W889" s="48"/>
      <c r="X889" s="48"/>
      <c r="Y889" s="48"/>
      <c r="Z889" s="48"/>
      <c r="AA889" s="48"/>
      <c r="AB889" s="48"/>
      <c r="AC889" s="103"/>
      <c r="AD889" s="48"/>
      <c r="AE889" s="48"/>
      <c r="AF889" s="48"/>
      <c r="AG889" s="109"/>
      <c r="AH889" s="109"/>
      <c r="AI889" s="109"/>
      <c r="AJ889" s="109"/>
      <c r="AK889" s="48"/>
      <c r="AL889" s="48"/>
      <c r="AM889" s="10"/>
      <c r="AN889" s="18"/>
      <c r="AO889" s="14" t="s">
        <v>81</v>
      </c>
      <c r="AP889" s="87"/>
      <c r="AQ889" s="87"/>
      <c r="AY889" s="51"/>
    </row>
    <row r="890" spans="1:51" ht="17.25" customHeight="1" x14ac:dyDescent="0.2">
      <c r="A890" s="26"/>
      <c r="B890" s="27"/>
      <c r="C890" s="28"/>
      <c r="D890" s="29">
        <f>C890*E890*G890/100</f>
        <v>0</v>
      </c>
      <c r="E890" s="30"/>
      <c r="F890" s="31">
        <f>E890*G890/10</f>
        <v>0</v>
      </c>
      <c r="G890" s="30"/>
      <c r="H890" s="30"/>
      <c r="I890" s="30"/>
      <c r="J890" s="30"/>
      <c r="K890" s="28"/>
      <c r="L890" s="68"/>
      <c r="M890" s="32">
        <f>IF(L890=0,H890,L890)</f>
        <v>0</v>
      </c>
      <c r="N890" s="297"/>
      <c r="O890" s="107"/>
      <c r="P890" s="85"/>
      <c r="Q890" s="107"/>
      <c r="R890" s="64"/>
      <c r="S890" s="251"/>
      <c r="T890" s="33"/>
      <c r="U890" s="34">
        <f>$D890*I890</f>
        <v>0</v>
      </c>
      <c r="V890" s="34">
        <f>$D890*J890</f>
        <v>0</v>
      </c>
      <c r="W890" s="34">
        <f>$D890*K890</f>
        <v>0</v>
      </c>
      <c r="X890" s="35">
        <f>$D890*M890</f>
        <v>0</v>
      </c>
      <c r="Y890" s="35">
        <f t="shared" ref="Y890" si="439">D890*(1-K890)</f>
        <v>0</v>
      </c>
      <c r="Z890" s="34">
        <f>$D890*N890</f>
        <v>0</v>
      </c>
      <c r="AA890" s="34">
        <f>$D890*O890</f>
        <v>0</v>
      </c>
      <c r="AB890" s="34">
        <f>$D890*P890</f>
        <v>0</v>
      </c>
      <c r="AC890" s="106">
        <f>D890-AF890-AE890-AD890</f>
        <v>0</v>
      </c>
      <c r="AD890" s="34">
        <f>$D890*Q890</f>
        <v>0</v>
      </c>
      <c r="AE890" s="34">
        <f>$D890*R890</f>
        <v>0</v>
      </c>
      <c r="AF890" s="34">
        <f>$D890*S890</f>
        <v>0</v>
      </c>
      <c r="AG890" s="106">
        <f>$P890*AC890</f>
        <v>0</v>
      </c>
      <c r="AH890" s="106">
        <f>$P890*AD890</f>
        <v>0</v>
      </c>
      <c r="AI890" s="106">
        <f>$P890*AE890</f>
        <v>0</v>
      </c>
      <c r="AJ890" s="106">
        <f>$P890*AF890</f>
        <v>0</v>
      </c>
      <c r="AK890" s="34">
        <f>$D890*T890</f>
        <v>0</v>
      </c>
      <c r="AL890" s="35"/>
      <c r="AM890" s="10"/>
      <c r="AN890" s="29">
        <f>DSUM($A$9:$D$1100,$D$9,AO889:AO890)</f>
        <v>0</v>
      </c>
      <c r="AO890" s="10">
        <f>B890</f>
        <v>0</v>
      </c>
      <c r="AP890" s="88">
        <f>DCOUNT($A$9:$T$1100,$B$9,AO889:AO890)</f>
        <v>0</v>
      </c>
      <c r="AQ890" s="29">
        <f>DSUM($A$9:$T$1100,$P$9,AO889:AO890)</f>
        <v>0</v>
      </c>
      <c r="AR890" s="6">
        <f>IF(AP890=0,0,AQ890/AP890)</f>
        <v>0</v>
      </c>
      <c r="AY890" s="51"/>
    </row>
    <row r="891" spans="1:51" ht="2.25" customHeight="1" x14ac:dyDescent="0.2">
      <c r="A891" s="37"/>
      <c r="B891" s="38"/>
      <c r="C891" s="39"/>
      <c r="D891" s="40"/>
      <c r="E891" s="41"/>
      <c r="F891" s="42"/>
      <c r="G891" s="41"/>
      <c r="H891" s="43" t="s">
        <v>0</v>
      </c>
      <c r="I891" s="43" t="s">
        <v>52</v>
      </c>
      <c r="J891" s="43" t="s">
        <v>1</v>
      </c>
      <c r="K891" s="39"/>
      <c r="L891" s="69"/>
      <c r="M891" s="45"/>
      <c r="N891" s="46"/>
      <c r="O891" s="46"/>
      <c r="P891" s="86"/>
      <c r="Q891" s="252"/>
      <c r="R891" s="63"/>
      <c r="S891" s="253"/>
      <c r="T891" s="47"/>
      <c r="U891" s="48"/>
      <c r="V891" s="48"/>
      <c r="W891" s="48"/>
      <c r="X891" s="48"/>
      <c r="Y891" s="48"/>
      <c r="Z891" s="48"/>
      <c r="AA891" s="48"/>
      <c r="AB891" s="48"/>
      <c r="AC891" s="103"/>
      <c r="AD891" s="48"/>
      <c r="AE891" s="48"/>
      <c r="AF891" s="48"/>
      <c r="AG891" s="109"/>
      <c r="AH891" s="109"/>
      <c r="AI891" s="109"/>
      <c r="AJ891" s="109"/>
      <c r="AK891" s="48"/>
      <c r="AL891" s="48"/>
      <c r="AM891" s="10"/>
      <c r="AN891" s="18"/>
      <c r="AO891" s="14" t="s">
        <v>81</v>
      </c>
      <c r="AP891" s="87"/>
      <c r="AQ891" s="87"/>
      <c r="AY891" s="51"/>
    </row>
    <row r="892" spans="1:51" ht="17.25" customHeight="1" x14ac:dyDescent="0.2">
      <c r="A892" s="26"/>
      <c r="B892" s="27"/>
      <c r="C892" s="28"/>
      <c r="D892" s="29">
        <f>C892*E892*G892/100</f>
        <v>0</v>
      </c>
      <c r="E892" s="30"/>
      <c r="F892" s="31">
        <f>E892*G892/10</f>
        <v>0</v>
      </c>
      <c r="G892" s="30"/>
      <c r="H892" s="30"/>
      <c r="I892" s="30"/>
      <c r="J892" s="30"/>
      <c r="K892" s="28"/>
      <c r="L892" s="68"/>
      <c r="M892" s="32">
        <f>IF(L892=0,H892,L892)</f>
        <v>0</v>
      </c>
      <c r="N892" s="297"/>
      <c r="O892" s="107"/>
      <c r="P892" s="85"/>
      <c r="Q892" s="107"/>
      <c r="R892" s="64"/>
      <c r="S892" s="251"/>
      <c r="T892" s="33"/>
      <c r="U892" s="34">
        <f>$D892*I892</f>
        <v>0</v>
      </c>
      <c r="V892" s="34">
        <f>$D892*J892</f>
        <v>0</v>
      </c>
      <c r="W892" s="34">
        <f>$D892*K892</f>
        <v>0</v>
      </c>
      <c r="X892" s="35">
        <f>$D892*M892</f>
        <v>0</v>
      </c>
      <c r="Y892" s="35">
        <f t="shared" ref="Y892" si="440">D892*(1-K892)</f>
        <v>0</v>
      </c>
      <c r="Z892" s="34">
        <f>$D892*N892</f>
        <v>0</v>
      </c>
      <c r="AA892" s="34">
        <f>$D892*O892</f>
        <v>0</v>
      </c>
      <c r="AB892" s="34">
        <f>$D892*P892</f>
        <v>0</v>
      </c>
      <c r="AC892" s="106">
        <f>D892-AF892-AE892-AD892</f>
        <v>0</v>
      </c>
      <c r="AD892" s="34">
        <f>$D892*Q892</f>
        <v>0</v>
      </c>
      <c r="AE892" s="34">
        <f>$D892*R892</f>
        <v>0</v>
      </c>
      <c r="AF892" s="34">
        <f>$D892*S892</f>
        <v>0</v>
      </c>
      <c r="AG892" s="106">
        <f>$P892*AC892</f>
        <v>0</v>
      </c>
      <c r="AH892" s="106">
        <f>$P892*AD892</f>
        <v>0</v>
      </c>
      <c r="AI892" s="106">
        <f>$P892*AE892</f>
        <v>0</v>
      </c>
      <c r="AJ892" s="106">
        <f>$P892*AF892</f>
        <v>0</v>
      </c>
      <c r="AK892" s="34">
        <f>$D892*T892</f>
        <v>0</v>
      </c>
      <c r="AL892" s="35"/>
      <c r="AM892" s="10"/>
      <c r="AN892" s="29">
        <f>DSUM($A$9:$D$1100,$D$9,AO891:AO892)</f>
        <v>0</v>
      </c>
      <c r="AO892" s="10">
        <f>B892</f>
        <v>0</v>
      </c>
      <c r="AP892" s="88">
        <f>DCOUNT($A$9:$T$1100,$B$9,AO891:AO892)</f>
        <v>0</v>
      </c>
      <c r="AQ892" s="29">
        <f>DSUM($A$9:$T$1100,$P$9,AO891:AO892)</f>
        <v>0</v>
      </c>
      <c r="AR892" s="6">
        <f>IF(AP892=0,0,AQ892/AP892)</f>
        <v>0</v>
      </c>
      <c r="AY892" s="51"/>
    </row>
    <row r="893" spans="1:51" ht="2.25" customHeight="1" x14ac:dyDescent="0.2">
      <c r="A893" s="37"/>
      <c r="B893" s="38"/>
      <c r="C893" s="39"/>
      <c r="D893" s="40"/>
      <c r="E893" s="41"/>
      <c r="F893" s="42"/>
      <c r="G893" s="41"/>
      <c r="H893" s="43" t="s">
        <v>0</v>
      </c>
      <c r="I893" s="43" t="s">
        <v>52</v>
      </c>
      <c r="J893" s="43" t="s">
        <v>1</v>
      </c>
      <c r="K893" s="39"/>
      <c r="L893" s="69"/>
      <c r="M893" s="45"/>
      <c r="N893" s="46"/>
      <c r="O893" s="46"/>
      <c r="P893" s="86"/>
      <c r="Q893" s="252"/>
      <c r="R893" s="63"/>
      <c r="S893" s="253"/>
      <c r="T893" s="47"/>
      <c r="U893" s="48"/>
      <c r="V893" s="48"/>
      <c r="W893" s="48"/>
      <c r="X893" s="48"/>
      <c r="Y893" s="48"/>
      <c r="Z893" s="48"/>
      <c r="AA893" s="48"/>
      <c r="AB893" s="48"/>
      <c r="AC893" s="103"/>
      <c r="AD893" s="48"/>
      <c r="AE893" s="48"/>
      <c r="AF893" s="48"/>
      <c r="AG893" s="109"/>
      <c r="AH893" s="109"/>
      <c r="AI893" s="109"/>
      <c r="AJ893" s="109"/>
      <c r="AK893" s="48"/>
      <c r="AL893" s="48"/>
      <c r="AM893" s="10"/>
      <c r="AN893" s="18"/>
      <c r="AO893" s="14" t="s">
        <v>81</v>
      </c>
      <c r="AP893" s="87"/>
      <c r="AQ893" s="87"/>
      <c r="AY893" s="51"/>
    </row>
    <row r="894" spans="1:51" ht="17.25" customHeight="1" x14ac:dyDescent="0.2">
      <c r="A894" s="26"/>
      <c r="B894" s="27"/>
      <c r="C894" s="28"/>
      <c r="D894" s="29">
        <f>C894*E894*G894/100</f>
        <v>0</v>
      </c>
      <c r="E894" s="30"/>
      <c r="F894" s="31">
        <f>E894*G894/10</f>
        <v>0</v>
      </c>
      <c r="G894" s="30"/>
      <c r="H894" s="30"/>
      <c r="I894" s="30"/>
      <c r="J894" s="30"/>
      <c r="K894" s="28"/>
      <c r="L894" s="68"/>
      <c r="M894" s="32">
        <f>IF(L894=0,H894,L894)</f>
        <v>0</v>
      </c>
      <c r="N894" s="297"/>
      <c r="O894" s="107"/>
      <c r="P894" s="85"/>
      <c r="Q894" s="107"/>
      <c r="R894" s="64"/>
      <c r="S894" s="251"/>
      <c r="T894" s="33"/>
      <c r="U894" s="34">
        <f>$D894*I894</f>
        <v>0</v>
      </c>
      <c r="V894" s="34">
        <f>$D894*J894</f>
        <v>0</v>
      </c>
      <c r="W894" s="34">
        <f>$D894*K894</f>
        <v>0</v>
      </c>
      <c r="X894" s="35">
        <f>$D894*M894</f>
        <v>0</v>
      </c>
      <c r="Y894" s="35">
        <f t="shared" ref="Y894" si="441">D894*(1-K894)</f>
        <v>0</v>
      </c>
      <c r="Z894" s="34">
        <f>$D894*N894</f>
        <v>0</v>
      </c>
      <c r="AA894" s="34">
        <f>$D894*O894</f>
        <v>0</v>
      </c>
      <c r="AB894" s="34">
        <f>$D894*P894</f>
        <v>0</v>
      </c>
      <c r="AC894" s="106">
        <f>D894-AF894-AE894-AD894</f>
        <v>0</v>
      </c>
      <c r="AD894" s="34">
        <f>$D894*Q894</f>
        <v>0</v>
      </c>
      <c r="AE894" s="34">
        <f>$D894*R894</f>
        <v>0</v>
      </c>
      <c r="AF894" s="34">
        <f>$D894*S894</f>
        <v>0</v>
      </c>
      <c r="AG894" s="106">
        <f>$P894*AC894</f>
        <v>0</v>
      </c>
      <c r="AH894" s="106">
        <f>$P894*AD894</f>
        <v>0</v>
      </c>
      <c r="AI894" s="106">
        <f>$P894*AE894</f>
        <v>0</v>
      </c>
      <c r="AJ894" s="106">
        <f>$P894*AF894</f>
        <v>0</v>
      </c>
      <c r="AK894" s="34">
        <f>$D894*T894</f>
        <v>0</v>
      </c>
      <c r="AL894" s="35"/>
      <c r="AM894" s="10"/>
      <c r="AN894" s="29">
        <f>DSUM($A$9:$D$1100,$D$9,AO893:AO894)</f>
        <v>0</v>
      </c>
      <c r="AO894" s="10">
        <f>B894</f>
        <v>0</v>
      </c>
      <c r="AP894" s="88">
        <f>DCOUNT($A$9:$T$1100,$B$9,AO893:AO894)</f>
        <v>0</v>
      </c>
      <c r="AQ894" s="29">
        <f>DSUM($A$9:$T$1100,$P$9,AO893:AO894)</f>
        <v>0</v>
      </c>
      <c r="AR894" s="6">
        <f>IF(AP894=0,0,AQ894/AP894)</f>
        <v>0</v>
      </c>
      <c r="AY894" s="51"/>
    </row>
    <row r="895" spans="1:51" ht="2.25" customHeight="1" x14ac:dyDescent="0.2">
      <c r="A895" s="37"/>
      <c r="B895" s="38"/>
      <c r="C895" s="39"/>
      <c r="D895" s="40"/>
      <c r="E895" s="41"/>
      <c r="F895" s="42"/>
      <c r="G895" s="41"/>
      <c r="H895" s="43" t="s">
        <v>0</v>
      </c>
      <c r="I895" s="43" t="s">
        <v>52</v>
      </c>
      <c r="J895" s="43" t="s">
        <v>1</v>
      </c>
      <c r="K895" s="39"/>
      <c r="L895" s="69"/>
      <c r="M895" s="45"/>
      <c r="N895" s="46"/>
      <c r="O895" s="46"/>
      <c r="P895" s="86"/>
      <c r="Q895" s="252"/>
      <c r="R895" s="63"/>
      <c r="S895" s="253"/>
      <c r="T895" s="47"/>
      <c r="U895" s="48"/>
      <c r="V895" s="48"/>
      <c r="W895" s="48"/>
      <c r="X895" s="48"/>
      <c r="Y895" s="48"/>
      <c r="Z895" s="48"/>
      <c r="AA895" s="48"/>
      <c r="AB895" s="48"/>
      <c r="AC895" s="103"/>
      <c r="AD895" s="48"/>
      <c r="AE895" s="48"/>
      <c r="AF895" s="48"/>
      <c r="AG895" s="109"/>
      <c r="AH895" s="109"/>
      <c r="AI895" s="109"/>
      <c r="AJ895" s="109"/>
      <c r="AK895" s="48"/>
      <c r="AL895" s="48"/>
      <c r="AM895" s="10"/>
      <c r="AN895" s="18"/>
      <c r="AO895" s="14" t="s">
        <v>81</v>
      </c>
      <c r="AP895" s="87"/>
      <c r="AQ895" s="87"/>
      <c r="AY895" s="51"/>
    </row>
    <row r="896" spans="1:51" ht="17.25" customHeight="1" x14ac:dyDescent="0.2">
      <c r="A896" s="26"/>
      <c r="B896" s="27"/>
      <c r="C896" s="28"/>
      <c r="D896" s="29">
        <f>C896*E896*G896/100</f>
        <v>0</v>
      </c>
      <c r="E896" s="30"/>
      <c r="F896" s="31">
        <f>E896*G896/10</f>
        <v>0</v>
      </c>
      <c r="G896" s="30"/>
      <c r="H896" s="30"/>
      <c r="I896" s="30"/>
      <c r="J896" s="30"/>
      <c r="K896" s="28"/>
      <c r="L896" s="68"/>
      <c r="M896" s="32">
        <f>IF(L896=0,H896,L896)</f>
        <v>0</v>
      </c>
      <c r="N896" s="297"/>
      <c r="O896" s="107"/>
      <c r="P896" s="85"/>
      <c r="Q896" s="107"/>
      <c r="R896" s="64"/>
      <c r="S896" s="251"/>
      <c r="T896" s="33"/>
      <c r="U896" s="34">
        <f>$D896*I896</f>
        <v>0</v>
      </c>
      <c r="V896" s="34">
        <f>$D896*J896</f>
        <v>0</v>
      </c>
      <c r="W896" s="34">
        <f>$D896*K896</f>
        <v>0</v>
      </c>
      <c r="X896" s="35">
        <f>$D896*M896</f>
        <v>0</v>
      </c>
      <c r="Y896" s="35">
        <f t="shared" ref="Y896" si="442">D896*(1-K896)</f>
        <v>0</v>
      </c>
      <c r="Z896" s="34">
        <f>$D896*N896</f>
        <v>0</v>
      </c>
      <c r="AA896" s="34">
        <f>$D896*O896</f>
        <v>0</v>
      </c>
      <c r="AB896" s="34">
        <f>$D896*P896</f>
        <v>0</v>
      </c>
      <c r="AC896" s="106">
        <f>D896-AF896-AE896-AD896</f>
        <v>0</v>
      </c>
      <c r="AD896" s="34">
        <f>$D896*Q896</f>
        <v>0</v>
      </c>
      <c r="AE896" s="34">
        <f>$D896*R896</f>
        <v>0</v>
      </c>
      <c r="AF896" s="34">
        <f>$D896*S896</f>
        <v>0</v>
      </c>
      <c r="AG896" s="106">
        <f>$P896*AC896</f>
        <v>0</v>
      </c>
      <c r="AH896" s="106">
        <f>$P896*AD896</f>
        <v>0</v>
      </c>
      <c r="AI896" s="106">
        <f>$P896*AE896</f>
        <v>0</v>
      </c>
      <c r="AJ896" s="106">
        <f>$P896*AF896</f>
        <v>0</v>
      </c>
      <c r="AK896" s="34">
        <f>$D896*T896</f>
        <v>0</v>
      </c>
      <c r="AL896" s="35"/>
      <c r="AM896" s="10"/>
      <c r="AN896" s="29">
        <f>DSUM($A$9:$D$1100,$D$9,AO895:AO896)</f>
        <v>0</v>
      </c>
      <c r="AO896" s="10">
        <f>B896</f>
        <v>0</v>
      </c>
      <c r="AP896" s="88">
        <f>DCOUNT($A$9:$T$1100,$B$9,AO895:AO896)</f>
        <v>0</v>
      </c>
      <c r="AQ896" s="29">
        <f>DSUM($A$9:$T$1100,$P$9,AO895:AO896)</f>
        <v>0</v>
      </c>
      <c r="AR896" s="6">
        <f>IF(AP896=0,0,AQ896/AP896)</f>
        <v>0</v>
      </c>
      <c r="AY896" s="51"/>
    </row>
    <row r="897" spans="1:51" ht="2.25" customHeight="1" x14ac:dyDescent="0.2">
      <c r="A897" s="37"/>
      <c r="B897" s="38"/>
      <c r="C897" s="39"/>
      <c r="D897" s="40"/>
      <c r="E897" s="41"/>
      <c r="F897" s="42"/>
      <c r="G897" s="41"/>
      <c r="H897" s="43" t="s">
        <v>0</v>
      </c>
      <c r="I897" s="43" t="s">
        <v>52</v>
      </c>
      <c r="J897" s="43" t="s">
        <v>1</v>
      </c>
      <c r="K897" s="39"/>
      <c r="L897" s="69"/>
      <c r="M897" s="45"/>
      <c r="N897" s="46"/>
      <c r="O897" s="46"/>
      <c r="P897" s="86"/>
      <c r="Q897" s="252"/>
      <c r="R897" s="63"/>
      <c r="S897" s="253"/>
      <c r="T897" s="47"/>
      <c r="U897" s="48"/>
      <c r="V897" s="48"/>
      <c r="W897" s="48"/>
      <c r="X897" s="48"/>
      <c r="Y897" s="48"/>
      <c r="Z897" s="48"/>
      <c r="AA897" s="48"/>
      <c r="AB897" s="48"/>
      <c r="AC897" s="103"/>
      <c r="AD897" s="48"/>
      <c r="AE897" s="48"/>
      <c r="AF897" s="48"/>
      <c r="AG897" s="109"/>
      <c r="AH897" s="109"/>
      <c r="AI897" s="109"/>
      <c r="AJ897" s="109"/>
      <c r="AK897" s="48"/>
      <c r="AL897" s="48"/>
      <c r="AM897" s="10"/>
      <c r="AN897" s="18"/>
      <c r="AO897" s="14" t="s">
        <v>81</v>
      </c>
      <c r="AP897" s="87"/>
      <c r="AQ897" s="87"/>
      <c r="AY897" s="51"/>
    </row>
    <row r="898" spans="1:51" ht="17.25" customHeight="1" x14ac:dyDescent="0.2">
      <c r="A898" s="26"/>
      <c r="B898" s="27"/>
      <c r="C898" s="28"/>
      <c r="D898" s="29">
        <f>C898*E898*G898/100</f>
        <v>0</v>
      </c>
      <c r="E898" s="30"/>
      <c r="F898" s="31">
        <f>E898*G898/10</f>
        <v>0</v>
      </c>
      <c r="G898" s="30"/>
      <c r="H898" s="30"/>
      <c r="I898" s="30"/>
      <c r="J898" s="30"/>
      <c r="K898" s="28"/>
      <c r="L898" s="68"/>
      <c r="M898" s="32">
        <f>IF(L898=0,H898,L898)</f>
        <v>0</v>
      </c>
      <c r="N898" s="297"/>
      <c r="O898" s="107"/>
      <c r="P898" s="85"/>
      <c r="Q898" s="107"/>
      <c r="R898" s="64"/>
      <c r="S898" s="251"/>
      <c r="T898" s="33"/>
      <c r="U898" s="34">
        <f>$D898*I898</f>
        <v>0</v>
      </c>
      <c r="V898" s="34">
        <f>$D898*J898</f>
        <v>0</v>
      </c>
      <c r="W898" s="34">
        <f>$D898*K898</f>
        <v>0</v>
      </c>
      <c r="X898" s="35">
        <f>$D898*M898</f>
        <v>0</v>
      </c>
      <c r="Y898" s="35">
        <f t="shared" ref="Y898" si="443">D898*(1-K898)</f>
        <v>0</v>
      </c>
      <c r="Z898" s="34">
        <f>$D898*N898</f>
        <v>0</v>
      </c>
      <c r="AA898" s="34">
        <f>$D898*O898</f>
        <v>0</v>
      </c>
      <c r="AB898" s="34">
        <f>$D898*P898</f>
        <v>0</v>
      </c>
      <c r="AC898" s="106">
        <f>D898-AF898-AE898-AD898</f>
        <v>0</v>
      </c>
      <c r="AD898" s="34">
        <f>$D898*Q898</f>
        <v>0</v>
      </c>
      <c r="AE898" s="34">
        <f>$D898*R898</f>
        <v>0</v>
      </c>
      <c r="AF898" s="34">
        <f>$D898*S898</f>
        <v>0</v>
      </c>
      <c r="AG898" s="106">
        <f>$P898*AC898</f>
        <v>0</v>
      </c>
      <c r="AH898" s="106">
        <f>$P898*AD898</f>
        <v>0</v>
      </c>
      <c r="AI898" s="106">
        <f>$P898*AE898</f>
        <v>0</v>
      </c>
      <c r="AJ898" s="106">
        <f>$P898*AF898</f>
        <v>0</v>
      </c>
      <c r="AK898" s="34">
        <f>$D898*T898</f>
        <v>0</v>
      </c>
      <c r="AL898" s="35"/>
      <c r="AM898" s="10"/>
      <c r="AN898" s="29">
        <f>DSUM($A$9:$D$1100,$D$9,AO897:AO898)</f>
        <v>0</v>
      </c>
      <c r="AO898" s="10">
        <f>B898</f>
        <v>0</v>
      </c>
      <c r="AP898" s="88">
        <f>DCOUNT($A$9:$T$1100,$B$9,AO897:AO898)</f>
        <v>0</v>
      </c>
      <c r="AQ898" s="29">
        <f>DSUM($A$9:$T$1100,$P$9,AO897:AO898)</f>
        <v>0</v>
      </c>
      <c r="AR898" s="6">
        <f>IF(AP898=0,0,AQ898/AP898)</f>
        <v>0</v>
      </c>
      <c r="AY898" s="51"/>
    </row>
    <row r="899" spans="1:51" ht="2.25" customHeight="1" x14ac:dyDescent="0.2">
      <c r="A899" s="37"/>
      <c r="B899" s="38"/>
      <c r="C899" s="39"/>
      <c r="D899" s="40"/>
      <c r="E899" s="41"/>
      <c r="F899" s="42"/>
      <c r="G899" s="41"/>
      <c r="H899" s="43" t="s">
        <v>0</v>
      </c>
      <c r="I899" s="43" t="s">
        <v>52</v>
      </c>
      <c r="J899" s="43" t="s">
        <v>1</v>
      </c>
      <c r="K899" s="39"/>
      <c r="L899" s="69"/>
      <c r="M899" s="45"/>
      <c r="N899" s="46"/>
      <c r="O899" s="46"/>
      <c r="P899" s="86"/>
      <c r="Q899" s="252"/>
      <c r="R899" s="63"/>
      <c r="S899" s="253"/>
      <c r="T899" s="47"/>
      <c r="U899" s="48"/>
      <c r="V899" s="48"/>
      <c r="W899" s="48"/>
      <c r="X899" s="48"/>
      <c r="Y899" s="48"/>
      <c r="Z899" s="48"/>
      <c r="AA899" s="48"/>
      <c r="AB899" s="48"/>
      <c r="AC899" s="103"/>
      <c r="AD899" s="48"/>
      <c r="AE899" s="48"/>
      <c r="AF899" s="48"/>
      <c r="AG899" s="109"/>
      <c r="AH899" s="109"/>
      <c r="AI899" s="109"/>
      <c r="AJ899" s="109"/>
      <c r="AK899" s="48"/>
      <c r="AL899" s="48"/>
      <c r="AM899" s="10"/>
      <c r="AN899" s="18"/>
      <c r="AO899" s="14" t="s">
        <v>81</v>
      </c>
      <c r="AP899" s="87"/>
      <c r="AQ899" s="87"/>
      <c r="AY899" s="51"/>
    </row>
    <row r="900" spans="1:51" ht="17.25" customHeight="1" x14ac:dyDescent="0.2">
      <c r="A900" s="26"/>
      <c r="B900" s="27"/>
      <c r="C900" s="28"/>
      <c r="D900" s="29">
        <f>C900*E900*G900/100</f>
        <v>0</v>
      </c>
      <c r="E900" s="30"/>
      <c r="F900" s="31">
        <f>E900*G900/10</f>
        <v>0</v>
      </c>
      <c r="G900" s="30"/>
      <c r="H900" s="30"/>
      <c r="I900" s="30"/>
      <c r="J900" s="30"/>
      <c r="K900" s="28"/>
      <c r="L900" s="68"/>
      <c r="M900" s="32">
        <f>IF(L900=0,H900,L900)</f>
        <v>0</v>
      </c>
      <c r="N900" s="297"/>
      <c r="O900" s="107"/>
      <c r="P900" s="85"/>
      <c r="Q900" s="107"/>
      <c r="R900" s="64"/>
      <c r="S900" s="251"/>
      <c r="T900" s="33"/>
      <c r="U900" s="34">
        <f>$D900*I900</f>
        <v>0</v>
      </c>
      <c r="V900" s="34">
        <f>$D900*J900</f>
        <v>0</v>
      </c>
      <c r="W900" s="34">
        <f>$D900*K900</f>
        <v>0</v>
      </c>
      <c r="X900" s="35">
        <f>$D900*M900</f>
        <v>0</v>
      </c>
      <c r="Y900" s="35">
        <f t="shared" ref="Y900" si="444">D900*(1-K900)</f>
        <v>0</v>
      </c>
      <c r="Z900" s="34">
        <f>$D900*N900</f>
        <v>0</v>
      </c>
      <c r="AA900" s="34">
        <f>$D900*O900</f>
        <v>0</v>
      </c>
      <c r="AB900" s="34">
        <f>$D900*P900</f>
        <v>0</v>
      </c>
      <c r="AC900" s="106">
        <f>D900-AF900-AE900-AD900</f>
        <v>0</v>
      </c>
      <c r="AD900" s="34">
        <f>$D900*Q900</f>
        <v>0</v>
      </c>
      <c r="AE900" s="34">
        <f>$D900*R900</f>
        <v>0</v>
      </c>
      <c r="AF900" s="34">
        <f>$D900*S900</f>
        <v>0</v>
      </c>
      <c r="AG900" s="106">
        <f>$P900*AC900</f>
        <v>0</v>
      </c>
      <c r="AH900" s="106">
        <f>$P900*AD900</f>
        <v>0</v>
      </c>
      <c r="AI900" s="106">
        <f>$P900*AE900</f>
        <v>0</v>
      </c>
      <c r="AJ900" s="106">
        <f>$P900*AF900</f>
        <v>0</v>
      </c>
      <c r="AK900" s="34">
        <f>$D900*T900</f>
        <v>0</v>
      </c>
      <c r="AL900" s="35"/>
      <c r="AM900" s="10"/>
      <c r="AN900" s="29">
        <f>DSUM($A$9:$D$1100,$D$9,AO899:AO900)</f>
        <v>0</v>
      </c>
      <c r="AO900" s="10">
        <f>B900</f>
        <v>0</v>
      </c>
      <c r="AP900" s="88">
        <f>DCOUNT($A$9:$T$1100,$B$9,AO899:AO900)</f>
        <v>0</v>
      </c>
      <c r="AQ900" s="29">
        <f>DSUM($A$9:$T$1100,$P$9,AO899:AO900)</f>
        <v>0</v>
      </c>
      <c r="AR900" s="6">
        <f>IF(AP900=0,0,AQ900/AP900)</f>
        <v>0</v>
      </c>
      <c r="AY900" s="51"/>
    </row>
    <row r="901" spans="1:51" ht="2.25" customHeight="1" x14ac:dyDescent="0.2">
      <c r="A901" s="37"/>
      <c r="B901" s="38"/>
      <c r="C901" s="39"/>
      <c r="D901" s="40"/>
      <c r="E901" s="41"/>
      <c r="F901" s="42"/>
      <c r="G901" s="41"/>
      <c r="H901" s="43" t="s">
        <v>0</v>
      </c>
      <c r="I901" s="43" t="s">
        <v>52</v>
      </c>
      <c r="J901" s="43" t="s">
        <v>1</v>
      </c>
      <c r="K901" s="39"/>
      <c r="L901" s="69"/>
      <c r="M901" s="45"/>
      <c r="N901" s="46"/>
      <c r="O901" s="46"/>
      <c r="P901" s="86"/>
      <c r="Q901" s="252"/>
      <c r="R901" s="63"/>
      <c r="S901" s="253"/>
      <c r="T901" s="47"/>
      <c r="U901" s="48"/>
      <c r="V901" s="48"/>
      <c r="W901" s="48"/>
      <c r="X901" s="48"/>
      <c r="Y901" s="48"/>
      <c r="Z901" s="48"/>
      <c r="AA901" s="48"/>
      <c r="AB901" s="48"/>
      <c r="AC901" s="103"/>
      <c r="AD901" s="48"/>
      <c r="AE901" s="48"/>
      <c r="AF901" s="48"/>
      <c r="AG901" s="109"/>
      <c r="AH901" s="109"/>
      <c r="AI901" s="109"/>
      <c r="AJ901" s="109"/>
      <c r="AK901" s="48"/>
      <c r="AL901" s="48"/>
      <c r="AM901" s="10"/>
      <c r="AN901" s="18"/>
      <c r="AO901" s="14" t="s">
        <v>81</v>
      </c>
      <c r="AP901" s="87"/>
      <c r="AQ901" s="87"/>
      <c r="AY901" s="51"/>
    </row>
    <row r="902" spans="1:51" ht="17.25" customHeight="1" x14ac:dyDescent="0.2">
      <c r="A902" s="26"/>
      <c r="B902" s="27"/>
      <c r="C902" s="28"/>
      <c r="D902" s="29">
        <f>C902*E902*G902/100</f>
        <v>0</v>
      </c>
      <c r="E902" s="30"/>
      <c r="F902" s="31">
        <f>E902*G902/10</f>
        <v>0</v>
      </c>
      <c r="G902" s="30"/>
      <c r="H902" s="30"/>
      <c r="I902" s="30"/>
      <c r="J902" s="30"/>
      <c r="K902" s="28"/>
      <c r="L902" s="68"/>
      <c r="M902" s="32">
        <f>IF(L902=0,H902,L902)</f>
        <v>0</v>
      </c>
      <c r="N902" s="297"/>
      <c r="O902" s="107"/>
      <c r="P902" s="85"/>
      <c r="Q902" s="107"/>
      <c r="R902" s="64"/>
      <c r="S902" s="251"/>
      <c r="T902" s="33"/>
      <c r="U902" s="34">
        <f>$D902*I902</f>
        <v>0</v>
      </c>
      <c r="V902" s="34">
        <f>$D902*J902</f>
        <v>0</v>
      </c>
      <c r="W902" s="34">
        <f>$D902*K902</f>
        <v>0</v>
      </c>
      <c r="X902" s="35">
        <f>$D902*M902</f>
        <v>0</v>
      </c>
      <c r="Y902" s="35">
        <f t="shared" ref="Y902" si="445">D902*(1-K902)</f>
        <v>0</v>
      </c>
      <c r="Z902" s="34">
        <f>$D902*N902</f>
        <v>0</v>
      </c>
      <c r="AA902" s="34">
        <f>$D902*O902</f>
        <v>0</v>
      </c>
      <c r="AB902" s="34">
        <f>$D902*P902</f>
        <v>0</v>
      </c>
      <c r="AC902" s="106">
        <f>D902-AF902-AE902-AD902</f>
        <v>0</v>
      </c>
      <c r="AD902" s="34">
        <f>$D902*Q902</f>
        <v>0</v>
      </c>
      <c r="AE902" s="34">
        <f>$D902*R902</f>
        <v>0</v>
      </c>
      <c r="AF902" s="34">
        <f>$D902*S902</f>
        <v>0</v>
      </c>
      <c r="AG902" s="106">
        <f>$P902*AC902</f>
        <v>0</v>
      </c>
      <c r="AH902" s="106">
        <f>$P902*AD902</f>
        <v>0</v>
      </c>
      <c r="AI902" s="106">
        <f>$P902*AE902</f>
        <v>0</v>
      </c>
      <c r="AJ902" s="106">
        <f>$P902*AF902</f>
        <v>0</v>
      </c>
      <c r="AK902" s="34">
        <f>$D902*T902</f>
        <v>0</v>
      </c>
      <c r="AL902" s="35"/>
      <c r="AM902" s="10"/>
      <c r="AN902" s="29">
        <f>DSUM($A$9:$D$1100,$D$9,AO901:AO902)</f>
        <v>0</v>
      </c>
      <c r="AO902" s="10">
        <f>B902</f>
        <v>0</v>
      </c>
      <c r="AP902" s="88">
        <f>DCOUNT($A$9:$T$1100,$B$9,AO901:AO902)</f>
        <v>0</v>
      </c>
      <c r="AQ902" s="29">
        <f>DSUM($A$9:$T$1100,$P$9,AO901:AO902)</f>
        <v>0</v>
      </c>
      <c r="AR902" s="6">
        <f>IF(AP902=0,0,AQ902/AP902)</f>
        <v>0</v>
      </c>
      <c r="AY902" s="51"/>
    </row>
    <row r="903" spans="1:51" ht="2.25" customHeight="1" x14ac:dyDescent="0.2">
      <c r="A903" s="37"/>
      <c r="B903" s="38"/>
      <c r="C903" s="39"/>
      <c r="D903" s="40"/>
      <c r="E903" s="41"/>
      <c r="F903" s="42"/>
      <c r="G903" s="41"/>
      <c r="H903" s="43" t="s">
        <v>0</v>
      </c>
      <c r="I903" s="43" t="s">
        <v>52</v>
      </c>
      <c r="J903" s="43" t="s">
        <v>1</v>
      </c>
      <c r="K903" s="39"/>
      <c r="L903" s="69"/>
      <c r="M903" s="45"/>
      <c r="N903" s="46"/>
      <c r="O903" s="46"/>
      <c r="P903" s="86"/>
      <c r="Q903" s="252"/>
      <c r="R903" s="63"/>
      <c r="S903" s="253"/>
      <c r="T903" s="47"/>
      <c r="U903" s="48"/>
      <c r="V903" s="48"/>
      <c r="W903" s="48"/>
      <c r="X903" s="48"/>
      <c r="Y903" s="48"/>
      <c r="Z903" s="48"/>
      <c r="AA903" s="48"/>
      <c r="AB903" s="48"/>
      <c r="AC903" s="103"/>
      <c r="AD903" s="48"/>
      <c r="AE903" s="48"/>
      <c r="AF903" s="48"/>
      <c r="AG903" s="109"/>
      <c r="AH903" s="109"/>
      <c r="AI903" s="109"/>
      <c r="AJ903" s="109"/>
      <c r="AK903" s="48"/>
      <c r="AL903" s="48"/>
      <c r="AM903" s="10"/>
      <c r="AN903" s="18"/>
      <c r="AO903" s="14" t="s">
        <v>81</v>
      </c>
      <c r="AP903" s="87"/>
      <c r="AQ903" s="87"/>
      <c r="AY903" s="51"/>
    </row>
    <row r="904" spans="1:51" ht="17.25" customHeight="1" x14ac:dyDescent="0.2">
      <c r="A904" s="26"/>
      <c r="B904" s="27"/>
      <c r="C904" s="28"/>
      <c r="D904" s="29">
        <f>C904*E904*G904/100</f>
        <v>0</v>
      </c>
      <c r="E904" s="30"/>
      <c r="F904" s="31">
        <f>E904*G904/10</f>
        <v>0</v>
      </c>
      <c r="G904" s="30"/>
      <c r="H904" s="30"/>
      <c r="I904" s="30"/>
      <c r="J904" s="30"/>
      <c r="K904" s="28"/>
      <c r="L904" s="68"/>
      <c r="M904" s="32">
        <f>IF(L904=0,H904,L904)</f>
        <v>0</v>
      </c>
      <c r="N904" s="297"/>
      <c r="O904" s="107"/>
      <c r="P904" s="85"/>
      <c r="Q904" s="107"/>
      <c r="R904" s="64"/>
      <c r="S904" s="251"/>
      <c r="T904" s="33"/>
      <c r="U904" s="34">
        <f>$D904*I904</f>
        <v>0</v>
      </c>
      <c r="V904" s="34">
        <f>$D904*J904</f>
        <v>0</v>
      </c>
      <c r="W904" s="34">
        <f>$D904*K904</f>
        <v>0</v>
      </c>
      <c r="X904" s="35">
        <f>$D904*M904</f>
        <v>0</v>
      </c>
      <c r="Y904" s="35">
        <f t="shared" ref="Y904" si="446">D904*(1-K904)</f>
        <v>0</v>
      </c>
      <c r="Z904" s="34">
        <f>$D904*N904</f>
        <v>0</v>
      </c>
      <c r="AA904" s="34">
        <f>$D904*O904</f>
        <v>0</v>
      </c>
      <c r="AB904" s="34">
        <f>$D904*P904</f>
        <v>0</v>
      </c>
      <c r="AC904" s="106">
        <f>D904-AF904-AE904-AD904</f>
        <v>0</v>
      </c>
      <c r="AD904" s="34">
        <f>$D904*Q904</f>
        <v>0</v>
      </c>
      <c r="AE904" s="34">
        <f>$D904*R904</f>
        <v>0</v>
      </c>
      <c r="AF904" s="34">
        <f>$D904*S904</f>
        <v>0</v>
      </c>
      <c r="AG904" s="106">
        <f>$P904*AC904</f>
        <v>0</v>
      </c>
      <c r="AH904" s="106">
        <f>$P904*AD904</f>
        <v>0</v>
      </c>
      <c r="AI904" s="106">
        <f>$P904*AE904</f>
        <v>0</v>
      </c>
      <c r="AJ904" s="106">
        <f>$P904*AF904</f>
        <v>0</v>
      </c>
      <c r="AK904" s="34">
        <f>$D904*T904</f>
        <v>0</v>
      </c>
      <c r="AL904" s="35"/>
      <c r="AM904" s="10"/>
      <c r="AN904" s="29">
        <f>DSUM($A$9:$D$1100,$D$9,AO903:AO904)</f>
        <v>0</v>
      </c>
      <c r="AO904" s="10">
        <f>B904</f>
        <v>0</v>
      </c>
      <c r="AP904" s="88">
        <f>DCOUNT($A$9:$T$1100,$B$9,AO903:AO904)</f>
        <v>0</v>
      </c>
      <c r="AQ904" s="29">
        <f>DSUM($A$9:$T$1100,$P$9,AO903:AO904)</f>
        <v>0</v>
      </c>
      <c r="AR904" s="6">
        <f>IF(AP904=0,0,AQ904/AP904)</f>
        <v>0</v>
      </c>
      <c r="AY904" s="51"/>
    </row>
    <row r="905" spans="1:51" ht="2.25" customHeight="1" x14ac:dyDescent="0.2">
      <c r="A905" s="37"/>
      <c r="B905" s="38"/>
      <c r="C905" s="39"/>
      <c r="D905" s="40"/>
      <c r="E905" s="41"/>
      <c r="F905" s="42"/>
      <c r="G905" s="41"/>
      <c r="H905" s="43" t="s">
        <v>0</v>
      </c>
      <c r="I905" s="43" t="s">
        <v>52</v>
      </c>
      <c r="J905" s="43" t="s">
        <v>1</v>
      </c>
      <c r="K905" s="39"/>
      <c r="L905" s="69"/>
      <c r="M905" s="45"/>
      <c r="N905" s="46"/>
      <c r="O905" s="46"/>
      <c r="P905" s="86"/>
      <c r="Q905" s="252"/>
      <c r="R905" s="63"/>
      <c r="S905" s="253"/>
      <c r="T905" s="47"/>
      <c r="U905" s="48"/>
      <c r="V905" s="48"/>
      <c r="W905" s="48"/>
      <c r="X905" s="48"/>
      <c r="Y905" s="48"/>
      <c r="Z905" s="48"/>
      <c r="AA905" s="48"/>
      <c r="AB905" s="48"/>
      <c r="AC905" s="103"/>
      <c r="AD905" s="48"/>
      <c r="AE905" s="48"/>
      <c r="AF905" s="48"/>
      <c r="AG905" s="109"/>
      <c r="AH905" s="109"/>
      <c r="AI905" s="109"/>
      <c r="AJ905" s="109"/>
      <c r="AK905" s="48"/>
      <c r="AL905" s="48"/>
      <c r="AM905" s="10"/>
      <c r="AN905" s="18"/>
      <c r="AO905" s="14" t="s">
        <v>81</v>
      </c>
      <c r="AP905" s="87"/>
      <c r="AQ905" s="87"/>
      <c r="AY905" s="51"/>
    </row>
    <row r="906" spans="1:51" ht="17.25" customHeight="1" x14ac:dyDescent="0.2">
      <c r="A906" s="26"/>
      <c r="B906" s="27"/>
      <c r="C906" s="28"/>
      <c r="D906" s="29">
        <f>C906*E906*G906/100</f>
        <v>0</v>
      </c>
      <c r="E906" s="30"/>
      <c r="F906" s="31">
        <f>E906*G906/10</f>
        <v>0</v>
      </c>
      <c r="G906" s="30"/>
      <c r="H906" s="30"/>
      <c r="I906" s="30"/>
      <c r="J906" s="30"/>
      <c r="K906" s="28"/>
      <c r="L906" s="68"/>
      <c r="M906" s="32">
        <f>IF(L906=0,H906,L906)</f>
        <v>0</v>
      </c>
      <c r="N906" s="297"/>
      <c r="O906" s="107"/>
      <c r="P906" s="85"/>
      <c r="Q906" s="107"/>
      <c r="R906" s="64"/>
      <c r="S906" s="251"/>
      <c r="T906" s="33"/>
      <c r="U906" s="34">
        <f>$D906*I906</f>
        <v>0</v>
      </c>
      <c r="V906" s="34">
        <f>$D906*J906</f>
        <v>0</v>
      </c>
      <c r="W906" s="34">
        <f>$D906*K906</f>
        <v>0</v>
      </c>
      <c r="X906" s="35">
        <f>$D906*M906</f>
        <v>0</v>
      </c>
      <c r="Y906" s="35">
        <f t="shared" ref="Y906" si="447">D906*(1-K906)</f>
        <v>0</v>
      </c>
      <c r="Z906" s="34">
        <f>$D906*N906</f>
        <v>0</v>
      </c>
      <c r="AA906" s="34">
        <f>$D906*O906</f>
        <v>0</v>
      </c>
      <c r="AB906" s="34">
        <f>$D906*P906</f>
        <v>0</v>
      </c>
      <c r="AC906" s="106">
        <f>D906-AF906-AE906-AD906</f>
        <v>0</v>
      </c>
      <c r="AD906" s="34">
        <f>$D906*Q906</f>
        <v>0</v>
      </c>
      <c r="AE906" s="34">
        <f>$D906*R906</f>
        <v>0</v>
      </c>
      <c r="AF906" s="34">
        <f>$D906*S906</f>
        <v>0</v>
      </c>
      <c r="AG906" s="106">
        <f>$P906*AC906</f>
        <v>0</v>
      </c>
      <c r="AH906" s="106">
        <f>$P906*AD906</f>
        <v>0</v>
      </c>
      <c r="AI906" s="106">
        <f>$P906*AE906</f>
        <v>0</v>
      </c>
      <c r="AJ906" s="106">
        <f>$P906*AF906</f>
        <v>0</v>
      </c>
      <c r="AK906" s="34">
        <f>$D906*T906</f>
        <v>0</v>
      </c>
      <c r="AL906" s="35"/>
      <c r="AM906" s="10"/>
      <c r="AN906" s="29">
        <f>DSUM($A$9:$D$1100,$D$9,AO905:AO906)</f>
        <v>0</v>
      </c>
      <c r="AO906" s="10">
        <f>B906</f>
        <v>0</v>
      </c>
      <c r="AP906" s="88">
        <f>DCOUNT($A$9:$T$1100,$B$9,AO905:AO906)</f>
        <v>0</v>
      </c>
      <c r="AQ906" s="29">
        <f>DSUM($A$9:$T$1100,$P$9,AO905:AO906)</f>
        <v>0</v>
      </c>
      <c r="AR906" s="6">
        <f>IF(AP906=0,0,AQ906/AP906)</f>
        <v>0</v>
      </c>
      <c r="AY906" s="51"/>
    </row>
    <row r="907" spans="1:51" ht="2.25" customHeight="1" x14ac:dyDescent="0.2">
      <c r="A907" s="37"/>
      <c r="B907" s="38"/>
      <c r="C907" s="39"/>
      <c r="D907" s="40"/>
      <c r="E907" s="41"/>
      <c r="F907" s="42"/>
      <c r="G907" s="41"/>
      <c r="H907" s="43" t="s">
        <v>0</v>
      </c>
      <c r="I907" s="43" t="s">
        <v>52</v>
      </c>
      <c r="J907" s="43" t="s">
        <v>1</v>
      </c>
      <c r="K907" s="39"/>
      <c r="L907" s="69"/>
      <c r="M907" s="45"/>
      <c r="N907" s="46"/>
      <c r="O907" s="46"/>
      <c r="P907" s="86"/>
      <c r="Q907" s="252"/>
      <c r="R907" s="63"/>
      <c r="S907" s="253"/>
      <c r="T907" s="47"/>
      <c r="U907" s="48"/>
      <c r="V907" s="48"/>
      <c r="W907" s="48"/>
      <c r="X907" s="48"/>
      <c r="Y907" s="48"/>
      <c r="Z907" s="48"/>
      <c r="AA907" s="48"/>
      <c r="AB907" s="48"/>
      <c r="AC907" s="103"/>
      <c r="AD907" s="48"/>
      <c r="AE907" s="48"/>
      <c r="AF907" s="48"/>
      <c r="AG907" s="109"/>
      <c r="AH907" s="109"/>
      <c r="AI907" s="109"/>
      <c r="AJ907" s="109"/>
      <c r="AK907" s="48"/>
      <c r="AL907" s="48"/>
      <c r="AM907" s="10"/>
      <c r="AN907" s="18"/>
      <c r="AO907" s="14" t="s">
        <v>81</v>
      </c>
      <c r="AP907" s="87"/>
      <c r="AQ907" s="87"/>
      <c r="AY907" s="51"/>
    </row>
    <row r="908" spans="1:51" ht="17.25" customHeight="1" x14ac:dyDescent="0.2">
      <c r="A908" s="26"/>
      <c r="B908" s="27"/>
      <c r="C908" s="28"/>
      <c r="D908" s="29">
        <f>C908*E908*G908/100</f>
        <v>0</v>
      </c>
      <c r="E908" s="30"/>
      <c r="F908" s="31">
        <f>E908*G908/10</f>
        <v>0</v>
      </c>
      <c r="G908" s="30"/>
      <c r="H908" s="30"/>
      <c r="I908" s="30"/>
      <c r="J908" s="30"/>
      <c r="K908" s="28"/>
      <c r="L908" s="68"/>
      <c r="M908" s="32">
        <f>IF(L908=0,H908,L908)</f>
        <v>0</v>
      </c>
      <c r="N908" s="297"/>
      <c r="O908" s="107"/>
      <c r="P908" s="85"/>
      <c r="Q908" s="107"/>
      <c r="R908" s="64"/>
      <c r="S908" s="251"/>
      <c r="T908" s="33"/>
      <c r="U908" s="34">
        <f>$D908*I908</f>
        <v>0</v>
      </c>
      <c r="V908" s="34">
        <f>$D908*J908</f>
        <v>0</v>
      </c>
      <c r="W908" s="34">
        <f>$D908*K908</f>
        <v>0</v>
      </c>
      <c r="X908" s="35">
        <f>$D908*M908</f>
        <v>0</v>
      </c>
      <c r="Y908" s="35">
        <f t="shared" ref="Y908" si="448">D908*(1-K908)</f>
        <v>0</v>
      </c>
      <c r="Z908" s="34">
        <f>$D908*N908</f>
        <v>0</v>
      </c>
      <c r="AA908" s="34">
        <f>$D908*O908</f>
        <v>0</v>
      </c>
      <c r="AB908" s="34">
        <f>$D908*P908</f>
        <v>0</v>
      </c>
      <c r="AC908" s="106">
        <f>D908-AF908-AE908-AD908</f>
        <v>0</v>
      </c>
      <c r="AD908" s="34">
        <f>$D908*Q908</f>
        <v>0</v>
      </c>
      <c r="AE908" s="34">
        <f>$D908*R908</f>
        <v>0</v>
      </c>
      <c r="AF908" s="34">
        <f>$D908*S908</f>
        <v>0</v>
      </c>
      <c r="AG908" s="106">
        <f>$P908*AC908</f>
        <v>0</v>
      </c>
      <c r="AH908" s="106">
        <f>$P908*AD908</f>
        <v>0</v>
      </c>
      <c r="AI908" s="106">
        <f>$P908*AE908</f>
        <v>0</v>
      </c>
      <c r="AJ908" s="106">
        <f>$P908*AF908</f>
        <v>0</v>
      </c>
      <c r="AK908" s="34">
        <f>$D908*T908</f>
        <v>0</v>
      </c>
      <c r="AL908" s="35"/>
      <c r="AM908" s="10"/>
      <c r="AN908" s="29">
        <f>DSUM($A$9:$D$1100,$D$9,AO907:AO908)</f>
        <v>0</v>
      </c>
      <c r="AO908" s="10">
        <f>B908</f>
        <v>0</v>
      </c>
      <c r="AP908" s="88">
        <f>DCOUNT($A$9:$T$1100,$B$9,AO907:AO908)</f>
        <v>0</v>
      </c>
      <c r="AQ908" s="29">
        <f>DSUM($A$9:$T$1100,$P$9,AO907:AO908)</f>
        <v>0</v>
      </c>
      <c r="AR908" s="6">
        <f>IF(AP908=0,0,AQ908/AP908)</f>
        <v>0</v>
      </c>
      <c r="AY908" s="51"/>
    </row>
    <row r="909" spans="1:51" ht="2.25" customHeight="1" x14ac:dyDescent="0.2">
      <c r="A909" s="37"/>
      <c r="B909" s="38"/>
      <c r="C909" s="39"/>
      <c r="D909" s="40"/>
      <c r="E909" s="41"/>
      <c r="F909" s="42"/>
      <c r="G909" s="41"/>
      <c r="H909" s="43" t="s">
        <v>0</v>
      </c>
      <c r="I909" s="43" t="s">
        <v>52</v>
      </c>
      <c r="J909" s="43" t="s">
        <v>1</v>
      </c>
      <c r="K909" s="39"/>
      <c r="L909" s="69"/>
      <c r="M909" s="45"/>
      <c r="N909" s="46"/>
      <c r="O909" s="46"/>
      <c r="P909" s="86"/>
      <c r="Q909" s="252"/>
      <c r="R909" s="63"/>
      <c r="S909" s="253"/>
      <c r="T909" s="47"/>
      <c r="U909" s="48"/>
      <c r="V909" s="48"/>
      <c r="W909" s="48"/>
      <c r="X909" s="48"/>
      <c r="Y909" s="48"/>
      <c r="Z909" s="48"/>
      <c r="AA909" s="48"/>
      <c r="AB909" s="48"/>
      <c r="AC909" s="103"/>
      <c r="AD909" s="48"/>
      <c r="AE909" s="48"/>
      <c r="AF909" s="48"/>
      <c r="AG909" s="109"/>
      <c r="AH909" s="109"/>
      <c r="AI909" s="109"/>
      <c r="AJ909" s="109"/>
      <c r="AK909" s="48"/>
      <c r="AL909" s="48"/>
      <c r="AM909" s="10"/>
      <c r="AN909" s="18"/>
      <c r="AO909" s="14" t="s">
        <v>81</v>
      </c>
      <c r="AP909" s="87"/>
      <c r="AQ909" s="87"/>
      <c r="AY909" s="51"/>
    </row>
    <row r="910" spans="1:51" ht="17.25" customHeight="1" x14ac:dyDescent="0.2">
      <c r="A910" s="26"/>
      <c r="B910" s="27"/>
      <c r="C910" s="28"/>
      <c r="D910" s="29">
        <f>C910*E910*G910/100</f>
        <v>0</v>
      </c>
      <c r="E910" s="30"/>
      <c r="F910" s="31">
        <f>E910*G910/10</f>
        <v>0</v>
      </c>
      <c r="G910" s="30"/>
      <c r="H910" s="30"/>
      <c r="I910" s="30"/>
      <c r="J910" s="30"/>
      <c r="K910" s="28"/>
      <c r="L910" s="68"/>
      <c r="M910" s="32">
        <f>IF(L910=0,H910,L910)</f>
        <v>0</v>
      </c>
      <c r="N910" s="297"/>
      <c r="O910" s="107"/>
      <c r="P910" s="85"/>
      <c r="Q910" s="107"/>
      <c r="R910" s="64"/>
      <c r="S910" s="251"/>
      <c r="T910" s="33"/>
      <c r="U910" s="34">
        <f>$D910*I910</f>
        <v>0</v>
      </c>
      <c r="V910" s="34">
        <f>$D910*J910</f>
        <v>0</v>
      </c>
      <c r="W910" s="34">
        <f>$D910*K910</f>
        <v>0</v>
      </c>
      <c r="X910" s="35">
        <f>$D910*M910</f>
        <v>0</v>
      </c>
      <c r="Y910" s="35">
        <f t="shared" ref="Y910" si="449">D910*(1-K910)</f>
        <v>0</v>
      </c>
      <c r="Z910" s="34">
        <f>$D910*N910</f>
        <v>0</v>
      </c>
      <c r="AA910" s="34">
        <f>$D910*O910</f>
        <v>0</v>
      </c>
      <c r="AB910" s="34">
        <f>$D910*P910</f>
        <v>0</v>
      </c>
      <c r="AC910" s="106">
        <f>D910-AF910-AE910-AD910</f>
        <v>0</v>
      </c>
      <c r="AD910" s="34">
        <f>$D910*Q910</f>
        <v>0</v>
      </c>
      <c r="AE910" s="34">
        <f>$D910*R910</f>
        <v>0</v>
      </c>
      <c r="AF910" s="34">
        <f>$D910*S910</f>
        <v>0</v>
      </c>
      <c r="AG910" s="106">
        <f>$P910*AC910</f>
        <v>0</v>
      </c>
      <c r="AH910" s="106">
        <f>$P910*AD910</f>
        <v>0</v>
      </c>
      <c r="AI910" s="106">
        <f>$P910*AE910</f>
        <v>0</v>
      </c>
      <c r="AJ910" s="106">
        <f>$P910*AF910</f>
        <v>0</v>
      </c>
      <c r="AK910" s="34">
        <f>$D910*T910</f>
        <v>0</v>
      </c>
      <c r="AL910" s="35"/>
      <c r="AM910" s="10"/>
      <c r="AN910" s="29">
        <f>DSUM($A$9:$D$1100,$D$9,AO909:AO910)</f>
        <v>0</v>
      </c>
      <c r="AO910" s="10">
        <f>B910</f>
        <v>0</v>
      </c>
      <c r="AP910" s="88">
        <f>DCOUNT($A$9:$T$1100,$B$9,AO909:AO910)</f>
        <v>0</v>
      </c>
      <c r="AQ910" s="29">
        <f>DSUM($A$9:$T$1100,$P$9,AO909:AO910)</f>
        <v>0</v>
      </c>
      <c r="AR910" s="6">
        <f>IF(AP910=0,0,AQ910/AP910)</f>
        <v>0</v>
      </c>
      <c r="AY910" s="51"/>
    </row>
    <row r="911" spans="1:51" ht="2.25" customHeight="1" x14ac:dyDescent="0.2">
      <c r="A911" s="37"/>
      <c r="B911" s="38"/>
      <c r="C911" s="39"/>
      <c r="D911" s="40"/>
      <c r="E911" s="41"/>
      <c r="F911" s="42"/>
      <c r="G911" s="41"/>
      <c r="H911" s="43" t="s">
        <v>0</v>
      </c>
      <c r="I911" s="43" t="s">
        <v>52</v>
      </c>
      <c r="J911" s="43" t="s">
        <v>1</v>
      </c>
      <c r="K911" s="39"/>
      <c r="L911" s="69"/>
      <c r="M911" s="45"/>
      <c r="N911" s="46"/>
      <c r="O911" s="46"/>
      <c r="P911" s="86"/>
      <c r="Q911" s="252"/>
      <c r="R911" s="63"/>
      <c r="S911" s="253"/>
      <c r="T911" s="47"/>
      <c r="U911" s="48"/>
      <c r="V911" s="48"/>
      <c r="W911" s="48"/>
      <c r="X911" s="48"/>
      <c r="Y911" s="48"/>
      <c r="Z911" s="48"/>
      <c r="AA911" s="48"/>
      <c r="AB911" s="48"/>
      <c r="AC911" s="103"/>
      <c r="AD911" s="48"/>
      <c r="AE911" s="48"/>
      <c r="AF911" s="48"/>
      <c r="AG911" s="109"/>
      <c r="AH911" s="109"/>
      <c r="AI911" s="109"/>
      <c r="AJ911" s="109"/>
      <c r="AK911" s="48"/>
      <c r="AL911" s="48"/>
      <c r="AM911" s="10"/>
      <c r="AN911" s="18"/>
      <c r="AO911" s="14" t="s">
        <v>81</v>
      </c>
      <c r="AP911" s="87"/>
      <c r="AQ911" s="87"/>
      <c r="AY911" s="51"/>
    </row>
    <row r="912" spans="1:51" ht="17.25" customHeight="1" x14ac:dyDescent="0.2">
      <c r="A912" s="26"/>
      <c r="B912" s="27"/>
      <c r="C912" s="28"/>
      <c r="D912" s="29">
        <f>C912*E912*G912/100</f>
        <v>0</v>
      </c>
      <c r="E912" s="30"/>
      <c r="F912" s="31">
        <f>E912*G912/10</f>
        <v>0</v>
      </c>
      <c r="G912" s="30"/>
      <c r="H912" s="30"/>
      <c r="I912" s="30"/>
      <c r="J912" s="30"/>
      <c r="K912" s="28"/>
      <c r="L912" s="68"/>
      <c r="M912" s="32">
        <f>IF(L912=0,H912,L912)</f>
        <v>0</v>
      </c>
      <c r="N912" s="297"/>
      <c r="O912" s="107"/>
      <c r="P912" s="85"/>
      <c r="Q912" s="107"/>
      <c r="R912" s="64"/>
      <c r="S912" s="251"/>
      <c r="T912" s="33"/>
      <c r="U912" s="34">
        <f>$D912*I912</f>
        <v>0</v>
      </c>
      <c r="V912" s="34">
        <f>$D912*J912</f>
        <v>0</v>
      </c>
      <c r="W912" s="34">
        <f>$D912*K912</f>
        <v>0</v>
      </c>
      <c r="X912" s="35">
        <f>$D912*M912</f>
        <v>0</v>
      </c>
      <c r="Y912" s="35">
        <f t="shared" ref="Y912" si="450">D912*(1-K912)</f>
        <v>0</v>
      </c>
      <c r="Z912" s="34">
        <f>$D912*N912</f>
        <v>0</v>
      </c>
      <c r="AA912" s="34">
        <f>$D912*O912</f>
        <v>0</v>
      </c>
      <c r="AB912" s="34">
        <f>$D912*P912</f>
        <v>0</v>
      </c>
      <c r="AC912" s="106">
        <f>D912-AF912-AE912-AD912</f>
        <v>0</v>
      </c>
      <c r="AD912" s="34">
        <f>$D912*Q912</f>
        <v>0</v>
      </c>
      <c r="AE912" s="34">
        <f>$D912*R912</f>
        <v>0</v>
      </c>
      <c r="AF912" s="34">
        <f>$D912*S912</f>
        <v>0</v>
      </c>
      <c r="AG912" s="106">
        <f>$P912*AC912</f>
        <v>0</v>
      </c>
      <c r="AH912" s="106">
        <f>$P912*AD912</f>
        <v>0</v>
      </c>
      <c r="AI912" s="106">
        <f>$P912*AE912</f>
        <v>0</v>
      </c>
      <c r="AJ912" s="106">
        <f>$P912*AF912</f>
        <v>0</v>
      </c>
      <c r="AK912" s="34">
        <f>$D912*T912</f>
        <v>0</v>
      </c>
      <c r="AL912" s="35"/>
      <c r="AM912" s="10"/>
      <c r="AN912" s="29">
        <f>DSUM($A$9:$D$1100,$D$9,AO911:AO912)</f>
        <v>0</v>
      </c>
      <c r="AO912" s="10">
        <f>B912</f>
        <v>0</v>
      </c>
      <c r="AP912" s="88">
        <f>DCOUNT($A$9:$T$1100,$B$9,AO911:AO912)</f>
        <v>0</v>
      </c>
      <c r="AQ912" s="29">
        <f>DSUM($A$9:$T$1100,$P$9,AO911:AO912)</f>
        <v>0</v>
      </c>
      <c r="AR912" s="6">
        <f>IF(AP912=0,0,AQ912/AP912)</f>
        <v>0</v>
      </c>
      <c r="AY912" s="51"/>
    </row>
    <row r="913" spans="1:51" ht="2.25" customHeight="1" x14ac:dyDescent="0.2">
      <c r="A913" s="37"/>
      <c r="B913" s="38"/>
      <c r="C913" s="39"/>
      <c r="D913" s="40"/>
      <c r="E913" s="41"/>
      <c r="F913" s="42"/>
      <c r="G913" s="41"/>
      <c r="H913" s="43" t="s">
        <v>0</v>
      </c>
      <c r="I913" s="43" t="s">
        <v>52</v>
      </c>
      <c r="J913" s="43" t="s">
        <v>1</v>
      </c>
      <c r="K913" s="39"/>
      <c r="L913" s="69"/>
      <c r="M913" s="45"/>
      <c r="N913" s="46"/>
      <c r="O913" s="46"/>
      <c r="P913" s="86"/>
      <c r="Q913" s="252"/>
      <c r="R913" s="63"/>
      <c r="S913" s="253"/>
      <c r="T913" s="47"/>
      <c r="U913" s="48"/>
      <c r="V913" s="48"/>
      <c r="W913" s="48"/>
      <c r="X913" s="48"/>
      <c r="Y913" s="48"/>
      <c r="Z913" s="48"/>
      <c r="AA913" s="48"/>
      <c r="AB913" s="48"/>
      <c r="AC913" s="103"/>
      <c r="AD913" s="48"/>
      <c r="AE913" s="48"/>
      <c r="AF913" s="48"/>
      <c r="AG913" s="109"/>
      <c r="AH913" s="109"/>
      <c r="AI913" s="109"/>
      <c r="AJ913" s="109"/>
      <c r="AK913" s="48"/>
      <c r="AL913" s="48"/>
      <c r="AM913" s="10"/>
      <c r="AN913" s="18"/>
      <c r="AO913" s="14" t="s">
        <v>81</v>
      </c>
      <c r="AP913" s="87"/>
      <c r="AQ913" s="87"/>
      <c r="AY913" s="51"/>
    </row>
    <row r="914" spans="1:51" ht="17.25" customHeight="1" x14ac:dyDescent="0.2">
      <c r="A914" s="26"/>
      <c r="B914" s="27"/>
      <c r="C914" s="28"/>
      <c r="D914" s="29">
        <f>C914*E914*G914/100</f>
        <v>0</v>
      </c>
      <c r="E914" s="30"/>
      <c r="F914" s="31">
        <f>E914*G914/10</f>
        <v>0</v>
      </c>
      <c r="G914" s="30"/>
      <c r="H914" s="30"/>
      <c r="I914" s="30"/>
      <c r="J914" s="30"/>
      <c r="K914" s="28"/>
      <c r="L914" s="68"/>
      <c r="M914" s="32">
        <f>IF(L914=0,H914,L914)</f>
        <v>0</v>
      </c>
      <c r="N914" s="297"/>
      <c r="O914" s="107"/>
      <c r="P914" s="85"/>
      <c r="Q914" s="107"/>
      <c r="R914" s="64"/>
      <c r="S914" s="251"/>
      <c r="T914" s="33"/>
      <c r="U914" s="34">
        <f>$D914*I914</f>
        <v>0</v>
      </c>
      <c r="V914" s="34">
        <f>$D914*J914</f>
        <v>0</v>
      </c>
      <c r="W914" s="34">
        <f>$D914*K914</f>
        <v>0</v>
      </c>
      <c r="X914" s="35">
        <f>$D914*M914</f>
        <v>0</v>
      </c>
      <c r="Y914" s="35">
        <f t="shared" ref="Y914" si="451">D914*(1-K914)</f>
        <v>0</v>
      </c>
      <c r="Z914" s="34">
        <f>$D914*N914</f>
        <v>0</v>
      </c>
      <c r="AA914" s="34">
        <f>$D914*O914</f>
        <v>0</v>
      </c>
      <c r="AB914" s="34">
        <f>$D914*P914</f>
        <v>0</v>
      </c>
      <c r="AC914" s="106">
        <f>D914-AF914-AE914-AD914</f>
        <v>0</v>
      </c>
      <c r="AD914" s="34">
        <f>$D914*Q914</f>
        <v>0</v>
      </c>
      <c r="AE914" s="34">
        <f>$D914*R914</f>
        <v>0</v>
      </c>
      <c r="AF914" s="34">
        <f>$D914*S914</f>
        <v>0</v>
      </c>
      <c r="AG914" s="106">
        <f>$P914*AC914</f>
        <v>0</v>
      </c>
      <c r="AH914" s="106">
        <f>$P914*AD914</f>
        <v>0</v>
      </c>
      <c r="AI914" s="106">
        <f>$P914*AE914</f>
        <v>0</v>
      </c>
      <c r="AJ914" s="106">
        <f>$P914*AF914</f>
        <v>0</v>
      </c>
      <c r="AK914" s="34">
        <f>$D914*T914</f>
        <v>0</v>
      </c>
      <c r="AL914" s="35"/>
      <c r="AM914" s="10"/>
      <c r="AN914" s="29">
        <f>DSUM($A$9:$D$1100,$D$9,AO913:AO914)</f>
        <v>0</v>
      </c>
      <c r="AO914" s="10">
        <f>B914</f>
        <v>0</v>
      </c>
      <c r="AP914" s="88">
        <f>DCOUNT($A$9:$T$1100,$B$9,AO913:AO914)</f>
        <v>0</v>
      </c>
      <c r="AQ914" s="29">
        <f>DSUM($A$9:$T$1100,$P$9,AO913:AO914)</f>
        <v>0</v>
      </c>
      <c r="AR914" s="6">
        <f>IF(AP914=0,0,AQ914/AP914)</f>
        <v>0</v>
      </c>
      <c r="AY914" s="51"/>
    </row>
    <row r="915" spans="1:51" ht="2.25" customHeight="1" x14ac:dyDescent="0.2">
      <c r="A915" s="37"/>
      <c r="B915" s="38"/>
      <c r="C915" s="39"/>
      <c r="D915" s="40"/>
      <c r="E915" s="41"/>
      <c r="F915" s="42"/>
      <c r="G915" s="41"/>
      <c r="H915" s="43" t="s">
        <v>0</v>
      </c>
      <c r="I915" s="43" t="s">
        <v>52</v>
      </c>
      <c r="J915" s="43" t="s">
        <v>1</v>
      </c>
      <c r="K915" s="39"/>
      <c r="L915" s="69"/>
      <c r="M915" s="45"/>
      <c r="N915" s="46"/>
      <c r="O915" s="46"/>
      <c r="P915" s="86"/>
      <c r="Q915" s="252"/>
      <c r="R915" s="63"/>
      <c r="S915" s="253"/>
      <c r="T915" s="47"/>
      <c r="U915" s="48"/>
      <c r="V915" s="48"/>
      <c r="W915" s="48"/>
      <c r="X915" s="48"/>
      <c r="Y915" s="48"/>
      <c r="Z915" s="48"/>
      <c r="AA915" s="48"/>
      <c r="AB915" s="48"/>
      <c r="AC915" s="103"/>
      <c r="AD915" s="48"/>
      <c r="AE915" s="48"/>
      <c r="AF915" s="48"/>
      <c r="AG915" s="109"/>
      <c r="AH915" s="109"/>
      <c r="AI915" s="109"/>
      <c r="AJ915" s="109"/>
      <c r="AK915" s="48"/>
      <c r="AL915" s="48"/>
      <c r="AM915" s="10"/>
      <c r="AN915" s="18"/>
      <c r="AO915" s="14" t="s">
        <v>81</v>
      </c>
      <c r="AP915" s="87"/>
      <c r="AQ915" s="87"/>
      <c r="AY915" s="51"/>
    </row>
    <row r="916" spans="1:51" ht="17.25" customHeight="1" x14ac:dyDescent="0.2">
      <c r="A916" s="26"/>
      <c r="B916" s="27"/>
      <c r="C916" s="28"/>
      <c r="D916" s="29">
        <f>C916*E916*G916/100</f>
        <v>0</v>
      </c>
      <c r="E916" s="30"/>
      <c r="F916" s="31">
        <f>E916*G916/10</f>
        <v>0</v>
      </c>
      <c r="G916" s="30"/>
      <c r="H916" s="30"/>
      <c r="I916" s="30"/>
      <c r="J916" s="30"/>
      <c r="K916" s="28"/>
      <c r="L916" s="68"/>
      <c r="M916" s="32">
        <f>IF(L916=0,H916,L916)</f>
        <v>0</v>
      </c>
      <c r="N916" s="297"/>
      <c r="O916" s="107"/>
      <c r="P916" s="85"/>
      <c r="Q916" s="107"/>
      <c r="R916" s="64"/>
      <c r="S916" s="251"/>
      <c r="T916" s="33"/>
      <c r="U916" s="34">
        <f>$D916*I916</f>
        <v>0</v>
      </c>
      <c r="V916" s="34">
        <f>$D916*J916</f>
        <v>0</v>
      </c>
      <c r="W916" s="34">
        <f>$D916*K916</f>
        <v>0</v>
      </c>
      <c r="X916" s="35">
        <f>$D916*M916</f>
        <v>0</v>
      </c>
      <c r="Y916" s="35">
        <f t="shared" ref="Y916" si="452">D916*(1-K916)</f>
        <v>0</v>
      </c>
      <c r="Z916" s="34">
        <f>$D916*N916</f>
        <v>0</v>
      </c>
      <c r="AA916" s="34">
        <f>$D916*O916</f>
        <v>0</v>
      </c>
      <c r="AB916" s="34">
        <f>$D916*P916</f>
        <v>0</v>
      </c>
      <c r="AC916" s="106">
        <f>D916-AF916-AE916-AD916</f>
        <v>0</v>
      </c>
      <c r="AD916" s="34">
        <f>$D916*Q916</f>
        <v>0</v>
      </c>
      <c r="AE916" s="34">
        <f>$D916*R916</f>
        <v>0</v>
      </c>
      <c r="AF916" s="34">
        <f>$D916*S916</f>
        <v>0</v>
      </c>
      <c r="AG916" s="106">
        <f>$P916*AC916</f>
        <v>0</v>
      </c>
      <c r="AH916" s="106">
        <f>$P916*AD916</f>
        <v>0</v>
      </c>
      <c r="AI916" s="106">
        <f>$P916*AE916</f>
        <v>0</v>
      </c>
      <c r="AJ916" s="106">
        <f>$P916*AF916</f>
        <v>0</v>
      </c>
      <c r="AK916" s="34">
        <f>$D916*T916</f>
        <v>0</v>
      </c>
      <c r="AL916" s="35"/>
      <c r="AM916" s="10"/>
      <c r="AN916" s="29">
        <f>DSUM($A$9:$D$1100,$D$9,AO915:AO916)</f>
        <v>0</v>
      </c>
      <c r="AO916" s="10">
        <f>B916</f>
        <v>0</v>
      </c>
      <c r="AP916" s="88">
        <f>DCOUNT($A$9:$T$1100,$B$9,AO915:AO916)</f>
        <v>0</v>
      </c>
      <c r="AQ916" s="29">
        <f>DSUM($A$9:$T$1100,$P$9,AO915:AO916)</f>
        <v>0</v>
      </c>
      <c r="AR916" s="6">
        <f>IF(AP916=0,0,AQ916/AP916)</f>
        <v>0</v>
      </c>
      <c r="AY916" s="51"/>
    </row>
    <row r="917" spans="1:51" ht="2.25" customHeight="1" x14ac:dyDescent="0.2">
      <c r="A917" s="37"/>
      <c r="B917" s="38"/>
      <c r="C917" s="39"/>
      <c r="D917" s="40"/>
      <c r="E917" s="41"/>
      <c r="F917" s="42"/>
      <c r="G917" s="41"/>
      <c r="H917" s="43" t="s">
        <v>0</v>
      </c>
      <c r="I917" s="43" t="s">
        <v>52</v>
      </c>
      <c r="J917" s="43" t="s">
        <v>1</v>
      </c>
      <c r="K917" s="39"/>
      <c r="L917" s="69"/>
      <c r="M917" s="45"/>
      <c r="N917" s="46"/>
      <c r="O917" s="46"/>
      <c r="P917" s="86"/>
      <c r="Q917" s="252"/>
      <c r="R917" s="63"/>
      <c r="S917" s="253"/>
      <c r="T917" s="47"/>
      <c r="U917" s="48"/>
      <c r="V917" s="48"/>
      <c r="W917" s="48"/>
      <c r="X917" s="48"/>
      <c r="Y917" s="48"/>
      <c r="Z917" s="48"/>
      <c r="AA917" s="48"/>
      <c r="AB917" s="48"/>
      <c r="AC917" s="103"/>
      <c r="AD917" s="48"/>
      <c r="AE917" s="48"/>
      <c r="AF917" s="48"/>
      <c r="AG917" s="109"/>
      <c r="AH917" s="109"/>
      <c r="AI917" s="109"/>
      <c r="AJ917" s="109"/>
      <c r="AK917" s="48"/>
      <c r="AL917" s="48"/>
      <c r="AM917" s="10"/>
      <c r="AN917" s="18"/>
      <c r="AO917" s="14" t="s">
        <v>81</v>
      </c>
      <c r="AP917" s="87"/>
      <c r="AQ917" s="87"/>
      <c r="AY917" s="51"/>
    </row>
    <row r="918" spans="1:51" ht="17.25" customHeight="1" x14ac:dyDescent="0.2">
      <c r="A918" s="26"/>
      <c r="B918" s="27"/>
      <c r="C918" s="28"/>
      <c r="D918" s="29">
        <f>C918*E918*G918/100</f>
        <v>0</v>
      </c>
      <c r="E918" s="30"/>
      <c r="F918" s="31">
        <f>E918*G918/10</f>
        <v>0</v>
      </c>
      <c r="G918" s="30"/>
      <c r="H918" s="30"/>
      <c r="I918" s="30"/>
      <c r="J918" s="30"/>
      <c r="K918" s="28"/>
      <c r="L918" s="68"/>
      <c r="M918" s="32">
        <f>IF(L918=0,H918,L918)</f>
        <v>0</v>
      </c>
      <c r="N918" s="297"/>
      <c r="O918" s="107"/>
      <c r="P918" s="85"/>
      <c r="Q918" s="107"/>
      <c r="R918" s="64"/>
      <c r="S918" s="251"/>
      <c r="T918" s="33"/>
      <c r="U918" s="34">
        <f>$D918*I918</f>
        <v>0</v>
      </c>
      <c r="V918" s="34">
        <f>$D918*J918</f>
        <v>0</v>
      </c>
      <c r="W918" s="34">
        <f>$D918*K918</f>
        <v>0</v>
      </c>
      <c r="X918" s="35">
        <f>$D918*M918</f>
        <v>0</v>
      </c>
      <c r="Y918" s="35">
        <f t="shared" ref="Y918" si="453">D918*(1-K918)</f>
        <v>0</v>
      </c>
      <c r="Z918" s="34">
        <f>$D918*N918</f>
        <v>0</v>
      </c>
      <c r="AA918" s="34">
        <f>$D918*O918</f>
        <v>0</v>
      </c>
      <c r="AB918" s="34">
        <f>$D918*P918</f>
        <v>0</v>
      </c>
      <c r="AC918" s="106">
        <f>D918-AF918-AE918-AD918</f>
        <v>0</v>
      </c>
      <c r="AD918" s="34">
        <f>$D918*Q918</f>
        <v>0</v>
      </c>
      <c r="AE918" s="34">
        <f>$D918*R918</f>
        <v>0</v>
      </c>
      <c r="AF918" s="34">
        <f>$D918*S918</f>
        <v>0</v>
      </c>
      <c r="AG918" s="106">
        <f>$P918*AC918</f>
        <v>0</v>
      </c>
      <c r="AH918" s="106">
        <f>$P918*AD918</f>
        <v>0</v>
      </c>
      <c r="AI918" s="106">
        <f>$P918*AE918</f>
        <v>0</v>
      </c>
      <c r="AJ918" s="106">
        <f>$P918*AF918</f>
        <v>0</v>
      </c>
      <c r="AK918" s="34">
        <f>$D918*T918</f>
        <v>0</v>
      </c>
      <c r="AL918" s="35"/>
      <c r="AM918" s="10"/>
      <c r="AN918" s="29">
        <f>DSUM($A$9:$D$1100,$D$9,AO917:AO918)</f>
        <v>0</v>
      </c>
      <c r="AO918" s="10">
        <f>B918</f>
        <v>0</v>
      </c>
      <c r="AP918" s="88">
        <f>DCOUNT($A$9:$T$1100,$B$9,AO917:AO918)</f>
        <v>0</v>
      </c>
      <c r="AQ918" s="29">
        <f>DSUM($A$9:$T$1100,$P$9,AO917:AO918)</f>
        <v>0</v>
      </c>
      <c r="AR918" s="6">
        <f>IF(AP918=0,0,AQ918/AP918)</f>
        <v>0</v>
      </c>
      <c r="AY918" s="51"/>
    </row>
    <row r="919" spans="1:51" ht="2.25" customHeight="1" x14ac:dyDescent="0.2">
      <c r="A919" s="37"/>
      <c r="B919" s="38"/>
      <c r="C919" s="39"/>
      <c r="D919" s="40"/>
      <c r="E919" s="41"/>
      <c r="F919" s="42"/>
      <c r="G919" s="41"/>
      <c r="H919" s="43" t="s">
        <v>0</v>
      </c>
      <c r="I919" s="43" t="s">
        <v>52</v>
      </c>
      <c r="J919" s="43" t="s">
        <v>1</v>
      </c>
      <c r="K919" s="39"/>
      <c r="L919" s="69"/>
      <c r="M919" s="45"/>
      <c r="N919" s="46"/>
      <c r="O919" s="46"/>
      <c r="P919" s="86"/>
      <c r="Q919" s="252"/>
      <c r="R919" s="63"/>
      <c r="S919" s="253"/>
      <c r="T919" s="47"/>
      <c r="U919" s="48"/>
      <c r="V919" s="48"/>
      <c r="W919" s="48"/>
      <c r="X919" s="48"/>
      <c r="Y919" s="48"/>
      <c r="Z919" s="48"/>
      <c r="AA919" s="48"/>
      <c r="AB919" s="48"/>
      <c r="AC919" s="103"/>
      <c r="AD919" s="48"/>
      <c r="AE919" s="48"/>
      <c r="AF919" s="48"/>
      <c r="AG919" s="109"/>
      <c r="AH919" s="109"/>
      <c r="AI919" s="109"/>
      <c r="AJ919" s="109"/>
      <c r="AK919" s="48"/>
      <c r="AL919" s="48"/>
      <c r="AM919" s="10"/>
      <c r="AN919" s="18"/>
      <c r="AO919" s="14" t="s">
        <v>81</v>
      </c>
      <c r="AP919" s="87"/>
      <c r="AQ919" s="87"/>
      <c r="AY919" s="51"/>
    </row>
    <row r="920" spans="1:51" ht="17.25" customHeight="1" x14ac:dyDescent="0.2">
      <c r="A920" s="26"/>
      <c r="B920" s="27"/>
      <c r="C920" s="28"/>
      <c r="D920" s="29">
        <f>C920*E920*G920/100</f>
        <v>0</v>
      </c>
      <c r="E920" s="30"/>
      <c r="F920" s="31">
        <f>E920*G920/10</f>
        <v>0</v>
      </c>
      <c r="G920" s="30"/>
      <c r="H920" s="30"/>
      <c r="I920" s="30"/>
      <c r="J920" s="30"/>
      <c r="K920" s="28"/>
      <c r="L920" s="68"/>
      <c r="M920" s="32">
        <f>IF(L920=0,H920,L920)</f>
        <v>0</v>
      </c>
      <c r="N920" s="297"/>
      <c r="O920" s="107"/>
      <c r="P920" s="85"/>
      <c r="Q920" s="107"/>
      <c r="R920" s="64"/>
      <c r="S920" s="251"/>
      <c r="T920" s="33"/>
      <c r="U920" s="34">
        <f>$D920*I920</f>
        <v>0</v>
      </c>
      <c r="V920" s="34">
        <f>$D920*J920</f>
        <v>0</v>
      </c>
      <c r="W920" s="34">
        <f>$D920*K920</f>
        <v>0</v>
      </c>
      <c r="X920" s="35">
        <f>$D920*M920</f>
        <v>0</v>
      </c>
      <c r="Y920" s="35">
        <f t="shared" ref="Y920" si="454">D920*(1-K920)</f>
        <v>0</v>
      </c>
      <c r="Z920" s="34">
        <f>$D920*N920</f>
        <v>0</v>
      </c>
      <c r="AA920" s="34">
        <f>$D920*O920</f>
        <v>0</v>
      </c>
      <c r="AB920" s="34">
        <f>$D920*P920</f>
        <v>0</v>
      </c>
      <c r="AC920" s="106">
        <f>D920-AF920-AE920-AD920</f>
        <v>0</v>
      </c>
      <c r="AD920" s="34">
        <f>$D920*Q920</f>
        <v>0</v>
      </c>
      <c r="AE920" s="34">
        <f>$D920*R920</f>
        <v>0</v>
      </c>
      <c r="AF920" s="34">
        <f>$D920*S920</f>
        <v>0</v>
      </c>
      <c r="AG920" s="106">
        <f>$P920*AC920</f>
        <v>0</v>
      </c>
      <c r="AH920" s="106">
        <f>$P920*AD920</f>
        <v>0</v>
      </c>
      <c r="AI920" s="106">
        <f>$P920*AE920</f>
        <v>0</v>
      </c>
      <c r="AJ920" s="106">
        <f>$P920*AF920</f>
        <v>0</v>
      </c>
      <c r="AK920" s="34">
        <f>$D920*T920</f>
        <v>0</v>
      </c>
      <c r="AL920" s="35"/>
      <c r="AM920" s="10"/>
      <c r="AN920" s="29">
        <f>DSUM($A$9:$D$1100,$D$9,AO919:AO920)</f>
        <v>0</v>
      </c>
      <c r="AO920" s="10">
        <f>B920</f>
        <v>0</v>
      </c>
      <c r="AP920" s="88">
        <f>DCOUNT($A$9:$T$1100,$B$9,AO919:AO920)</f>
        <v>0</v>
      </c>
      <c r="AQ920" s="29">
        <f>DSUM($A$9:$T$1100,$P$9,AO919:AO920)</f>
        <v>0</v>
      </c>
      <c r="AR920" s="6">
        <f>IF(AP920=0,0,AQ920/AP920)</f>
        <v>0</v>
      </c>
      <c r="AY920" s="51"/>
    </row>
    <row r="921" spans="1:51" ht="2.25" customHeight="1" x14ac:dyDescent="0.2">
      <c r="A921" s="37"/>
      <c r="B921" s="38"/>
      <c r="C921" s="39"/>
      <c r="D921" s="40"/>
      <c r="E921" s="41"/>
      <c r="F921" s="42"/>
      <c r="G921" s="41"/>
      <c r="H921" s="43" t="s">
        <v>0</v>
      </c>
      <c r="I921" s="43" t="s">
        <v>52</v>
      </c>
      <c r="J921" s="43" t="s">
        <v>1</v>
      </c>
      <c r="K921" s="39"/>
      <c r="L921" s="69"/>
      <c r="M921" s="45"/>
      <c r="N921" s="46"/>
      <c r="O921" s="46"/>
      <c r="P921" s="86"/>
      <c r="Q921" s="252"/>
      <c r="R921" s="63"/>
      <c r="S921" s="253"/>
      <c r="T921" s="47"/>
      <c r="U921" s="48"/>
      <c r="V921" s="48"/>
      <c r="W921" s="48"/>
      <c r="X921" s="48"/>
      <c r="Y921" s="48"/>
      <c r="Z921" s="48"/>
      <c r="AA921" s="48"/>
      <c r="AB921" s="48"/>
      <c r="AC921" s="103"/>
      <c r="AD921" s="48"/>
      <c r="AE921" s="48"/>
      <c r="AF921" s="48"/>
      <c r="AG921" s="109"/>
      <c r="AH921" s="109"/>
      <c r="AI921" s="109"/>
      <c r="AJ921" s="109"/>
      <c r="AK921" s="48"/>
      <c r="AL921" s="48"/>
      <c r="AM921" s="10"/>
      <c r="AN921" s="18"/>
      <c r="AO921" s="14" t="s">
        <v>81</v>
      </c>
      <c r="AP921" s="87"/>
      <c r="AQ921" s="87"/>
      <c r="AY921" s="51"/>
    </row>
    <row r="922" spans="1:51" ht="17.25" customHeight="1" x14ac:dyDescent="0.2">
      <c r="A922" s="26"/>
      <c r="B922" s="27"/>
      <c r="C922" s="28"/>
      <c r="D922" s="29">
        <f>C922*E922*G922/100</f>
        <v>0</v>
      </c>
      <c r="E922" s="30"/>
      <c r="F922" s="31">
        <f>E922*G922/10</f>
        <v>0</v>
      </c>
      <c r="G922" s="30"/>
      <c r="H922" s="30"/>
      <c r="I922" s="30"/>
      <c r="J922" s="30"/>
      <c r="K922" s="28"/>
      <c r="L922" s="68"/>
      <c r="M922" s="32">
        <f>IF(L922=0,H922,L922)</f>
        <v>0</v>
      </c>
      <c r="N922" s="297"/>
      <c r="O922" s="107"/>
      <c r="P922" s="85"/>
      <c r="Q922" s="107"/>
      <c r="R922" s="64"/>
      <c r="S922" s="251"/>
      <c r="T922" s="33"/>
      <c r="U922" s="34">
        <f>$D922*I922</f>
        <v>0</v>
      </c>
      <c r="V922" s="34">
        <f>$D922*J922</f>
        <v>0</v>
      </c>
      <c r="W922" s="34">
        <f>$D922*K922</f>
        <v>0</v>
      </c>
      <c r="X922" s="35">
        <f>$D922*M922</f>
        <v>0</v>
      </c>
      <c r="Y922" s="35">
        <f t="shared" ref="Y922" si="455">D922*(1-K922)</f>
        <v>0</v>
      </c>
      <c r="Z922" s="34">
        <f>$D922*N922</f>
        <v>0</v>
      </c>
      <c r="AA922" s="34">
        <f>$D922*O922</f>
        <v>0</v>
      </c>
      <c r="AB922" s="34">
        <f>$D922*P922</f>
        <v>0</v>
      </c>
      <c r="AC922" s="106">
        <f>D922-AF922-AE922-AD922</f>
        <v>0</v>
      </c>
      <c r="AD922" s="34">
        <f>$D922*Q922</f>
        <v>0</v>
      </c>
      <c r="AE922" s="34">
        <f>$D922*R922</f>
        <v>0</v>
      </c>
      <c r="AF922" s="34">
        <f>$D922*S922</f>
        <v>0</v>
      </c>
      <c r="AG922" s="106">
        <f>$P922*AC922</f>
        <v>0</v>
      </c>
      <c r="AH922" s="106">
        <f>$P922*AD922</f>
        <v>0</v>
      </c>
      <c r="AI922" s="106">
        <f>$P922*AE922</f>
        <v>0</v>
      </c>
      <c r="AJ922" s="106">
        <f>$P922*AF922</f>
        <v>0</v>
      </c>
      <c r="AK922" s="34">
        <f>$D922*T922</f>
        <v>0</v>
      </c>
      <c r="AL922" s="35"/>
      <c r="AM922" s="10"/>
      <c r="AN922" s="29">
        <f>DSUM($A$9:$D$1100,$D$9,AO921:AO922)</f>
        <v>0</v>
      </c>
      <c r="AO922" s="10">
        <f>B922</f>
        <v>0</v>
      </c>
      <c r="AP922" s="88">
        <f>DCOUNT($A$9:$T$1100,$B$9,AO921:AO922)</f>
        <v>0</v>
      </c>
      <c r="AQ922" s="29">
        <f>DSUM($A$9:$T$1100,$P$9,AO921:AO922)</f>
        <v>0</v>
      </c>
      <c r="AR922" s="6">
        <f>IF(AP922=0,0,AQ922/AP922)</f>
        <v>0</v>
      </c>
      <c r="AY922" s="51"/>
    </row>
    <row r="923" spans="1:51" ht="2.25" customHeight="1" x14ac:dyDescent="0.2">
      <c r="A923" s="37"/>
      <c r="B923" s="38"/>
      <c r="C923" s="39"/>
      <c r="D923" s="40"/>
      <c r="E923" s="41"/>
      <c r="F923" s="42"/>
      <c r="G923" s="41"/>
      <c r="H923" s="43" t="s">
        <v>0</v>
      </c>
      <c r="I923" s="43" t="s">
        <v>52</v>
      </c>
      <c r="J923" s="43" t="s">
        <v>1</v>
      </c>
      <c r="K923" s="39"/>
      <c r="L923" s="69"/>
      <c r="M923" s="45"/>
      <c r="N923" s="46"/>
      <c r="O923" s="46"/>
      <c r="P923" s="86"/>
      <c r="Q923" s="252"/>
      <c r="R923" s="63"/>
      <c r="S923" s="253"/>
      <c r="T923" s="47"/>
      <c r="U923" s="48"/>
      <c r="V923" s="48"/>
      <c r="W923" s="48"/>
      <c r="X923" s="48"/>
      <c r="Y923" s="48"/>
      <c r="Z923" s="48"/>
      <c r="AA923" s="48"/>
      <c r="AB923" s="48"/>
      <c r="AC923" s="103"/>
      <c r="AD923" s="48"/>
      <c r="AE923" s="48"/>
      <c r="AF923" s="48"/>
      <c r="AG923" s="109"/>
      <c r="AH923" s="109"/>
      <c r="AI923" s="109"/>
      <c r="AJ923" s="109"/>
      <c r="AK923" s="48"/>
      <c r="AL923" s="48"/>
      <c r="AM923" s="10"/>
      <c r="AN923" s="18"/>
      <c r="AO923" s="14" t="s">
        <v>81</v>
      </c>
      <c r="AP923" s="87"/>
      <c r="AQ923" s="87"/>
      <c r="AY923" s="51"/>
    </row>
    <row r="924" spans="1:51" ht="17.25" customHeight="1" x14ac:dyDescent="0.2">
      <c r="A924" s="26"/>
      <c r="B924" s="27"/>
      <c r="C924" s="28"/>
      <c r="D924" s="29">
        <f>C924*E924*G924/100</f>
        <v>0</v>
      </c>
      <c r="E924" s="30"/>
      <c r="F924" s="31">
        <f>E924*G924/10</f>
        <v>0</v>
      </c>
      <c r="G924" s="30"/>
      <c r="H924" s="30"/>
      <c r="I924" s="30"/>
      <c r="J924" s="30"/>
      <c r="K924" s="28"/>
      <c r="L924" s="68"/>
      <c r="M924" s="32">
        <f>IF(L924=0,H924,L924)</f>
        <v>0</v>
      </c>
      <c r="N924" s="297"/>
      <c r="O924" s="107"/>
      <c r="P924" s="85"/>
      <c r="Q924" s="107"/>
      <c r="R924" s="64"/>
      <c r="S924" s="251"/>
      <c r="T924" s="33"/>
      <c r="U924" s="34">
        <f>$D924*I924</f>
        <v>0</v>
      </c>
      <c r="V924" s="34">
        <f>$D924*J924</f>
        <v>0</v>
      </c>
      <c r="W924" s="34">
        <f>$D924*K924</f>
        <v>0</v>
      </c>
      <c r="X924" s="35">
        <f>$D924*M924</f>
        <v>0</v>
      </c>
      <c r="Y924" s="35">
        <f t="shared" ref="Y924" si="456">D924*(1-K924)</f>
        <v>0</v>
      </c>
      <c r="Z924" s="34">
        <f>$D924*N924</f>
        <v>0</v>
      </c>
      <c r="AA924" s="34">
        <f>$D924*O924</f>
        <v>0</v>
      </c>
      <c r="AB924" s="34">
        <f>$D924*P924</f>
        <v>0</v>
      </c>
      <c r="AC924" s="106">
        <f>D924-AF924-AE924-AD924</f>
        <v>0</v>
      </c>
      <c r="AD924" s="34">
        <f>$D924*Q924</f>
        <v>0</v>
      </c>
      <c r="AE924" s="34">
        <f>$D924*R924</f>
        <v>0</v>
      </c>
      <c r="AF924" s="34">
        <f>$D924*S924</f>
        <v>0</v>
      </c>
      <c r="AG924" s="106">
        <f>$P924*AC924</f>
        <v>0</v>
      </c>
      <c r="AH924" s="106">
        <f>$P924*AD924</f>
        <v>0</v>
      </c>
      <c r="AI924" s="106">
        <f>$P924*AE924</f>
        <v>0</v>
      </c>
      <c r="AJ924" s="106">
        <f>$P924*AF924</f>
        <v>0</v>
      </c>
      <c r="AK924" s="34">
        <f>$D924*T924</f>
        <v>0</v>
      </c>
      <c r="AL924" s="35"/>
      <c r="AM924" s="10"/>
      <c r="AN924" s="29">
        <f>DSUM($A$9:$D$1100,$D$9,AO923:AO924)</f>
        <v>0</v>
      </c>
      <c r="AO924" s="10">
        <f>B924</f>
        <v>0</v>
      </c>
      <c r="AP924" s="88">
        <f>DCOUNT($A$9:$T$1100,$B$9,AO923:AO924)</f>
        <v>0</v>
      </c>
      <c r="AQ924" s="29">
        <f>DSUM($A$9:$T$1100,$P$9,AO923:AO924)</f>
        <v>0</v>
      </c>
      <c r="AR924" s="6">
        <f>IF(AP924=0,0,AQ924/AP924)</f>
        <v>0</v>
      </c>
      <c r="AY924" s="51"/>
    </row>
    <row r="925" spans="1:51" ht="2.25" customHeight="1" x14ac:dyDescent="0.2">
      <c r="A925" s="37"/>
      <c r="B925" s="38"/>
      <c r="C925" s="39"/>
      <c r="D925" s="40"/>
      <c r="E925" s="41"/>
      <c r="F925" s="42"/>
      <c r="G925" s="41"/>
      <c r="H925" s="43" t="s">
        <v>0</v>
      </c>
      <c r="I925" s="43" t="s">
        <v>52</v>
      </c>
      <c r="J925" s="43" t="s">
        <v>1</v>
      </c>
      <c r="K925" s="39"/>
      <c r="L925" s="69"/>
      <c r="M925" s="45"/>
      <c r="N925" s="46"/>
      <c r="O925" s="46"/>
      <c r="P925" s="86"/>
      <c r="Q925" s="252"/>
      <c r="R925" s="63"/>
      <c r="S925" s="253"/>
      <c r="T925" s="47"/>
      <c r="U925" s="48"/>
      <c r="V925" s="48"/>
      <c r="W925" s="48"/>
      <c r="X925" s="48"/>
      <c r="Y925" s="48"/>
      <c r="Z925" s="48"/>
      <c r="AA925" s="48"/>
      <c r="AB925" s="48"/>
      <c r="AC925" s="103"/>
      <c r="AD925" s="48"/>
      <c r="AE925" s="48"/>
      <c r="AF925" s="48"/>
      <c r="AG925" s="109"/>
      <c r="AH925" s="109"/>
      <c r="AI925" s="109"/>
      <c r="AJ925" s="109"/>
      <c r="AK925" s="48"/>
      <c r="AL925" s="48"/>
      <c r="AM925" s="10"/>
      <c r="AN925" s="18"/>
      <c r="AO925" s="14" t="s">
        <v>81</v>
      </c>
      <c r="AP925" s="87"/>
      <c r="AQ925" s="87"/>
      <c r="AY925" s="51"/>
    </row>
    <row r="926" spans="1:51" ht="17.25" customHeight="1" x14ac:dyDescent="0.2">
      <c r="A926" s="26"/>
      <c r="B926" s="27"/>
      <c r="C926" s="28"/>
      <c r="D926" s="29">
        <f>C926*E926*G926/100</f>
        <v>0</v>
      </c>
      <c r="E926" s="30"/>
      <c r="F926" s="31">
        <f>E926*G926/10</f>
        <v>0</v>
      </c>
      <c r="G926" s="30"/>
      <c r="H926" s="30"/>
      <c r="I926" s="30"/>
      <c r="J926" s="30"/>
      <c r="K926" s="28"/>
      <c r="L926" s="68"/>
      <c r="M926" s="32">
        <f>IF(L926=0,H926,L926)</f>
        <v>0</v>
      </c>
      <c r="N926" s="297"/>
      <c r="O926" s="107"/>
      <c r="P926" s="85"/>
      <c r="Q926" s="107"/>
      <c r="R926" s="64"/>
      <c r="S926" s="251"/>
      <c r="T926" s="33"/>
      <c r="U926" s="34">
        <f>$D926*I926</f>
        <v>0</v>
      </c>
      <c r="V926" s="34">
        <f>$D926*J926</f>
        <v>0</v>
      </c>
      <c r="W926" s="34">
        <f>$D926*K926</f>
        <v>0</v>
      </c>
      <c r="X926" s="35">
        <f>$D926*M926</f>
        <v>0</v>
      </c>
      <c r="Y926" s="35">
        <f t="shared" ref="Y926" si="457">D926*(1-K926)</f>
        <v>0</v>
      </c>
      <c r="Z926" s="34">
        <f>$D926*N926</f>
        <v>0</v>
      </c>
      <c r="AA926" s="34">
        <f>$D926*O926</f>
        <v>0</v>
      </c>
      <c r="AB926" s="34">
        <f>$D926*P926</f>
        <v>0</v>
      </c>
      <c r="AC926" s="106">
        <f>D926-AF926-AE926-AD926</f>
        <v>0</v>
      </c>
      <c r="AD926" s="34">
        <f>$D926*Q926</f>
        <v>0</v>
      </c>
      <c r="AE926" s="34">
        <f>$D926*R926</f>
        <v>0</v>
      </c>
      <c r="AF926" s="34">
        <f>$D926*S926</f>
        <v>0</v>
      </c>
      <c r="AG926" s="106">
        <f>$P926*AC926</f>
        <v>0</v>
      </c>
      <c r="AH926" s="106">
        <f>$P926*AD926</f>
        <v>0</v>
      </c>
      <c r="AI926" s="106">
        <f>$P926*AE926</f>
        <v>0</v>
      </c>
      <c r="AJ926" s="106">
        <f>$P926*AF926</f>
        <v>0</v>
      </c>
      <c r="AK926" s="34">
        <f>$D926*T926</f>
        <v>0</v>
      </c>
      <c r="AL926" s="35"/>
      <c r="AM926" s="10"/>
      <c r="AN926" s="29">
        <f>DSUM($A$9:$D$1100,$D$9,AO925:AO926)</f>
        <v>0</v>
      </c>
      <c r="AO926" s="10">
        <f>B926</f>
        <v>0</v>
      </c>
      <c r="AP926" s="88">
        <f>DCOUNT($A$9:$T$1100,$B$9,AO925:AO926)</f>
        <v>0</v>
      </c>
      <c r="AQ926" s="29">
        <f>DSUM($A$9:$T$1100,$P$9,AO925:AO926)</f>
        <v>0</v>
      </c>
      <c r="AR926" s="6">
        <f>IF(AP926=0,0,AQ926/AP926)</f>
        <v>0</v>
      </c>
      <c r="AY926" s="51"/>
    </row>
    <row r="927" spans="1:51" ht="2.25" customHeight="1" x14ac:dyDescent="0.2">
      <c r="A927" s="37"/>
      <c r="B927" s="38"/>
      <c r="C927" s="39"/>
      <c r="D927" s="40"/>
      <c r="E927" s="41"/>
      <c r="F927" s="42"/>
      <c r="G927" s="41"/>
      <c r="H927" s="43" t="s">
        <v>0</v>
      </c>
      <c r="I927" s="43" t="s">
        <v>52</v>
      </c>
      <c r="J927" s="43" t="s">
        <v>1</v>
      </c>
      <c r="K927" s="39"/>
      <c r="L927" s="69"/>
      <c r="M927" s="45"/>
      <c r="N927" s="46"/>
      <c r="O927" s="46"/>
      <c r="P927" s="86"/>
      <c r="Q927" s="252"/>
      <c r="R927" s="63"/>
      <c r="S927" s="253"/>
      <c r="T927" s="47"/>
      <c r="U927" s="48"/>
      <c r="V927" s="48"/>
      <c r="W927" s="48"/>
      <c r="X927" s="48"/>
      <c r="Y927" s="48"/>
      <c r="Z927" s="48"/>
      <c r="AA927" s="48"/>
      <c r="AB927" s="48"/>
      <c r="AC927" s="103"/>
      <c r="AD927" s="48"/>
      <c r="AE927" s="48"/>
      <c r="AF927" s="48"/>
      <c r="AG927" s="109"/>
      <c r="AH927" s="109"/>
      <c r="AI927" s="109"/>
      <c r="AJ927" s="109"/>
      <c r="AK927" s="48"/>
      <c r="AL927" s="48"/>
      <c r="AM927" s="10"/>
      <c r="AN927" s="18"/>
      <c r="AO927" s="14" t="s">
        <v>81</v>
      </c>
      <c r="AP927" s="87"/>
      <c r="AQ927" s="87"/>
      <c r="AY927" s="51"/>
    </row>
    <row r="928" spans="1:51" ht="17.25" customHeight="1" x14ac:dyDescent="0.2">
      <c r="A928" s="26"/>
      <c r="B928" s="27"/>
      <c r="C928" s="28"/>
      <c r="D928" s="29">
        <f>C928*E928*G928/100</f>
        <v>0</v>
      </c>
      <c r="E928" s="30"/>
      <c r="F928" s="31">
        <f>E928*G928/10</f>
        <v>0</v>
      </c>
      <c r="G928" s="30"/>
      <c r="H928" s="30"/>
      <c r="I928" s="30"/>
      <c r="J928" s="30"/>
      <c r="K928" s="28"/>
      <c r="L928" s="68"/>
      <c r="M928" s="32">
        <f>IF(L928=0,H928,L928)</f>
        <v>0</v>
      </c>
      <c r="N928" s="297"/>
      <c r="O928" s="107"/>
      <c r="P928" s="85"/>
      <c r="Q928" s="107"/>
      <c r="R928" s="64"/>
      <c r="S928" s="251"/>
      <c r="T928" s="33"/>
      <c r="U928" s="34">
        <f>$D928*I928</f>
        <v>0</v>
      </c>
      <c r="V928" s="34">
        <f>$D928*J928</f>
        <v>0</v>
      </c>
      <c r="W928" s="34">
        <f>$D928*K928</f>
        <v>0</v>
      </c>
      <c r="X928" s="35">
        <f>$D928*M928</f>
        <v>0</v>
      </c>
      <c r="Y928" s="35">
        <f t="shared" ref="Y928" si="458">D928*(1-K928)</f>
        <v>0</v>
      </c>
      <c r="Z928" s="34">
        <f>$D928*N928</f>
        <v>0</v>
      </c>
      <c r="AA928" s="34">
        <f>$D928*O928</f>
        <v>0</v>
      </c>
      <c r="AB928" s="34">
        <f>$D928*P928</f>
        <v>0</v>
      </c>
      <c r="AC928" s="106">
        <f>D928-AF928-AE928-AD928</f>
        <v>0</v>
      </c>
      <c r="AD928" s="34">
        <f>$D928*Q928</f>
        <v>0</v>
      </c>
      <c r="AE928" s="34">
        <f>$D928*R928</f>
        <v>0</v>
      </c>
      <c r="AF928" s="34">
        <f>$D928*S928</f>
        <v>0</v>
      </c>
      <c r="AG928" s="106">
        <f>$P928*AC928</f>
        <v>0</v>
      </c>
      <c r="AH928" s="106">
        <f>$P928*AD928</f>
        <v>0</v>
      </c>
      <c r="AI928" s="106">
        <f>$P928*AE928</f>
        <v>0</v>
      </c>
      <c r="AJ928" s="106">
        <f>$P928*AF928</f>
        <v>0</v>
      </c>
      <c r="AK928" s="34">
        <f>$D928*T928</f>
        <v>0</v>
      </c>
      <c r="AL928" s="35"/>
      <c r="AM928" s="10"/>
      <c r="AN928" s="29">
        <f>DSUM($A$9:$D$1100,$D$9,AO927:AO928)</f>
        <v>0</v>
      </c>
      <c r="AO928" s="10">
        <f>B928</f>
        <v>0</v>
      </c>
      <c r="AP928" s="88">
        <f>DCOUNT($A$9:$T$1100,$B$9,AO927:AO928)</f>
        <v>0</v>
      </c>
      <c r="AQ928" s="29">
        <f>DSUM($A$9:$T$1100,$P$9,AO927:AO928)</f>
        <v>0</v>
      </c>
      <c r="AR928" s="6">
        <f>IF(AP928=0,0,AQ928/AP928)</f>
        <v>0</v>
      </c>
      <c r="AY928" s="51"/>
    </row>
    <row r="929" spans="1:51" ht="2.25" customHeight="1" x14ac:dyDescent="0.2">
      <c r="A929" s="37"/>
      <c r="B929" s="38"/>
      <c r="C929" s="39"/>
      <c r="D929" s="40"/>
      <c r="E929" s="41"/>
      <c r="F929" s="42"/>
      <c r="G929" s="41"/>
      <c r="H929" s="43" t="s">
        <v>0</v>
      </c>
      <c r="I929" s="43" t="s">
        <v>52</v>
      </c>
      <c r="J929" s="43" t="s">
        <v>1</v>
      </c>
      <c r="K929" s="39"/>
      <c r="L929" s="69"/>
      <c r="M929" s="45"/>
      <c r="N929" s="46"/>
      <c r="O929" s="46"/>
      <c r="P929" s="86"/>
      <c r="Q929" s="252"/>
      <c r="R929" s="63"/>
      <c r="S929" s="253"/>
      <c r="T929" s="47"/>
      <c r="U929" s="48"/>
      <c r="V929" s="48"/>
      <c r="W929" s="48"/>
      <c r="X929" s="48"/>
      <c r="Y929" s="48"/>
      <c r="Z929" s="48"/>
      <c r="AA929" s="48"/>
      <c r="AB929" s="48"/>
      <c r="AC929" s="103"/>
      <c r="AD929" s="48"/>
      <c r="AE929" s="48"/>
      <c r="AF929" s="48"/>
      <c r="AG929" s="109"/>
      <c r="AH929" s="109"/>
      <c r="AI929" s="109"/>
      <c r="AJ929" s="109"/>
      <c r="AK929" s="48"/>
      <c r="AL929" s="48"/>
      <c r="AM929" s="10"/>
      <c r="AN929" s="18"/>
      <c r="AO929" s="14" t="s">
        <v>81</v>
      </c>
      <c r="AP929" s="87"/>
      <c r="AQ929" s="87"/>
      <c r="AY929" s="51"/>
    </row>
    <row r="930" spans="1:51" ht="17.25" customHeight="1" x14ac:dyDescent="0.2">
      <c r="A930" s="26"/>
      <c r="B930" s="27"/>
      <c r="C930" s="28"/>
      <c r="D930" s="29">
        <f>C930*E930*G930/100</f>
        <v>0</v>
      </c>
      <c r="E930" s="30"/>
      <c r="F930" s="31">
        <f>E930*G930/10</f>
        <v>0</v>
      </c>
      <c r="G930" s="30"/>
      <c r="H930" s="30"/>
      <c r="I930" s="30"/>
      <c r="J930" s="30"/>
      <c r="K930" s="28"/>
      <c r="L930" s="68"/>
      <c r="M930" s="32">
        <f>IF(L930=0,H930,L930)</f>
        <v>0</v>
      </c>
      <c r="N930" s="297"/>
      <c r="O930" s="107"/>
      <c r="P930" s="85"/>
      <c r="Q930" s="107"/>
      <c r="R930" s="64"/>
      <c r="S930" s="251"/>
      <c r="T930" s="33"/>
      <c r="U930" s="34">
        <f>$D930*I930</f>
        <v>0</v>
      </c>
      <c r="V930" s="34">
        <f>$D930*J930</f>
        <v>0</v>
      </c>
      <c r="W930" s="34">
        <f>$D930*K930</f>
        <v>0</v>
      </c>
      <c r="X930" s="35">
        <f>$D930*M930</f>
        <v>0</v>
      </c>
      <c r="Y930" s="35">
        <f t="shared" ref="Y930" si="459">D930*(1-K930)</f>
        <v>0</v>
      </c>
      <c r="Z930" s="34">
        <f>$D930*N930</f>
        <v>0</v>
      </c>
      <c r="AA930" s="34">
        <f>$D930*O930</f>
        <v>0</v>
      </c>
      <c r="AB930" s="34">
        <f>$D930*P930</f>
        <v>0</v>
      </c>
      <c r="AC930" s="106">
        <f>D930-AF930-AE930-AD930</f>
        <v>0</v>
      </c>
      <c r="AD930" s="34">
        <f>$D930*Q930</f>
        <v>0</v>
      </c>
      <c r="AE930" s="34">
        <f>$D930*R930</f>
        <v>0</v>
      </c>
      <c r="AF930" s="34">
        <f>$D930*S930</f>
        <v>0</v>
      </c>
      <c r="AG930" s="106">
        <f>$P930*AC930</f>
        <v>0</v>
      </c>
      <c r="AH930" s="106">
        <f>$P930*AD930</f>
        <v>0</v>
      </c>
      <c r="AI930" s="106">
        <f>$P930*AE930</f>
        <v>0</v>
      </c>
      <c r="AJ930" s="106">
        <f>$P930*AF930</f>
        <v>0</v>
      </c>
      <c r="AK930" s="34">
        <f>$D930*T930</f>
        <v>0</v>
      </c>
      <c r="AL930" s="35"/>
      <c r="AM930" s="10"/>
      <c r="AN930" s="29">
        <f>DSUM($A$9:$D$1100,$D$9,AO929:AO930)</f>
        <v>0</v>
      </c>
      <c r="AO930" s="10">
        <f>B930</f>
        <v>0</v>
      </c>
      <c r="AP930" s="88">
        <f>DCOUNT($A$9:$T$1100,$B$9,AO929:AO930)</f>
        <v>0</v>
      </c>
      <c r="AQ930" s="29">
        <f>DSUM($A$9:$T$1100,$P$9,AO929:AO930)</f>
        <v>0</v>
      </c>
      <c r="AR930" s="6">
        <f>IF(AP930=0,0,AQ930/AP930)</f>
        <v>0</v>
      </c>
      <c r="AY930" s="51"/>
    </row>
    <row r="931" spans="1:51" ht="2.25" customHeight="1" x14ac:dyDescent="0.2">
      <c r="A931" s="37"/>
      <c r="B931" s="38"/>
      <c r="C931" s="39"/>
      <c r="D931" s="40"/>
      <c r="E931" s="41"/>
      <c r="F931" s="42"/>
      <c r="G931" s="41"/>
      <c r="H931" s="43" t="s">
        <v>0</v>
      </c>
      <c r="I931" s="43" t="s">
        <v>52</v>
      </c>
      <c r="J931" s="43" t="s">
        <v>1</v>
      </c>
      <c r="K931" s="39"/>
      <c r="L931" s="69"/>
      <c r="M931" s="45"/>
      <c r="N931" s="46"/>
      <c r="O931" s="46"/>
      <c r="P931" s="86"/>
      <c r="Q931" s="252"/>
      <c r="R931" s="63"/>
      <c r="S931" s="253"/>
      <c r="T931" s="47"/>
      <c r="U931" s="48"/>
      <c r="V931" s="48"/>
      <c r="W931" s="48"/>
      <c r="X931" s="48"/>
      <c r="Y931" s="48"/>
      <c r="Z931" s="48"/>
      <c r="AA931" s="48"/>
      <c r="AB931" s="48"/>
      <c r="AC931" s="103"/>
      <c r="AD931" s="48"/>
      <c r="AE931" s="48"/>
      <c r="AF931" s="48"/>
      <c r="AG931" s="109"/>
      <c r="AH931" s="109"/>
      <c r="AI931" s="109"/>
      <c r="AJ931" s="109"/>
      <c r="AK931" s="48"/>
      <c r="AL931" s="48"/>
      <c r="AM931" s="10"/>
      <c r="AN931" s="18"/>
      <c r="AO931" s="14" t="s">
        <v>81</v>
      </c>
      <c r="AP931" s="87"/>
      <c r="AQ931" s="87"/>
      <c r="AY931" s="51"/>
    </row>
    <row r="932" spans="1:51" ht="17.25" customHeight="1" x14ac:dyDescent="0.2">
      <c r="A932" s="26"/>
      <c r="B932" s="27"/>
      <c r="C932" s="28"/>
      <c r="D932" s="29">
        <f>C932*E932*G932/100</f>
        <v>0</v>
      </c>
      <c r="E932" s="30"/>
      <c r="F932" s="31">
        <f>E932*G932/10</f>
        <v>0</v>
      </c>
      <c r="G932" s="30"/>
      <c r="H932" s="30"/>
      <c r="I932" s="30"/>
      <c r="J932" s="30"/>
      <c r="K932" s="28"/>
      <c r="L932" s="68"/>
      <c r="M932" s="32">
        <f>IF(L932=0,H932,L932)</f>
        <v>0</v>
      </c>
      <c r="N932" s="297"/>
      <c r="O932" s="107"/>
      <c r="P932" s="85"/>
      <c r="Q932" s="107"/>
      <c r="R932" s="64"/>
      <c r="S932" s="251"/>
      <c r="T932" s="33"/>
      <c r="U932" s="34">
        <f>$D932*I932</f>
        <v>0</v>
      </c>
      <c r="V932" s="34">
        <f>$D932*J932</f>
        <v>0</v>
      </c>
      <c r="W932" s="34">
        <f>$D932*K932</f>
        <v>0</v>
      </c>
      <c r="X932" s="35">
        <f>$D932*M932</f>
        <v>0</v>
      </c>
      <c r="Y932" s="35">
        <f t="shared" ref="Y932" si="460">D932*(1-K932)</f>
        <v>0</v>
      </c>
      <c r="Z932" s="34">
        <f>$D932*N932</f>
        <v>0</v>
      </c>
      <c r="AA932" s="34">
        <f>$D932*O932</f>
        <v>0</v>
      </c>
      <c r="AB932" s="34">
        <f>$D932*P932</f>
        <v>0</v>
      </c>
      <c r="AC932" s="106">
        <f>D932-AF932-AE932-AD932</f>
        <v>0</v>
      </c>
      <c r="AD932" s="34">
        <f>$D932*Q932</f>
        <v>0</v>
      </c>
      <c r="AE932" s="34">
        <f>$D932*R932</f>
        <v>0</v>
      </c>
      <c r="AF932" s="34">
        <f>$D932*S932</f>
        <v>0</v>
      </c>
      <c r="AG932" s="106">
        <f>$P932*AC932</f>
        <v>0</v>
      </c>
      <c r="AH932" s="106">
        <f>$P932*AD932</f>
        <v>0</v>
      </c>
      <c r="AI932" s="106">
        <f>$P932*AE932</f>
        <v>0</v>
      </c>
      <c r="AJ932" s="106">
        <f>$P932*AF932</f>
        <v>0</v>
      </c>
      <c r="AK932" s="34">
        <f>$D932*T932</f>
        <v>0</v>
      </c>
      <c r="AL932" s="35"/>
      <c r="AM932" s="10"/>
      <c r="AN932" s="29">
        <f>DSUM($A$9:$D$1100,$D$9,AO931:AO932)</f>
        <v>0</v>
      </c>
      <c r="AO932" s="10">
        <f>B932</f>
        <v>0</v>
      </c>
      <c r="AP932" s="88">
        <f>DCOUNT($A$9:$T$1100,$B$9,AO931:AO932)</f>
        <v>0</v>
      </c>
      <c r="AQ932" s="29">
        <f>DSUM($A$9:$T$1100,$P$9,AO931:AO932)</f>
        <v>0</v>
      </c>
      <c r="AR932" s="6">
        <f>IF(AP932=0,0,AQ932/AP932)</f>
        <v>0</v>
      </c>
      <c r="AY932" s="51"/>
    </row>
    <row r="933" spans="1:51" ht="2.25" customHeight="1" x14ac:dyDescent="0.2">
      <c r="A933" s="37"/>
      <c r="B933" s="38"/>
      <c r="C933" s="39"/>
      <c r="D933" s="40"/>
      <c r="E933" s="41"/>
      <c r="F933" s="42"/>
      <c r="G933" s="41"/>
      <c r="H933" s="43" t="s">
        <v>0</v>
      </c>
      <c r="I933" s="43" t="s">
        <v>52</v>
      </c>
      <c r="J933" s="43" t="s">
        <v>1</v>
      </c>
      <c r="K933" s="39"/>
      <c r="L933" s="69"/>
      <c r="M933" s="45"/>
      <c r="N933" s="46"/>
      <c r="O933" s="46"/>
      <c r="P933" s="86"/>
      <c r="Q933" s="252"/>
      <c r="R933" s="63"/>
      <c r="S933" s="253"/>
      <c r="T933" s="47"/>
      <c r="U933" s="48"/>
      <c r="V933" s="48"/>
      <c r="W933" s="48"/>
      <c r="X933" s="48"/>
      <c r="Y933" s="48"/>
      <c r="Z933" s="48"/>
      <c r="AA933" s="48"/>
      <c r="AB933" s="48"/>
      <c r="AC933" s="103"/>
      <c r="AD933" s="48"/>
      <c r="AE933" s="48"/>
      <c r="AF933" s="48"/>
      <c r="AG933" s="109"/>
      <c r="AH933" s="109"/>
      <c r="AI933" s="109"/>
      <c r="AJ933" s="109"/>
      <c r="AK933" s="48"/>
      <c r="AL933" s="48"/>
      <c r="AM933" s="10"/>
      <c r="AN933" s="18"/>
      <c r="AO933" s="14" t="s">
        <v>81</v>
      </c>
      <c r="AP933" s="87"/>
      <c r="AQ933" s="87"/>
      <c r="AY933" s="51"/>
    </row>
    <row r="934" spans="1:51" ht="17.25" customHeight="1" x14ac:dyDescent="0.2">
      <c r="A934" s="26"/>
      <c r="B934" s="27"/>
      <c r="C934" s="28"/>
      <c r="D934" s="29">
        <f>C934*E934*G934/100</f>
        <v>0</v>
      </c>
      <c r="E934" s="30"/>
      <c r="F934" s="31">
        <f>E934*G934/10</f>
        <v>0</v>
      </c>
      <c r="G934" s="30"/>
      <c r="H934" s="30"/>
      <c r="I934" s="30"/>
      <c r="J934" s="30"/>
      <c r="K934" s="28"/>
      <c r="L934" s="68"/>
      <c r="M934" s="32">
        <f>IF(L934=0,H934,L934)</f>
        <v>0</v>
      </c>
      <c r="N934" s="297"/>
      <c r="O934" s="107"/>
      <c r="P934" s="85"/>
      <c r="Q934" s="107"/>
      <c r="R934" s="64"/>
      <c r="S934" s="251"/>
      <c r="T934" s="33"/>
      <c r="U934" s="34">
        <f>$D934*I934</f>
        <v>0</v>
      </c>
      <c r="V934" s="34">
        <f>$D934*J934</f>
        <v>0</v>
      </c>
      <c r="W934" s="34">
        <f>$D934*K934</f>
        <v>0</v>
      </c>
      <c r="X934" s="35">
        <f>$D934*M934</f>
        <v>0</v>
      </c>
      <c r="Y934" s="35">
        <f t="shared" ref="Y934" si="461">D934*(1-K934)</f>
        <v>0</v>
      </c>
      <c r="Z934" s="34">
        <f>$D934*N934</f>
        <v>0</v>
      </c>
      <c r="AA934" s="34">
        <f>$D934*O934</f>
        <v>0</v>
      </c>
      <c r="AB934" s="34">
        <f>$D934*P934</f>
        <v>0</v>
      </c>
      <c r="AC934" s="106">
        <f>D934-AF934-AE934-AD934</f>
        <v>0</v>
      </c>
      <c r="AD934" s="34">
        <f>$D934*Q934</f>
        <v>0</v>
      </c>
      <c r="AE934" s="34">
        <f>$D934*R934</f>
        <v>0</v>
      </c>
      <c r="AF934" s="34">
        <f>$D934*S934</f>
        <v>0</v>
      </c>
      <c r="AG934" s="106">
        <f>$P934*AC934</f>
        <v>0</v>
      </c>
      <c r="AH934" s="106">
        <f>$P934*AD934</f>
        <v>0</v>
      </c>
      <c r="AI934" s="106">
        <f>$P934*AE934</f>
        <v>0</v>
      </c>
      <c r="AJ934" s="106">
        <f>$P934*AF934</f>
        <v>0</v>
      </c>
      <c r="AK934" s="34">
        <f>$D934*T934</f>
        <v>0</v>
      </c>
      <c r="AL934" s="35"/>
      <c r="AM934" s="10"/>
      <c r="AN934" s="29">
        <f>DSUM($A$9:$D$1100,$D$9,AO933:AO934)</f>
        <v>0</v>
      </c>
      <c r="AO934" s="10">
        <f>B934</f>
        <v>0</v>
      </c>
      <c r="AP934" s="88">
        <f>DCOUNT($A$9:$T$1100,$B$9,AO933:AO934)</f>
        <v>0</v>
      </c>
      <c r="AQ934" s="29">
        <f>DSUM($A$9:$T$1100,$P$9,AO933:AO934)</f>
        <v>0</v>
      </c>
      <c r="AR934" s="6">
        <f>IF(AP934=0,0,AQ934/AP934)</f>
        <v>0</v>
      </c>
      <c r="AY934" s="51"/>
    </row>
    <row r="935" spans="1:51" ht="2.25" customHeight="1" x14ac:dyDescent="0.2">
      <c r="A935" s="37"/>
      <c r="B935" s="38"/>
      <c r="C935" s="39"/>
      <c r="D935" s="40"/>
      <c r="E935" s="41"/>
      <c r="F935" s="42"/>
      <c r="G935" s="41"/>
      <c r="H935" s="43" t="s">
        <v>0</v>
      </c>
      <c r="I935" s="43" t="s">
        <v>52</v>
      </c>
      <c r="J935" s="43" t="s">
        <v>1</v>
      </c>
      <c r="K935" s="39"/>
      <c r="L935" s="69"/>
      <c r="M935" s="45"/>
      <c r="N935" s="46"/>
      <c r="O935" s="46"/>
      <c r="P935" s="86"/>
      <c r="Q935" s="252"/>
      <c r="R935" s="63"/>
      <c r="S935" s="253"/>
      <c r="T935" s="47"/>
      <c r="U935" s="48"/>
      <c r="V935" s="48"/>
      <c r="W935" s="48"/>
      <c r="X935" s="48"/>
      <c r="Y935" s="48"/>
      <c r="Z935" s="48"/>
      <c r="AA935" s="48"/>
      <c r="AB935" s="48"/>
      <c r="AC935" s="103"/>
      <c r="AD935" s="48"/>
      <c r="AE935" s="48"/>
      <c r="AF935" s="48"/>
      <c r="AG935" s="109"/>
      <c r="AH935" s="109"/>
      <c r="AI935" s="109"/>
      <c r="AJ935" s="109"/>
      <c r="AK935" s="48"/>
      <c r="AL935" s="48"/>
      <c r="AM935" s="10"/>
      <c r="AN935" s="18"/>
      <c r="AO935" s="14" t="s">
        <v>81</v>
      </c>
      <c r="AP935" s="87"/>
      <c r="AQ935" s="87"/>
      <c r="AY935" s="51"/>
    </row>
    <row r="936" spans="1:51" ht="17.25" customHeight="1" x14ac:dyDescent="0.2">
      <c r="A936" s="26"/>
      <c r="B936" s="27"/>
      <c r="C936" s="28"/>
      <c r="D936" s="29">
        <f>C936*E936*G936/100</f>
        <v>0</v>
      </c>
      <c r="E936" s="30"/>
      <c r="F936" s="31">
        <f>E936*G936/10</f>
        <v>0</v>
      </c>
      <c r="G936" s="30"/>
      <c r="H936" s="30"/>
      <c r="I936" s="30"/>
      <c r="J936" s="30"/>
      <c r="K936" s="28"/>
      <c r="L936" s="68"/>
      <c r="M936" s="32">
        <f>IF(L936=0,H936,L936)</f>
        <v>0</v>
      </c>
      <c r="N936" s="297"/>
      <c r="O936" s="107"/>
      <c r="P936" s="85"/>
      <c r="Q936" s="107"/>
      <c r="R936" s="64"/>
      <c r="S936" s="251"/>
      <c r="T936" s="33"/>
      <c r="U936" s="34">
        <f>$D936*I936</f>
        <v>0</v>
      </c>
      <c r="V936" s="34">
        <f>$D936*J936</f>
        <v>0</v>
      </c>
      <c r="W936" s="34">
        <f>$D936*K936</f>
        <v>0</v>
      </c>
      <c r="X936" s="35">
        <f>$D936*M936</f>
        <v>0</v>
      </c>
      <c r="Y936" s="35">
        <f t="shared" ref="Y936" si="462">D936*(1-K936)</f>
        <v>0</v>
      </c>
      <c r="Z936" s="34">
        <f>$D936*N936</f>
        <v>0</v>
      </c>
      <c r="AA936" s="34">
        <f>$D936*O936</f>
        <v>0</v>
      </c>
      <c r="AB936" s="34">
        <f>$D936*P936</f>
        <v>0</v>
      </c>
      <c r="AC936" s="106">
        <f>D936-AF936-AE936-AD936</f>
        <v>0</v>
      </c>
      <c r="AD936" s="34">
        <f>$D936*Q936</f>
        <v>0</v>
      </c>
      <c r="AE936" s="34">
        <f>$D936*R936</f>
        <v>0</v>
      </c>
      <c r="AF936" s="34">
        <f>$D936*S936</f>
        <v>0</v>
      </c>
      <c r="AG936" s="106">
        <f>$P936*AC936</f>
        <v>0</v>
      </c>
      <c r="AH936" s="106">
        <f>$P936*AD936</f>
        <v>0</v>
      </c>
      <c r="AI936" s="106">
        <f>$P936*AE936</f>
        <v>0</v>
      </c>
      <c r="AJ936" s="106">
        <f>$P936*AF936</f>
        <v>0</v>
      </c>
      <c r="AK936" s="34">
        <f>$D936*T936</f>
        <v>0</v>
      </c>
      <c r="AL936" s="35"/>
      <c r="AM936" s="10"/>
      <c r="AN936" s="29">
        <f>DSUM($A$9:$D$1100,$D$9,AO935:AO936)</f>
        <v>0</v>
      </c>
      <c r="AO936" s="10">
        <f>B936</f>
        <v>0</v>
      </c>
      <c r="AP936" s="88">
        <f>DCOUNT($A$9:$T$1100,$B$9,AO935:AO936)</f>
        <v>0</v>
      </c>
      <c r="AQ936" s="29">
        <f>DSUM($A$9:$T$1100,$P$9,AO935:AO936)</f>
        <v>0</v>
      </c>
      <c r="AR936" s="6">
        <f>IF(AP936=0,0,AQ936/AP936)</f>
        <v>0</v>
      </c>
      <c r="AY936" s="51"/>
    </row>
    <row r="937" spans="1:51" ht="2.25" customHeight="1" x14ac:dyDescent="0.2">
      <c r="A937" s="37"/>
      <c r="B937" s="38"/>
      <c r="C937" s="39"/>
      <c r="D937" s="40"/>
      <c r="E937" s="41"/>
      <c r="F937" s="42"/>
      <c r="G937" s="41"/>
      <c r="H937" s="43" t="s">
        <v>0</v>
      </c>
      <c r="I937" s="43" t="s">
        <v>52</v>
      </c>
      <c r="J937" s="43" t="s">
        <v>1</v>
      </c>
      <c r="K937" s="39"/>
      <c r="L937" s="69"/>
      <c r="M937" s="45"/>
      <c r="N937" s="46"/>
      <c r="O937" s="46"/>
      <c r="P937" s="86"/>
      <c r="Q937" s="252"/>
      <c r="R937" s="63"/>
      <c r="S937" s="253"/>
      <c r="T937" s="47"/>
      <c r="U937" s="48"/>
      <c r="V937" s="48"/>
      <c r="W937" s="48"/>
      <c r="X937" s="48"/>
      <c r="Y937" s="48"/>
      <c r="Z937" s="48"/>
      <c r="AA937" s="48"/>
      <c r="AB937" s="48"/>
      <c r="AC937" s="103"/>
      <c r="AD937" s="48"/>
      <c r="AE937" s="48"/>
      <c r="AF937" s="48"/>
      <c r="AG937" s="109"/>
      <c r="AH937" s="109"/>
      <c r="AI937" s="109"/>
      <c r="AJ937" s="109"/>
      <c r="AK937" s="48"/>
      <c r="AL937" s="48"/>
      <c r="AM937" s="10"/>
      <c r="AN937" s="18"/>
      <c r="AO937" s="14" t="s">
        <v>81</v>
      </c>
      <c r="AP937" s="87"/>
      <c r="AQ937" s="87"/>
      <c r="AY937" s="51"/>
    </row>
    <row r="938" spans="1:51" ht="17.25" customHeight="1" x14ac:dyDescent="0.2">
      <c r="A938" s="26"/>
      <c r="B938" s="27"/>
      <c r="C938" s="28"/>
      <c r="D938" s="29">
        <f>C938*E938*G938/100</f>
        <v>0</v>
      </c>
      <c r="E938" s="30"/>
      <c r="F938" s="31">
        <f>E938*G938/10</f>
        <v>0</v>
      </c>
      <c r="G938" s="30"/>
      <c r="H938" s="30"/>
      <c r="I938" s="30"/>
      <c r="J938" s="30"/>
      <c r="K938" s="28"/>
      <c r="L938" s="68"/>
      <c r="M938" s="32">
        <f>IF(L938=0,H938,L938)</f>
        <v>0</v>
      </c>
      <c r="N938" s="297"/>
      <c r="O938" s="107"/>
      <c r="P938" s="85"/>
      <c r="Q938" s="107"/>
      <c r="R938" s="64"/>
      <c r="S938" s="251"/>
      <c r="T938" s="33"/>
      <c r="U938" s="34">
        <f>$D938*I938</f>
        <v>0</v>
      </c>
      <c r="V938" s="34">
        <f>$D938*J938</f>
        <v>0</v>
      </c>
      <c r="W938" s="34">
        <f>$D938*K938</f>
        <v>0</v>
      </c>
      <c r="X938" s="35">
        <f>$D938*M938</f>
        <v>0</v>
      </c>
      <c r="Y938" s="35">
        <f t="shared" ref="Y938" si="463">D938*(1-K938)</f>
        <v>0</v>
      </c>
      <c r="Z938" s="34">
        <f>$D938*N938</f>
        <v>0</v>
      </c>
      <c r="AA938" s="34">
        <f>$D938*O938</f>
        <v>0</v>
      </c>
      <c r="AB938" s="34">
        <f>$D938*P938</f>
        <v>0</v>
      </c>
      <c r="AC938" s="106">
        <f>D938-AF938-AE938-AD938</f>
        <v>0</v>
      </c>
      <c r="AD938" s="34">
        <f>$D938*Q938</f>
        <v>0</v>
      </c>
      <c r="AE938" s="34">
        <f>$D938*R938</f>
        <v>0</v>
      </c>
      <c r="AF938" s="34">
        <f>$D938*S938</f>
        <v>0</v>
      </c>
      <c r="AG938" s="106">
        <f>$P938*AC938</f>
        <v>0</v>
      </c>
      <c r="AH938" s="106">
        <f>$P938*AD938</f>
        <v>0</v>
      </c>
      <c r="AI938" s="106">
        <f>$P938*AE938</f>
        <v>0</v>
      </c>
      <c r="AJ938" s="106">
        <f>$P938*AF938</f>
        <v>0</v>
      </c>
      <c r="AK938" s="34">
        <f>$D938*T938</f>
        <v>0</v>
      </c>
      <c r="AL938" s="35"/>
      <c r="AM938" s="10"/>
      <c r="AN938" s="29">
        <f>DSUM($A$9:$D$1100,$D$9,AO937:AO938)</f>
        <v>0</v>
      </c>
      <c r="AO938" s="10">
        <f>B938</f>
        <v>0</v>
      </c>
      <c r="AP938" s="88">
        <f>DCOUNT($A$9:$T$1100,$B$9,AO937:AO938)</f>
        <v>0</v>
      </c>
      <c r="AQ938" s="29">
        <f>DSUM($A$9:$T$1100,$P$9,AO937:AO938)</f>
        <v>0</v>
      </c>
      <c r="AR938" s="6">
        <f>IF(AP938=0,0,AQ938/AP938)</f>
        <v>0</v>
      </c>
      <c r="AY938" s="51"/>
    </row>
    <row r="939" spans="1:51" ht="2.25" customHeight="1" x14ac:dyDescent="0.2">
      <c r="A939" s="37"/>
      <c r="B939" s="38"/>
      <c r="C939" s="39"/>
      <c r="D939" s="40"/>
      <c r="E939" s="41"/>
      <c r="F939" s="42"/>
      <c r="G939" s="41"/>
      <c r="H939" s="43" t="s">
        <v>0</v>
      </c>
      <c r="I939" s="43" t="s">
        <v>52</v>
      </c>
      <c r="J939" s="43" t="s">
        <v>1</v>
      </c>
      <c r="K939" s="39"/>
      <c r="L939" s="69"/>
      <c r="M939" s="45"/>
      <c r="N939" s="46"/>
      <c r="O939" s="46"/>
      <c r="P939" s="86"/>
      <c r="Q939" s="252"/>
      <c r="R939" s="63"/>
      <c r="S939" s="253"/>
      <c r="T939" s="47"/>
      <c r="U939" s="48"/>
      <c r="V939" s="48"/>
      <c r="W939" s="48"/>
      <c r="X939" s="48"/>
      <c r="Y939" s="48"/>
      <c r="Z939" s="48"/>
      <c r="AA939" s="48"/>
      <c r="AB939" s="48"/>
      <c r="AC939" s="103"/>
      <c r="AD939" s="48"/>
      <c r="AE939" s="48"/>
      <c r="AF939" s="48"/>
      <c r="AG939" s="109"/>
      <c r="AH939" s="109"/>
      <c r="AI939" s="109"/>
      <c r="AJ939" s="109"/>
      <c r="AK939" s="48"/>
      <c r="AL939" s="48"/>
      <c r="AM939" s="10"/>
      <c r="AN939" s="18"/>
      <c r="AO939" s="14" t="s">
        <v>81</v>
      </c>
      <c r="AP939" s="87"/>
      <c r="AQ939" s="87"/>
      <c r="AY939" s="51"/>
    </row>
    <row r="940" spans="1:51" ht="17.25" customHeight="1" x14ac:dyDescent="0.2">
      <c r="A940" s="26"/>
      <c r="B940" s="27"/>
      <c r="C940" s="28"/>
      <c r="D940" s="29">
        <f>C940*E940*G940/100</f>
        <v>0</v>
      </c>
      <c r="E940" s="30"/>
      <c r="F940" s="31">
        <f>E940*G940/10</f>
        <v>0</v>
      </c>
      <c r="G940" s="30"/>
      <c r="H940" s="30"/>
      <c r="I940" s="30"/>
      <c r="J940" s="30"/>
      <c r="K940" s="28"/>
      <c r="L940" s="68"/>
      <c r="M940" s="32">
        <f>IF(L940=0,H940,L940)</f>
        <v>0</v>
      </c>
      <c r="N940" s="297"/>
      <c r="O940" s="107"/>
      <c r="P940" s="85"/>
      <c r="Q940" s="107"/>
      <c r="R940" s="64"/>
      <c r="S940" s="251"/>
      <c r="T940" s="33"/>
      <c r="U940" s="34">
        <f>$D940*I940</f>
        <v>0</v>
      </c>
      <c r="V940" s="34">
        <f>$D940*J940</f>
        <v>0</v>
      </c>
      <c r="W940" s="34">
        <f>$D940*K940</f>
        <v>0</v>
      </c>
      <c r="X940" s="35">
        <f>$D940*M940</f>
        <v>0</v>
      </c>
      <c r="Y940" s="35">
        <f t="shared" ref="Y940" si="464">D940*(1-K940)</f>
        <v>0</v>
      </c>
      <c r="Z940" s="34">
        <f>$D940*N940</f>
        <v>0</v>
      </c>
      <c r="AA940" s="34">
        <f>$D940*O940</f>
        <v>0</v>
      </c>
      <c r="AB940" s="34">
        <f>$D940*P940</f>
        <v>0</v>
      </c>
      <c r="AC940" s="106">
        <f>D940-AF940-AE940-AD940</f>
        <v>0</v>
      </c>
      <c r="AD940" s="34">
        <f>$D940*Q940</f>
        <v>0</v>
      </c>
      <c r="AE940" s="34">
        <f>$D940*R940</f>
        <v>0</v>
      </c>
      <c r="AF940" s="34">
        <f>$D940*S940</f>
        <v>0</v>
      </c>
      <c r="AG940" s="106">
        <f>$P940*AC940</f>
        <v>0</v>
      </c>
      <c r="AH940" s="106">
        <f>$P940*AD940</f>
        <v>0</v>
      </c>
      <c r="AI940" s="106">
        <f>$P940*AE940</f>
        <v>0</v>
      </c>
      <c r="AJ940" s="106">
        <f>$P940*AF940</f>
        <v>0</v>
      </c>
      <c r="AK940" s="34">
        <f>$D940*T940</f>
        <v>0</v>
      </c>
      <c r="AL940" s="35"/>
      <c r="AM940" s="10"/>
      <c r="AN940" s="29">
        <f>DSUM($A$9:$D$1100,$D$9,AO939:AO940)</f>
        <v>0</v>
      </c>
      <c r="AO940" s="10">
        <f>B940</f>
        <v>0</v>
      </c>
      <c r="AP940" s="88">
        <f>DCOUNT($A$9:$T$1100,$B$9,AO939:AO940)</f>
        <v>0</v>
      </c>
      <c r="AQ940" s="29">
        <f>DSUM($A$9:$T$1100,$P$9,AO939:AO940)</f>
        <v>0</v>
      </c>
      <c r="AR940" s="6">
        <f>IF(AP940=0,0,AQ940/AP940)</f>
        <v>0</v>
      </c>
      <c r="AY940" s="51"/>
    </row>
    <row r="941" spans="1:51" ht="2.25" customHeight="1" x14ac:dyDescent="0.2">
      <c r="A941" s="37"/>
      <c r="B941" s="38"/>
      <c r="C941" s="39"/>
      <c r="D941" s="40"/>
      <c r="E941" s="41"/>
      <c r="F941" s="42"/>
      <c r="G941" s="41"/>
      <c r="H941" s="43" t="s">
        <v>0</v>
      </c>
      <c r="I941" s="43" t="s">
        <v>52</v>
      </c>
      <c r="J941" s="43" t="s">
        <v>1</v>
      </c>
      <c r="K941" s="39"/>
      <c r="L941" s="69"/>
      <c r="M941" s="45"/>
      <c r="N941" s="46"/>
      <c r="O941" s="46"/>
      <c r="P941" s="86"/>
      <c r="Q941" s="252"/>
      <c r="R941" s="63"/>
      <c r="S941" s="253"/>
      <c r="T941" s="47"/>
      <c r="U941" s="48"/>
      <c r="V941" s="48"/>
      <c r="W941" s="48"/>
      <c r="X941" s="48"/>
      <c r="Y941" s="48"/>
      <c r="Z941" s="48"/>
      <c r="AA941" s="48"/>
      <c r="AB941" s="48"/>
      <c r="AC941" s="103"/>
      <c r="AD941" s="48"/>
      <c r="AE941" s="48"/>
      <c r="AF941" s="48"/>
      <c r="AG941" s="109"/>
      <c r="AH941" s="109"/>
      <c r="AI941" s="109"/>
      <c r="AJ941" s="109"/>
      <c r="AK941" s="48"/>
      <c r="AL941" s="48"/>
      <c r="AM941" s="10"/>
      <c r="AN941" s="18"/>
      <c r="AO941" s="14" t="s">
        <v>81</v>
      </c>
      <c r="AP941" s="87"/>
      <c r="AQ941" s="87"/>
      <c r="AY941" s="51"/>
    </row>
    <row r="942" spans="1:51" ht="17.25" customHeight="1" x14ac:dyDescent="0.2">
      <c r="A942" s="26"/>
      <c r="B942" s="27"/>
      <c r="C942" s="28"/>
      <c r="D942" s="29">
        <f>C942*E942*G942/100</f>
        <v>0</v>
      </c>
      <c r="E942" s="30"/>
      <c r="F942" s="31">
        <f>E942*G942/10</f>
        <v>0</v>
      </c>
      <c r="G942" s="30"/>
      <c r="H942" s="30"/>
      <c r="I942" s="30"/>
      <c r="J942" s="30"/>
      <c r="K942" s="28"/>
      <c r="L942" s="68"/>
      <c r="M942" s="32">
        <f>IF(L942=0,H942,L942)</f>
        <v>0</v>
      </c>
      <c r="N942" s="297"/>
      <c r="O942" s="107"/>
      <c r="P942" s="85"/>
      <c r="Q942" s="107"/>
      <c r="R942" s="64"/>
      <c r="S942" s="251"/>
      <c r="T942" s="33"/>
      <c r="U942" s="34">
        <f>$D942*I942</f>
        <v>0</v>
      </c>
      <c r="V942" s="34">
        <f>$D942*J942</f>
        <v>0</v>
      </c>
      <c r="W942" s="34">
        <f>$D942*K942</f>
        <v>0</v>
      </c>
      <c r="X942" s="35">
        <f>$D942*M942</f>
        <v>0</v>
      </c>
      <c r="Y942" s="35">
        <f t="shared" ref="Y942" si="465">D942*(1-K942)</f>
        <v>0</v>
      </c>
      <c r="Z942" s="34">
        <f>$D942*N942</f>
        <v>0</v>
      </c>
      <c r="AA942" s="34">
        <f>$D942*O942</f>
        <v>0</v>
      </c>
      <c r="AB942" s="34">
        <f>$D942*P942</f>
        <v>0</v>
      </c>
      <c r="AC942" s="106">
        <f>D942-AF942-AE942-AD942</f>
        <v>0</v>
      </c>
      <c r="AD942" s="34">
        <f>$D942*Q942</f>
        <v>0</v>
      </c>
      <c r="AE942" s="34">
        <f>$D942*R942</f>
        <v>0</v>
      </c>
      <c r="AF942" s="34">
        <f>$D942*S942</f>
        <v>0</v>
      </c>
      <c r="AG942" s="106">
        <f>$P942*AC942</f>
        <v>0</v>
      </c>
      <c r="AH942" s="106">
        <f>$P942*AD942</f>
        <v>0</v>
      </c>
      <c r="AI942" s="106">
        <f>$P942*AE942</f>
        <v>0</v>
      </c>
      <c r="AJ942" s="106">
        <f>$P942*AF942</f>
        <v>0</v>
      </c>
      <c r="AK942" s="34">
        <f>$D942*T942</f>
        <v>0</v>
      </c>
      <c r="AL942" s="35"/>
      <c r="AM942" s="10"/>
      <c r="AN942" s="29">
        <f>DSUM($A$9:$D$1100,$D$9,AO941:AO942)</f>
        <v>0</v>
      </c>
      <c r="AO942" s="10">
        <f>B942</f>
        <v>0</v>
      </c>
      <c r="AP942" s="88">
        <f>DCOUNT($A$9:$T$1100,$B$9,AO941:AO942)</f>
        <v>0</v>
      </c>
      <c r="AQ942" s="29">
        <f>DSUM($A$9:$T$1100,$P$9,AO941:AO942)</f>
        <v>0</v>
      </c>
      <c r="AR942" s="6">
        <f>IF(AP942=0,0,AQ942/AP942)</f>
        <v>0</v>
      </c>
      <c r="AY942" s="51"/>
    </row>
    <row r="943" spans="1:51" ht="2.25" customHeight="1" x14ac:dyDescent="0.2">
      <c r="A943" s="37"/>
      <c r="B943" s="38"/>
      <c r="C943" s="39"/>
      <c r="D943" s="40"/>
      <c r="E943" s="41"/>
      <c r="F943" s="42"/>
      <c r="G943" s="41"/>
      <c r="H943" s="43" t="s">
        <v>0</v>
      </c>
      <c r="I943" s="43" t="s">
        <v>52</v>
      </c>
      <c r="J943" s="43" t="s">
        <v>1</v>
      </c>
      <c r="K943" s="39"/>
      <c r="L943" s="69"/>
      <c r="M943" s="45"/>
      <c r="N943" s="46"/>
      <c r="O943" s="46"/>
      <c r="P943" s="86"/>
      <c r="Q943" s="252"/>
      <c r="R943" s="63"/>
      <c r="S943" s="253"/>
      <c r="T943" s="47"/>
      <c r="U943" s="48"/>
      <c r="V943" s="48"/>
      <c r="W943" s="48"/>
      <c r="X943" s="48"/>
      <c r="Y943" s="48"/>
      <c r="Z943" s="48"/>
      <c r="AA943" s="48"/>
      <c r="AB943" s="48"/>
      <c r="AC943" s="103"/>
      <c r="AD943" s="48"/>
      <c r="AE943" s="48"/>
      <c r="AF943" s="48"/>
      <c r="AG943" s="109"/>
      <c r="AH943" s="109"/>
      <c r="AI943" s="109"/>
      <c r="AJ943" s="109"/>
      <c r="AK943" s="48"/>
      <c r="AL943" s="48"/>
      <c r="AM943" s="10"/>
      <c r="AN943" s="18"/>
      <c r="AO943" s="14" t="s">
        <v>81</v>
      </c>
      <c r="AP943" s="87"/>
      <c r="AQ943" s="87"/>
      <c r="AY943" s="51"/>
    </row>
    <row r="944" spans="1:51" ht="17.25" customHeight="1" x14ac:dyDescent="0.2">
      <c r="A944" s="26"/>
      <c r="B944" s="27"/>
      <c r="C944" s="28"/>
      <c r="D944" s="29">
        <f>C944*E944*G944/100</f>
        <v>0</v>
      </c>
      <c r="E944" s="30"/>
      <c r="F944" s="31">
        <f>E944*G944/10</f>
        <v>0</v>
      </c>
      <c r="G944" s="30"/>
      <c r="H944" s="30"/>
      <c r="I944" s="30"/>
      <c r="J944" s="30"/>
      <c r="K944" s="28"/>
      <c r="L944" s="68"/>
      <c r="M944" s="32">
        <f>IF(L944=0,H944,L944)</f>
        <v>0</v>
      </c>
      <c r="N944" s="297"/>
      <c r="O944" s="107"/>
      <c r="P944" s="85"/>
      <c r="Q944" s="107"/>
      <c r="R944" s="64"/>
      <c r="S944" s="251"/>
      <c r="T944" s="33"/>
      <c r="U944" s="34">
        <f>$D944*I944</f>
        <v>0</v>
      </c>
      <c r="V944" s="34">
        <f>$D944*J944</f>
        <v>0</v>
      </c>
      <c r="W944" s="34">
        <f>$D944*K944</f>
        <v>0</v>
      </c>
      <c r="X944" s="35">
        <f>$D944*M944</f>
        <v>0</v>
      </c>
      <c r="Y944" s="35">
        <f t="shared" ref="Y944" si="466">D944*(1-K944)</f>
        <v>0</v>
      </c>
      <c r="Z944" s="34">
        <f>$D944*N944</f>
        <v>0</v>
      </c>
      <c r="AA944" s="34">
        <f>$D944*O944</f>
        <v>0</v>
      </c>
      <c r="AB944" s="34">
        <f>$D944*P944</f>
        <v>0</v>
      </c>
      <c r="AC944" s="106">
        <f>D944-AF944-AE944-AD944</f>
        <v>0</v>
      </c>
      <c r="AD944" s="34">
        <f>$D944*Q944</f>
        <v>0</v>
      </c>
      <c r="AE944" s="34">
        <f>$D944*R944</f>
        <v>0</v>
      </c>
      <c r="AF944" s="34">
        <f>$D944*S944</f>
        <v>0</v>
      </c>
      <c r="AG944" s="106">
        <f>$P944*AC944</f>
        <v>0</v>
      </c>
      <c r="AH944" s="106">
        <f>$P944*AD944</f>
        <v>0</v>
      </c>
      <c r="AI944" s="106">
        <f>$P944*AE944</f>
        <v>0</v>
      </c>
      <c r="AJ944" s="106">
        <f>$P944*AF944</f>
        <v>0</v>
      </c>
      <c r="AK944" s="34">
        <f>$D944*T944</f>
        <v>0</v>
      </c>
      <c r="AL944" s="35"/>
      <c r="AM944" s="10"/>
      <c r="AN944" s="29">
        <f>DSUM($A$9:$D$1100,$D$9,AO943:AO944)</f>
        <v>0</v>
      </c>
      <c r="AO944" s="10">
        <f>B944</f>
        <v>0</v>
      </c>
      <c r="AP944" s="88">
        <f>DCOUNT($A$9:$T$1100,$B$9,AO943:AO944)</f>
        <v>0</v>
      </c>
      <c r="AQ944" s="29">
        <f>DSUM($A$9:$T$1100,$P$9,AO943:AO944)</f>
        <v>0</v>
      </c>
      <c r="AR944" s="6">
        <f>IF(AP944=0,0,AQ944/AP944)</f>
        <v>0</v>
      </c>
      <c r="AY944" s="51"/>
    </row>
    <row r="945" spans="1:51" ht="2.25" customHeight="1" x14ac:dyDescent="0.2">
      <c r="A945" s="37"/>
      <c r="B945" s="38"/>
      <c r="C945" s="39"/>
      <c r="D945" s="40"/>
      <c r="E945" s="41"/>
      <c r="F945" s="42"/>
      <c r="G945" s="41"/>
      <c r="H945" s="43" t="s">
        <v>0</v>
      </c>
      <c r="I945" s="43" t="s">
        <v>52</v>
      </c>
      <c r="J945" s="43" t="s">
        <v>1</v>
      </c>
      <c r="K945" s="39"/>
      <c r="L945" s="69"/>
      <c r="M945" s="45"/>
      <c r="N945" s="46"/>
      <c r="O945" s="46"/>
      <c r="P945" s="86"/>
      <c r="Q945" s="252"/>
      <c r="R945" s="63"/>
      <c r="S945" s="253"/>
      <c r="T945" s="47"/>
      <c r="U945" s="48"/>
      <c r="V945" s="48"/>
      <c r="W945" s="48"/>
      <c r="X945" s="48"/>
      <c r="Y945" s="48"/>
      <c r="Z945" s="48"/>
      <c r="AA945" s="48"/>
      <c r="AB945" s="48"/>
      <c r="AC945" s="103"/>
      <c r="AD945" s="48"/>
      <c r="AE945" s="48"/>
      <c r="AF945" s="48"/>
      <c r="AG945" s="109"/>
      <c r="AH945" s="109"/>
      <c r="AI945" s="109"/>
      <c r="AJ945" s="109"/>
      <c r="AK945" s="48"/>
      <c r="AL945" s="48"/>
      <c r="AM945" s="10"/>
      <c r="AN945" s="18"/>
      <c r="AO945" s="14" t="s">
        <v>81</v>
      </c>
      <c r="AP945" s="87"/>
      <c r="AQ945" s="87"/>
      <c r="AY945" s="51"/>
    </row>
    <row r="946" spans="1:51" ht="17.25" customHeight="1" x14ac:dyDescent="0.2">
      <c r="A946" s="26"/>
      <c r="B946" s="27"/>
      <c r="C946" s="28"/>
      <c r="D946" s="29">
        <f>C946*E946*G946/100</f>
        <v>0</v>
      </c>
      <c r="E946" s="30"/>
      <c r="F946" s="31">
        <f>E946*G946/10</f>
        <v>0</v>
      </c>
      <c r="G946" s="30"/>
      <c r="H946" s="30"/>
      <c r="I946" s="30"/>
      <c r="J946" s="30"/>
      <c r="K946" s="28"/>
      <c r="L946" s="68"/>
      <c r="M946" s="32">
        <f>IF(L946=0,H946,L946)</f>
        <v>0</v>
      </c>
      <c r="N946" s="297"/>
      <c r="O946" s="107"/>
      <c r="P946" s="85"/>
      <c r="Q946" s="107"/>
      <c r="R946" s="64"/>
      <c r="S946" s="251"/>
      <c r="T946" s="33"/>
      <c r="U946" s="34">
        <f>$D946*I946</f>
        <v>0</v>
      </c>
      <c r="V946" s="34">
        <f>$D946*J946</f>
        <v>0</v>
      </c>
      <c r="W946" s="34">
        <f>$D946*K946</f>
        <v>0</v>
      </c>
      <c r="X946" s="35">
        <f>$D946*M946</f>
        <v>0</v>
      </c>
      <c r="Y946" s="35">
        <f t="shared" ref="Y946" si="467">D946*(1-K946)</f>
        <v>0</v>
      </c>
      <c r="Z946" s="34">
        <f>$D946*N946</f>
        <v>0</v>
      </c>
      <c r="AA946" s="34">
        <f>$D946*O946</f>
        <v>0</v>
      </c>
      <c r="AB946" s="34">
        <f>$D946*P946</f>
        <v>0</v>
      </c>
      <c r="AC946" s="106">
        <f>D946-AF946-AE946-AD946</f>
        <v>0</v>
      </c>
      <c r="AD946" s="34">
        <f>$D946*Q946</f>
        <v>0</v>
      </c>
      <c r="AE946" s="34">
        <f>$D946*R946</f>
        <v>0</v>
      </c>
      <c r="AF946" s="34">
        <f>$D946*S946</f>
        <v>0</v>
      </c>
      <c r="AG946" s="106">
        <f>$P946*AC946</f>
        <v>0</v>
      </c>
      <c r="AH946" s="106">
        <f>$P946*AD946</f>
        <v>0</v>
      </c>
      <c r="AI946" s="106">
        <f>$P946*AE946</f>
        <v>0</v>
      </c>
      <c r="AJ946" s="106">
        <f>$P946*AF946</f>
        <v>0</v>
      </c>
      <c r="AK946" s="34">
        <f>$D946*T946</f>
        <v>0</v>
      </c>
      <c r="AL946" s="35"/>
      <c r="AM946" s="10"/>
      <c r="AN946" s="29">
        <f>DSUM($A$9:$D$1100,$D$9,AO945:AO946)</f>
        <v>0</v>
      </c>
      <c r="AO946" s="10">
        <f>B946</f>
        <v>0</v>
      </c>
      <c r="AP946" s="88">
        <f>DCOUNT($A$9:$T$1100,$B$9,AO945:AO946)</f>
        <v>0</v>
      </c>
      <c r="AQ946" s="29">
        <f>DSUM($A$9:$T$1100,$P$9,AO945:AO946)</f>
        <v>0</v>
      </c>
      <c r="AR946" s="6">
        <f>IF(AP946=0,0,AQ946/AP946)</f>
        <v>0</v>
      </c>
      <c r="AY946" s="51"/>
    </row>
    <row r="947" spans="1:51" ht="2.25" customHeight="1" x14ac:dyDescent="0.2">
      <c r="A947" s="37"/>
      <c r="B947" s="38"/>
      <c r="C947" s="39"/>
      <c r="D947" s="40"/>
      <c r="E947" s="41"/>
      <c r="F947" s="42"/>
      <c r="G947" s="41"/>
      <c r="H947" s="43" t="s">
        <v>0</v>
      </c>
      <c r="I947" s="43" t="s">
        <v>52</v>
      </c>
      <c r="J947" s="43" t="s">
        <v>1</v>
      </c>
      <c r="K947" s="39"/>
      <c r="L947" s="69"/>
      <c r="M947" s="45"/>
      <c r="N947" s="46"/>
      <c r="O947" s="46"/>
      <c r="P947" s="86"/>
      <c r="Q947" s="252"/>
      <c r="R947" s="63"/>
      <c r="S947" s="253"/>
      <c r="T947" s="47"/>
      <c r="U947" s="48"/>
      <c r="V947" s="48"/>
      <c r="W947" s="48"/>
      <c r="X947" s="48"/>
      <c r="Y947" s="48"/>
      <c r="Z947" s="48"/>
      <c r="AA947" s="48"/>
      <c r="AB947" s="48"/>
      <c r="AC947" s="103"/>
      <c r="AD947" s="48"/>
      <c r="AE947" s="48"/>
      <c r="AF947" s="48"/>
      <c r="AG947" s="109"/>
      <c r="AH947" s="109"/>
      <c r="AI947" s="109"/>
      <c r="AJ947" s="109"/>
      <c r="AK947" s="48"/>
      <c r="AL947" s="48"/>
      <c r="AM947" s="10"/>
      <c r="AN947" s="18"/>
      <c r="AO947" s="14" t="s">
        <v>81</v>
      </c>
      <c r="AP947" s="87"/>
      <c r="AQ947" s="87"/>
      <c r="AY947" s="51"/>
    </row>
    <row r="948" spans="1:51" ht="17.25" customHeight="1" x14ac:dyDescent="0.2">
      <c r="A948" s="26"/>
      <c r="B948" s="27"/>
      <c r="C948" s="28"/>
      <c r="D948" s="29">
        <f>C948*E948*G948/100</f>
        <v>0</v>
      </c>
      <c r="E948" s="30"/>
      <c r="F948" s="31">
        <f>E948*G948/10</f>
        <v>0</v>
      </c>
      <c r="G948" s="30"/>
      <c r="H948" s="30"/>
      <c r="I948" s="30"/>
      <c r="J948" s="30"/>
      <c r="K948" s="28"/>
      <c r="L948" s="68"/>
      <c r="M948" s="32">
        <f>IF(L948=0,H948,L948)</f>
        <v>0</v>
      </c>
      <c r="N948" s="297"/>
      <c r="O948" s="107"/>
      <c r="P948" s="85"/>
      <c r="Q948" s="107"/>
      <c r="R948" s="64"/>
      <c r="S948" s="251"/>
      <c r="T948" s="33"/>
      <c r="U948" s="34">
        <f>$D948*I948</f>
        <v>0</v>
      </c>
      <c r="V948" s="34">
        <f>$D948*J948</f>
        <v>0</v>
      </c>
      <c r="W948" s="34">
        <f>$D948*K948</f>
        <v>0</v>
      </c>
      <c r="X948" s="35">
        <f>$D948*M948</f>
        <v>0</v>
      </c>
      <c r="Y948" s="35">
        <f t="shared" ref="Y948" si="468">D948*(1-K948)</f>
        <v>0</v>
      </c>
      <c r="Z948" s="34">
        <f>$D948*N948</f>
        <v>0</v>
      </c>
      <c r="AA948" s="34">
        <f>$D948*O948</f>
        <v>0</v>
      </c>
      <c r="AB948" s="34">
        <f>$D948*P948</f>
        <v>0</v>
      </c>
      <c r="AC948" s="106">
        <f>D948-AF948-AE948-AD948</f>
        <v>0</v>
      </c>
      <c r="AD948" s="34">
        <f>$D948*Q948</f>
        <v>0</v>
      </c>
      <c r="AE948" s="34">
        <f>$D948*R948</f>
        <v>0</v>
      </c>
      <c r="AF948" s="34">
        <f>$D948*S948</f>
        <v>0</v>
      </c>
      <c r="AG948" s="106">
        <f>$P948*AC948</f>
        <v>0</v>
      </c>
      <c r="AH948" s="106">
        <f>$P948*AD948</f>
        <v>0</v>
      </c>
      <c r="AI948" s="106">
        <f>$P948*AE948</f>
        <v>0</v>
      </c>
      <c r="AJ948" s="106">
        <f>$P948*AF948</f>
        <v>0</v>
      </c>
      <c r="AK948" s="34">
        <f>$D948*T948</f>
        <v>0</v>
      </c>
      <c r="AL948" s="35"/>
      <c r="AM948" s="10"/>
      <c r="AN948" s="29">
        <f>DSUM($A$9:$D$1100,$D$9,AO947:AO948)</f>
        <v>0</v>
      </c>
      <c r="AO948" s="10">
        <f>B948</f>
        <v>0</v>
      </c>
      <c r="AP948" s="88">
        <f>DCOUNT($A$9:$T$1100,$B$9,AO947:AO948)</f>
        <v>0</v>
      </c>
      <c r="AQ948" s="29">
        <f>DSUM($A$9:$T$1100,$P$9,AO947:AO948)</f>
        <v>0</v>
      </c>
      <c r="AR948" s="6">
        <f>IF(AP948=0,0,AQ948/AP948)</f>
        <v>0</v>
      </c>
      <c r="AY948" s="51"/>
    </row>
    <row r="949" spans="1:51" ht="2.25" customHeight="1" x14ac:dyDescent="0.2">
      <c r="A949" s="37"/>
      <c r="B949" s="38"/>
      <c r="C949" s="39"/>
      <c r="D949" s="40"/>
      <c r="E949" s="41"/>
      <c r="F949" s="42"/>
      <c r="G949" s="41"/>
      <c r="H949" s="43" t="s">
        <v>0</v>
      </c>
      <c r="I949" s="43" t="s">
        <v>52</v>
      </c>
      <c r="J949" s="43" t="s">
        <v>1</v>
      </c>
      <c r="K949" s="39"/>
      <c r="L949" s="69"/>
      <c r="M949" s="45"/>
      <c r="N949" s="46"/>
      <c r="O949" s="46"/>
      <c r="P949" s="86"/>
      <c r="Q949" s="252"/>
      <c r="R949" s="63"/>
      <c r="S949" s="253"/>
      <c r="T949" s="47"/>
      <c r="U949" s="48"/>
      <c r="V949" s="48"/>
      <c r="W949" s="48"/>
      <c r="X949" s="48"/>
      <c r="Y949" s="48"/>
      <c r="Z949" s="48"/>
      <c r="AA949" s="48"/>
      <c r="AB949" s="48"/>
      <c r="AC949" s="103"/>
      <c r="AD949" s="48"/>
      <c r="AE949" s="48"/>
      <c r="AF949" s="48"/>
      <c r="AG949" s="109"/>
      <c r="AH949" s="109"/>
      <c r="AI949" s="109"/>
      <c r="AJ949" s="109"/>
      <c r="AK949" s="48"/>
      <c r="AL949" s="48"/>
      <c r="AM949" s="10"/>
      <c r="AN949" s="18"/>
      <c r="AO949" s="14" t="s">
        <v>81</v>
      </c>
      <c r="AP949" s="87"/>
      <c r="AQ949" s="87"/>
      <c r="AY949" s="51"/>
    </row>
    <row r="950" spans="1:51" ht="17.25" customHeight="1" x14ac:dyDescent="0.2">
      <c r="A950" s="26"/>
      <c r="B950" s="27"/>
      <c r="C950" s="28"/>
      <c r="D950" s="29">
        <f>C950*E950*G950/100</f>
        <v>0</v>
      </c>
      <c r="E950" s="30"/>
      <c r="F950" s="31">
        <f>E950*G950/10</f>
        <v>0</v>
      </c>
      <c r="G950" s="30"/>
      <c r="H950" s="30"/>
      <c r="I950" s="30"/>
      <c r="J950" s="30"/>
      <c r="K950" s="28"/>
      <c r="L950" s="68"/>
      <c r="M950" s="32">
        <f>IF(L950=0,H950,L950)</f>
        <v>0</v>
      </c>
      <c r="N950" s="297"/>
      <c r="O950" s="107"/>
      <c r="P950" s="85"/>
      <c r="Q950" s="107"/>
      <c r="R950" s="64"/>
      <c r="S950" s="251"/>
      <c r="T950" s="33"/>
      <c r="U950" s="34">
        <f>$D950*I950</f>
        <v>0</v>
      </c>
      <c r="V950" s="34">
        <f>$D950*J950</f>
        <v>0</v>
      </c>
      <c r="W950" s="34">
        <f>$D950*K950</f>
        <v>0</v>
      </c>
      <c r="X950" s="35">
        <f>$D950*M950</f>
        <v>0</v>
      </c>
      <c r="Y950" s="35">
        <f t="shared" ref="Y950" si="469">D950*(1-K950)</f>
        <v>0</v>
      </c>
      <c r="Z950" s="34">
        <f>$D950*N950</f>
        <v>0</v>
      </c>
      <c r="AA950" s="34">
        <f>$D950*O950</f>
        <v>0</v>
      </c>
      <c r="AB950" s="34">
        <f>$D950*P950</f>
        <v>0</v>
      </c>
      <c r="AC950" s="106">
        <f>D950-AF950-AE950-AD950</f>
        <v>0</v>
      </c>
      <c r="AD950" s="34">
        <f>$D950*Q950</f>
        <v>0</v>
      </c>
      <c r="AE950" s="34">
        <f>$D950*R950</f>
        <v>0</v>
      </c>
      <c r="AF950" s="34">
        <f>$D950*S950</f>
        <v>0</v>
      </c>
      <c r="AG950" s="106">
        <f>$P950*AC950</f>
        <v>0</v>
      </c>
      <c r="AH950" s="106">
        <f>$P950*AD950</f>
        <v>0</v>
      </c>
      <c r="AI950" s="106">
        <f>$P950*AE950</f>
        <v>0</v>
      </c>
      <c r="AJ950" s="106">
        <f>$P950*AF950</f>
        <v>0</v>
      </c>
      <c r="AK950" s="34">
        <f>$D950*T950</f>
        <v>0</v>
      </c>
      <c r="AL950" s="35"/>
      <c r="AM950" s="10"/>
      <c r="AN950" s="29">
        <f>DSUM($A$9:$D$1100,$D$9,AO949:AO950)</f>
        <v>0</v>
      </c>
      <c r="AO950" s="10">
        <f>B950</f>
        <v>0</v>
      </c>
      <c r="AP950" s="88">
        <f>DCOUNT($A$9:$T$1100,$B$9,AO949:AO950)</f>
        <v>0</v>
      </c>
      <c r="AQ950" s="29">
        <f>DSUM($A$9:$T$1100,$P$9,AO949:AO950)</f>
        <v>0</v>
      </c>
      <c r="AR950" s="6">
        <f>IF(AP950=0,0,AQ950/AP950)</f>
        <v>0</v>
      </c>
      <c r="AY950" s="51"/>
    </row>
    <row r="951" spans="1:51" ht="2.25" customHeight="1" x14ac:dyDescent="0.2">
      <c r="A951" s="37"/>
      <c r="B951" s="38"/>
      <c r="C951" s="39"/>
      <c r="D951" s="40"/>
      <c r="E951" s="41"/>
      <c r="F951" s="42"/>
      <c r="G951" s="41"/>
      <c r="H951" s="43" t="s">
        <v>0</v>
      </c>
      <c r="I951" s="43" t="s">
        <v>52</v>
      </c>
      <c r="J951" s="43" t="s">
        <v>1</v>
      </c>
      <c r="K951" s="39"/>
      <c r="L951" s="69"/>
      <c r="M951" s="45"/>
      <c r="N951" s="46"/>
      <c r="O951" s="46"/>
      <c r="P951" s="86"/>
      <c r="Q951" s="252"/>
      <c r="R951" s="63"/>
      <c r="S951" s="253"/>
      <c r="T951" s="47"/>
      <c r="U951" s="48"/>
      <c r="V951" s="48"/>
      <c r="W951" s="48"/>
      <c r="X951" s="48"/>
      <c r="Y951" s="48"/>
      <c r="Z951" s="48"/>
      <c r="AA951" s="48"/>
      <c r="AB951" s="48"/>
      <c r="AC951" s="103"/>
      <c r="AD951" s="48"/>
      <c r="AE951" s="48"/>
      <c r="AF951" s="48"/>
      <c r="AG951" s="109"/>
      <c r="AH951" s="109"/>
      <c r="AI951" s="109"/>
      <c r="AJ951" s="109"/>
      <c r="AK951" s="48"/>
      <c r="AL951" s="48"/>
      <c r="AM951" s="10"/>
      <c r="AN951" s="18"/>
      <c r="AO951" s="14" t="s">
        <v>81</v>
      </c>
      <c r="AP951" s="87"/>
      <c r="AQ951" s="87"/>
      <c r="AY951" s="51"/>
    </row>
    <row r="952" spans="1:51" ht="17.25" customHeight="1" x14ac:dyDescent="0.2">
      <c r="A952" s="26"/>
      <c r="B952" s="27"/>
      <c r="C952" s="28"/>
      <c r="D952" s="29">
        <f>C952*E952*G952/100</f>
        <v>0</v>
      </c>
      <c r="E952" s="30"/>
      <c r="F952" s="31">
        <f>E952*G952/10</f>
        <v>0</v>
      </c>
      <c r="G952" s="30"/>
      <c r="H952" s="30"/>
      <c r="I952" s="30"/>
      <c r="J952" s="30"/>
      <c r="K952" s="28"/>
      <c r="L952" s="68"/>
      <c r="M952" s="32">
        <f>IF(L952=0,H952,L952)</f>
        <v>0</v>
      </c>
      <c r="N952" s="297"/>
      <c r="O952" s="107"/>
      <c r="P952" s="85"/>
      <c r="Q952" s="107"/>
      <c r="R952" s="64"/>
      <c r="S952" s="251"/>
      <c r="T952" s="33"/>
      <c r="U952" s="34">
        <f>$D952*I952</f>
        <v>0</v>
      </c>
      <c r="V952" s="34">
        <f>$D952*J952</f>
        <v>0</v>
      </c>
      <c r="W952" s="34">
        <f>$D952*K952</f>
        <v>0</v>
      </c>
      <c r="X952" s="35">
        <f>$D952*M952</f>
        <v>0</v>
      </c>
      <c r="Y952" s="35">
        <f t="shared" ref="Y952" si="470">D952*(1-K952)</f>
        <v>0</v>
      </c>
      <c r="Z952" s="34">
        <f>$D952*N952</f>
        <v>0</v>
      </c>
      <c r="AA952" s="34">
        <f>$D952*O952</f>
        <v>0</v>
      </c>
      <c r="AB952" s="34">
        <f>$D952*P952</f>
        <v>0</v>
      </c>
      <c r="AC952" s="106">
        <f>D952-AF952-AE952-AD952</f>
        <v>0</v>
      </c>
      <c r="AD952" s="34">
        <f>$D952*Q952</f>
        <v>0</v>
      </c>
      <c r="AE952" s="34">
        <f>$D952*R952</f>
        <v>0</v>
      </c>
      <c r="AF952" s="34">
        <f>$D952*S952</f>
        <v>0</v>
      </c>
      <c r="AG952" s="106">
        <f>$P952*AC952</f>
        <v>0</v>
      </c>
      <c r="AH952" s="106">
        <f>$P952*AD952</f>
        <v>0</v>
      </c>
      <c r="AI952" s="106">
        <f>$P952*AE952</f>
        <v>0</v>
      </c>
      <c r="AJ952" s="106">
        <f>$P952*AF952</f>
        <v>0</v>
      </c>
      <c r="AK952" s="34">
        <f>$D952*T952</f>
        <v>0</v>
      </c>
      <c r="AL952" s="35"/>
      <c r="AM952" s="10"/>
      <c r="AN952" s="29">
        <f>DSUM($A$9:$D$1100,$D$9,AO951:AO952)</f>
        <v>0</v>
      </c>
      <c r="AO952" s="10">
        <f>B952</f>
        <v>0</v>
      </c>
      <c r="AP952" s="88">
        <f>DCOUNT($A$9:$T$1100,$B$9,AO951:AO952)</f>
        <v>0</v>
      </c>
      <c r="AQ952" s="29">
        <f>DSUM($A$9:$T$1100,$P$9,AO951:AO952)</f>
        <v>0</v>
      </c>
      <c r="AR952" s="6">
        <f>IF(AP952=0,0,AQ952/AP952)</f>
        <v>0</v>
      </c>
      <c r="AY952" s="51"/>
    </row>
    <row r="953" spans="1:51" ht="2.25" customHeight="1" x14ac:dyDescent="0.2">
      <c r="A953" s="37"/>
      <c r="B953" s="38"/>
      <c r="C953" s="39"/>
      <c r="D953" s="40"/>
      <c r="E953" s="41"/>
      <c r="F953" s="42"/>
      <c r="G953" s="41"/>
      <c r="H953" s="43" t="s">
        <v>0</v>
      </c>
      <c r="I953" s="43" t="s">
        <v>52</v>
      </c>
      <c r="J953" s="43" t="s">
        <v>1</v>
      </c>
      <c r="K953" s="39"/>
      <c r="L953" s="69"/>
      <c r="M953" s="45"/>
      <c r="N953" s="46"/>
      <c r="O953" s="46"/>
      <c r="P953" s="86"/>
      <c r="Q953" s="252"/>
      <c r="R953" s="63"/>
      <c r="S953" s="253"/>
      <c r="T953" s="47"/>
      <c r="U953" s="48"/>
      <c r="V953" s="48"/>
      <c r="W953" s="48"/>
      <c r="X953" s="48"/>
      <c r="Y953" s="48"/>
      <c r="Z953" s="48"/>
      <c r="AA953" s="48"/>
      <c r="AB953" s="48"/>
      <c r="AC953" s="103"/>
      <c r="AD953" s="48"/>
      <c r="AE953" s="48"/>
      <c r="AF953" s="48"/>
      <c r="AG953" s="109"/>
      <c r="AH953" s="109"/>
      <c r="AI953" s="109"/>
      <c r="AJ953" s="109"/>
      <c r="AK953" s="48"/>
      <c r="AL953" s="48"/>
      <c r="AM953" s="10"/>
      <c r="AN953" s="18"/>
      <c r="AO953" s="14" t="s">
        <v>81</v>
      </c>
      <c r="AP953" s="87"/>
      <c r="AQ953" s="87"/>
      <c r="AY953" s="51"/>
    </row>
    <row r="954" spans="1:51" ht="17.25" customHeight="1" x14ac:dyDescent="0.2">
      <c r="A954" s="26"/>
      <c r="B954" s="27"/>
      <c r="C954" s="28"/>
      <c r="D954" s="29">
        <f>C954*E954*G954/100</f>
        <v>0</v>
      </c>
      <c r="E954" s="30"/>
      <c r="F954" s="31">
        <f>E954*G954/10</f>
        <v>0</v>
      </c>
      <c r="G954" s="30"/>
      <c r="H954" s="30"/>
      <c r="I954" s="30"/>
      <c r="J954" s="30"/>
      <c r="K954" s="28"/>
      <c r="L954" s="68"/>
      <c r="M954" s="32">
        <f>IF(L954=0,H954,L954)</f>
        <v>0</v>
      </c>
      <c r="N954" s="297"/>
      <c r="O954" s="107"/>
      <c r="P954" s="85"/>
      <c r="Q954" s="107"/>
      <c r="R954" s="64"/>
      <c r="S954" s="251"/>
      <c r="T954" s="33"/>
      <c r="U954" s="34">
        <f>$D954*I954</f>
        <v>0</v>
      </c>
      <c r="V954" s="34">
        <f>$D954*J954</f>
        <v>0</v>
      </c>
      <c r="W954" s="34">
        <f>$D954*K954</f>
        <v>0</v>
      </c>
      <c r="X954" s="35">
        <f>$D954*M954</f>
        <v>0</v>
      </c>
      <c r="Y954" s="35">
        <f t="shared" ref="Y954" si="471">D954*(1-K954)</f>
        <v>0</v>
      </c>
      <c r="Z954" s="34">
        <f>$D954*N954</f>
        <v>0</v>
      </c>
      <c r="AA954" s="34">
        <f>$D954*O954</f>
        <v>0</v>
      </c>
      <c r="AB954" s="34">
        <f>$D954*P954</f>
        <v>0</v>
      </c>
      <c r="AC954" s="106">
        <f>D954-AF954-AE954-AD954</f>
        <v>0</v>
      </c>
      <c r="AD954" s="34">
        <f>$D954*Q954</f>
        <v>0</v>
      </c>
      <c r="AE954" s="34">
        <f>$D954*R954</f>
        <v>0</v>
      </c>
      <c r="AF954" s="34">
        <f>$D954*S954</f>
        <v>0</v>
      </c>
      <c r="AG954" s="106">
        <f>$P954*AC954</f>
        <v>0</v>
      </c>
      <c r="AH954" s="106">
        <f>$P954*AD954</f>
        <v>0</v>
      </c>
      <c r="AI954" s="106">
        <f>$P954*AE954</f>
        <v>0</v>
      </c>
      <c r="AJ954" s="106">
        <f>$P954*AF954</f>
        <v>0</v>
      </c>
      <c r="AK954" s="34">
        <f>$D954*T954</f>
        <v>0</v>
      </c>
      <c r="AL954" s="35"/>
      <c r="AM954" s="10"/>
      <c r="AN954" s="29">
        <f>DSUM($A$9:$D$1100,$D$9,AO953:AO954)</f>
        <v>0</v>
      </c>
      <c r="AO954" s="10">
        <f>B954</f>
        <v>0</v>
      </c>
      <c r="AP954" s="88">
        <f>DCOUNT($A$9:$T$1100,$B$9,AO953:AO954)</f>
        <v>0</v>
      </c>
      <c r="AQ954" s="29">
        <f>DSUM($A$9:$T$1100,$P$9,AO953:AO954)</f>
        <v>0</v>
      </c>
      <c r="AR954" s="6">
        <f>IF(AP954=0,0,AQ954/AP954)</f>
        <v>0</v>
      </c>
      <c r="AY954" s="51"/>
    </row>
    <row r="955" spans="1:51" ht="2.25" customHeight="1" x14ac:dyDescent="0.2">
      <c r="A955" s="37"/>
      <c r="B955" s="38"/>
      <c r="C955" s="39"/>
      <c r="D955" s="40"/>
      <c r="E955" s="41"/>
      <c r="F955" s="42"/>
      <c r="G955" s="41"/>
      <c r="H955" s="43" t="s">
        <v>0</v>
      </c>
      <c r="I955" s="43" t="s">
        <v>52</v>
      </c>
      <c r="J955" s="43" t="s">
        <v>1</v>
      </c>
      <c r="K955" s="39"/>
      <c r="L955" s="69"/>
      <c r="M955" s="45"/>
      <c r="N955" s="46"/>
      <c r="O955" s="46"/>
      <c r="P955" s="86"/>
      <c r="Q955" s="252"/>
      <c r="R955" s="63"/>
      <c r="S955" s="253"/>
      <c r="T955" s="47"/>
      <c r="U955" s="48"/>
      <c r="V955" s="48"/>
      <c r="W955" s="48"/>
      <c r="X955" s="48"/>
      <c r="Y955" s="48"/>
      <c r="Z955" s="48"/>
      <c r="AA955" s="48"/>
      <c r="AB955" s="48"/>
      <c r="AC955" s="103"/>
      <c r="AD955" s="48"/>
      <c r="AE955" s="48"/>
      <c r="AF955" s="48"/>
      <c r="AG955" s="109"/>
      <c r="AH955" s="109"/>
      <c r="AI955" s="109"/>
      <c r="AJ955" s="109"/>
      <c r="AK955" s="48"/>
      <c r="AL955" s="48"/>
      <c r="AM955" s="10"/>
      <c r="AN955" s="18"/>
      <c r="AO955" s="14" t="s">
        <v>81</v>
      </c>
      <c r="AP955" s="87"/>
      <c r="AQ955" s="87"/>
      <c r="AY955" s="51"/>
    </row>
    <row r="956" spans="1:51" ht="17.25" customHeight="1" x14ac:dyDescent="0.2">
      <c r="A956" s="26"/>
      <c r="B956" s="27"/>
      <c r="C956" s="28"/>
      <c r="D956" s="29">
        <f>C956*E956*G956/100</f>
        <v>0</v>
      </c>
      <c r="E956" s="30"/>
      <c r="F956" s="31">
        <f>E956*G956/10</f>
        <v>0</v>
      </c>
      <c r="G956" s="30"/>
      <c r="H956" s="30"/>
      <c r="I956" s="30"/>
      <c r="J956" s="30"/>
      <c r="K956" s="28"/>
      <c r="L956" s="68"/>
      <c r="M956" s="32">
        <f>IF(L956=0,H956,L956)</f>
        <v>0</v>
      </c>
      <c r="N956" s="297"/>
      <c r="O956" s="107"/>
      <c r="P956" s="85"/>
      <c r="Q956" s="107"/>
      <c r="R956" s="64"/>
      <c r="S956" s="251"/>
      <c r="T956" s="33"/>
      <c r="U956" s="34">
        <f>$D956*I956</f>
        <v>0</v>
      </c>
      <c r="V956" s="34">
        <f>$D956*J956</f>
        <v>0</v>
      </c>
      <c r="W956" s="34">
        <f>$D956*K956</f>
        <v>0</v>
      </c>
      <c r="X956" s="35">
        <f>$D956*M956</f>
        <v>0</v>
      </c>
      <c r="Y956" s="35">
        <f t="shared" ref="Y956" si="472">D956*(1-K956)</f>
        <v>0</v>
      </c>
      <c r="Z956" s="34">
        <f>$D956*N956</f>
        <v>0</v>
      </c>
      <c r="AA956" s="34">
        <f>$D956*O956</f>
        <v>0</v>
      </c>
      <c r="AB956" s="34">
        <f>$D956*P956</f>
        <v>0</v>
      </c>
      <c r="AC956" s="106">
        <f>D956-AF956-AE956-AD956</f>
        <v>0</v>
      </c>
      <c r="AD956" s="34">
        <f>$D956*Q956</f>
        <v>0</v>
      </c>
      <c r="AE956" s="34">
        <f>$D956*R956</f>
        <v>0</v>
      </c>
      <c r="AF956" s="34">
        <f>$D956*S956</f>
        <v>0</v>
      </c>
      <c r="AG956" s="106">
        <f>$P956*AC956</f>
        <v>0</v>
      </c>
      <c r="AH956" s="106">
        <f>$P956*AD956</f>
        <v>0</v>
      </c>
      <c r="AI956" s="106">
        <f>$P956*AE956</f>
        <v>0</v>
      </c>
      <c r="AJ956" s="106">
        <f>$P956*AF956</f>
        <v>0</v>
      </c>
      <c r="AK956" s="34">
        <f>$D956*T956</f>
        <v>0</v>
      </c>
      <c r="AL956" s="35"/>
      <c r="AM956" s="10"/>
      <c r="AN956" s="29">
        <f>DSUM($A$9:$D$1100,$D$9,AO955:AO956)</f>
        <v>0</v>
      </c>
      <c r="AO956" s="10">
        <f>B956</f>
        <v>0</v>
      </c>
      <c r="AP956" s="88">
        <f>DCOUNT($A$9:$T$1100,$B$9,AO955:AO956)</f>
        <v>0</v>
      </c>
      <c r="AQ956" s="29">
        <f>DSUM($A$9:$T$1100,$P$9,AO955:AO956)</f>
        <v>0</v>
      </c>
      <c r="AR956" s="6">
        <f>IF(AP956=0,0,AQ956/AP956)</f>
        <v>0</v>
      </c>
      <c r="AY956" s="51"/>
    </row>
    <row r="957" spans="1:51" ht="2.25" customHeight="1" x14ac:dyDescent="0.2">
      <c r="A957" s="37"/>
      <c r="B957" s="38"/>
      <c r="C957" s="39"/>
      <c r="D957" s="40"/>
      <c r="E957" s="41"/>
      <c r="F957" s="42"/>
      <c r="G957" s="41"/>
      <c r="H957" s="43" t="s">
        <v>0</v>
      </c>
      <c r="I957" s="43" t="s">
        <v>52</v>
      </c>
      <c r="J957" s="43" t="s">
        <v>1</v>
      </c>
      <c r="K957" s="39"/>
      <c r="L957" s="69"/>
      <c r="M957" s="45"/>
      <c r="N957" s="46"/>
      <c r="O957" s="46"/>
      <c r="P957" s="86"/>
      <c r="Q957" s="252"/>
      <c r="R957" s="63"/>
      <c r="S957" s="253"/>
      <c r="T957" s="47"/>
      <c r="U957" s="48"/>
      <c r="V957" s="48"/>
      <c r="W957" s="48"/>
      <c r="X957" s="48"/>
      <c r="Y957" s="48"/>
      <c r="Z957" s="48"/>
      <c r="AA957" s="48"/>
      <c r="AB957" s="48"/>
      <c r="AC957" s="103"/>
      <c r="AD957" s="48"/>
      <c r="AE957" s="48"/>
      <c r="AF957" s="48"/>
      <c r="AG957" s="109"/>
      <c r="AH957" s="109"/>
      <c r="AI957" s="109"/>
      <c r="AJ957" s="109"/>
      <c r="AK957" s="48"/>
      <c r="AL957" s="48"/>
      <c r="AM957" s="10"/>
      <c r="AN957" s="18"/>
      <c r="AO957" s="14" t="s">
        <v>81</v>
      </c>
      <c r="AP957" s="87"/>
      <c r="AQ957" s="87"/>
      <c r="AY957" s="51"/>
    </row>
    <row r="958" spans="1:51" ht="17.25" customHeight="1" x14ac:dyDescent="0.2">
      <c r="A958" s="26"/>
      <c r="B958" s="27"/>
      <c r="C958" s="28"/>
      <c r="D958" s="29">
        <f>C958*E958*G958/100</f>
        <v>0</v>
      </c>
      <c r="E958" s="30"/>
      <c r="F958" s="31">
        <f>E958*G958/10</f>
        <v>0</v>
      </c>
      <c r="G958" s="30"/>
      <c r="H958" s="30"/>
      <c r="I958" s="30"/>
      <c r="J958" s="30"/>
      <c r="K958" s="28"/>
      <c r="L958" s="68"/>
      <c r="M958" s="32">
        <f>IF(L958=0,H958,L958)</f>
        <v>0</v>
      </c>
      <c r="N958" s="297"/>
      <c r="O958" s="107"/>
      <c r="P958" s="85"/>
      <c r="Q958" s="107"/>
      <c r="R958" s="64"/>
      <c r="S958" s="251"/>
      <c r="T958" s="33"/>
      <c r="U958" s="34">
        <f>$D958*I958</f>
        <v>0</v>
      </c>
      <c r="V958" s="34">
        <f>$D958*J958</f>
        <v>0</v>
      </c>
      <c r="W958" s="34">
        <f>$D958*K958</f>
        <v>0</v>
      </c>
      <c r="X958" s="35">
        <f>$D958*M958</f>
        <v>0</v>
      </c>
      <c r="Y958" s="35">
        <f t="shared" ref="Y958" si="473">D958*(1-K958)</f>
        <v>0</v>
      </c>
      <c r="Z958" s="34">
        <f>$D958*N958</f>
        <v>0</v>
      </c>
      <c r="AA958" s="34">
        <f>$D958*O958</f>
        <v>0</v>
      </c>
      <c r="AB958" s="34">
        <f>$D958*P958</f>
        <v>0</v>
      </c>
      <c r="AC958" s="106">
        <f>D958-AF958-AE958-AD958</f>
        <v>0</v>
      </c>
      <c r="AD958" s="34">
        <f>$D958*Q958</f>
        <v>0</v>
      </c>
      <c r="AE958" s="34">
        <f>$D958*R958</f>
        <v>0</v>
      </c>
      <c r="AF958" s="34">
        <f>$D958*S958</f>
        <v>0</v>
      </c>
      <c r="AG958" s="106">
        <f>$P958*AC958</f>
        <v>0</v>
      </c>
      <c r="AH958" s="106">
        <f>$P958*AD958</f>
        <v>0</v>
      </c>
      <c r="AI958" s="106">
        <f>$P958*AE958</f>
        <v>0</v>
      </c>
      <c r="AJ958" s="106">
        <f>$P958*AF958</f>
        <v>0</v>
      </c>
      <c r="AK958" s="34">
        <f>$D958*T958</f>
        <v>0</v>
      </c>
      <c r="AL958" s="35"/>
      <c r="AM958" s="10"/>
      <c r="AN958" s="29">
        <f>DSUM($A$9:$D$1100,$D$9,AO957:AO958)</f>
        <v>0</v>
      </c>
      <c r="AO958" s="10">
        <f>B958</f>
        <v>0</v>
      </c>
      <c r="AP958" s="88">
        <f>DCOUNT($A$9:$T$1100,$B$9,AO957:AO958)</f>
        <v>0</v>
      </c>
      <c r="AQ958" s="29">
        <f>DSUM($A$9:$T$1100,$P$9,AO957:AO958)</f>
        <v>0</v>
      </c>
      <c r="AR958" s="6">
        <f>IF(AP958=0,0,AQ958/AP958)</f>
        <v>0</v>
      </c>
      <c r="AY958" s="51"/>
    </row>
    <row r="959" spans="1:51" ht="2.25" customHeight="1" x14ac:dyDescent="0.2">
      <c r="A959" s="37"/>
      <c r="B959" s="38"/>
      <c r="C959" s="39"/>
      <c r="D959" s="40"/>
      <c r="E959" s="41"/>
      <c r="F959" s="42"/>
      <c r="G959" s="41"/>
      <c r="H959" s="43" t="s">
        <v>0</v>
      </c>
      <c r="I959" s="43" t="s">
        <v>52</v>
      </c>
      <c r="J959" s="43" t="s">
        <v>1</v>
      </c>
      <c r="K959" s="39"/>
      <c r="L959" s="69"/>
      <c r="M959" s="45"/>
      <c r="N959" s="46"/>
      <c r="O959" s="46"/>
      <c r="P959" s="86"/>
      <c r="Q959" s="252"/>
      <c r="R959" s="63"/>
      <c r="S959" s="253"/>
      <c r="T959" s="47"/>
      <c r="U959" s="48"/>
      <c r="V959" s="48"/>
      <c r="W959" s="48"/>
      <c r="X959" s="48"/>
      <c r="Y959" s="48"/>
      <c r="Z959" s="48"/>
      <c r="AA959" s="48"/>
      <c r="AB959" s="48"/>
      <c r="AC959" s="103"/>
      <c r="AD959" s="48"/>
      <c r="AE959" s="48"/>
      <c r="AF959" s="48"/>
      <c r="AG959" s="109"/>
      <c r="AH959" s="109"/>
      <c r="AI959" s="109"/>
      <c r="AJ959" s="109"/>
      <c r="AK959" s="48"/>
      <c r="AL959" s="48"/>
      <c r="AM959" s="10"/>
      <c r="AN959" s="18"/>
      <c r="AO959" s="14" t="s">
        <v>81</v>
      </c>
      <c r="AP959" s="87"/>
      <c r="AQ959" s="87"/>
      <c r="AY959" s="51"/>
    </row>
    <row r="960" spans="1:51" ht="17.25" customHeight="1" x14ac:dyDescent="0.2">
      <c r="A960" s="26"/>
      <c r="B960" s="27"/>
      <c r="C960" s="28"/>
      <c r="D960" s="29">
        <f>C960*E960*G960/100</f>
        <v>0</v>
      </c>
      <c r="E960" s="30"/>
      <c r="F960" s="31">
        <f>E960*G960/10</f>
        <v>0</v>
      </c>
      <c r="G960" s="30"/>
      <c r="H960" s="30"/>
      <c r="I960" s="30"/>
      <c r="J960" s="30"/>
      <c r="K960" s="28"/>
      <c r="L960" s="68"/>
      <c r="M960" s="32">
        <f>IF(L960=0,H960,L960)</f>
        <v>0</v>
      </c>
      <c r="N960" s="297"/>
      <c r="O960" s="107"/>
      <c r="P960" s="85"/>
      <c r="Q960" s="107"/>
      <c r="R960" s="64"/>
      <c r="S960" s="251"/>
      <c r="T960" s="33"/>
      <c r="U960" s="34">
        <f>$D960*I960</f>
        <v>0</v>
      </c>
      <c r="V960" s="34">
        <f>$D960*J960</f>
        <v>0</v>
      </c>
      <c r="W960" s="34">
        <f>$D960*K960</f>
        <v>0</v>
      </c>
      <c r="X960" s="35">
        <f>$D960*M960</f>
        <v>0</v>
      </c>
      <c r="Y960" s="35">
        <f t="shared" ref="Y960" si="474">D960*(1-K960)</f>
        <v>0</v>
      </c>
      <c r="Z960" s="34">
        <f>$D960*N960</f>
        <v>0</v>
      </c>
      <c r="AA960" s="34">
        <f>$D960*O960</f>
        <v>0</v>
      </c>
      <c r="AB960" s="34">
        <f>$D960*P960</f>
        <v>0</v>
      </c>
      <c r="AC960" s="106">
        <f>D960-AF960-AE960-AD960</f>
        <v>0</v>
      </c>
      <c r="AD960" s="34">
        <f>$D960*Q960</f>
        <v>0</v>
      </c>
      <c r="AE960" s="34">
        <f>$D960*R960</f>
        <v>0</v>
      </c>
      <c r="AF960" s="34">
        <f>$D960*S960</f>
        <v>0</v>
      </c>
      <c r="AG960" s="106">
        <f>$P960*AC960</f>
        <v>0</v>
      </c>
      <c r="AH960" s="106">
        <f>$P960*AD960</f>
        <v>0</v>
      </c>
      <c r="AI960" s="106">
        <f>$P960*AE960</f>
        <v>0</v>
      </c>
      <c r="AJ960" s="106">
        <f>$P960*AF960</f>
        <v>0</v>
      </c>
      <c r="AK960" s="34">
        <f>$D960*T960</f>
        <v>0</v>
      </c>
      <c r="AL960" s="35"/>
      <c r="AM960" s="10"/>
      <c r="AN960" s="29">
        <f>DSUM($A$9:$D$1100,$D$9,AO959:AO960)</f>
        <v>0</v>
      </c>
      <c r="AO960" s="10">
        <f>B960</f>
        <v>0</v>
      </c>
      <c r="AP960" s="88">
        <f>DCOUNT($A$9:$T$1100,$B$9,AO959:AO960)</f>
        <v>0</v>
      </c>
      <c r="AQ960" s="29">
        <f>DSUM($A$9:$T$1100,$P$9,AO959:AO960)</f>
        <v>0</v>
      </c>
      <c r="AR960" s="6">
        <f>IF(AP960=0,0,AQ960/AP960)</f>
        <v>0</v>
      </c>
      <c r="AY960" s="51"/>
    </row>
    <row r="961" spans="1:51" ht="2.25" customHeight="1" x14ac:dyDescent="0.2">
      <c r="A961" s="37"/>
      <c r="B961" s="38"/>
      <c r="C961" s="39"/>
      <c r="D961" s="40"/>
      <c r="E961" s="41"/>
      <c r="F961" s="42"/>
      <c r="G961" s="41"/>
      <c r="H961" s="43" t="s">
        <v>0</v>
      </c>
      <c r="I961" s="43" t="s">
        <v>52</v>
      </c>
      <c r="J961" s="43" t="s">
        <v>1</v>
      </c>
      <c r="K961" s="39"/>
      <c r="L961" s="69"/>
      <c r="M961" s="45"/>
      <c r="N961" s="46"/>
      <c r="O961" s="46"/>
      <c r="P961" s="86"/>
      <c r="Q961" s="252"/>
      <c r="R961" s="63"/>
      <c r="S961" s="253"/>
      <c r="T961" s="47"/>
      <c r="U961" s="48"/>
      <c r="V961" s="48"/>
      <c r="W961" s="48"/>
      <c r="X961" s="48"/>
      <c r="Y961" s="48"/>
      <c r="Z961" s="48"/>
      <c r="AA961" s="48"/>
      <c r="AB961" s="48"/>
      <c r="AC961" s="103"/>
      <c r="AD961" s="48"/>
      <c r="AE961" s="48"/>
      <c r="AF961" s="48"/>
      <c r="AG961" s="109"/>
      <c r="AH961" s="109"/>
      <c r="AI961" s="109"/>
      <c r="AJ961" s="109"/>
      <c r="AK961" s="48"/>
      <c r="AL961" s="48"/>
      <c r="AM961" s="10"/>
      <c r="AN961" s="18"/>
      <c r="AO961" s="14" t="s">
        <v>81</v>
      </c>
      <c r="AP961" s="87"/>
      <c r="AQ961" s="87"/>
      <c r="AY961" s="51"/>
    </row>
    <row r="962" spans="1:51" ht="17.25" customHeight="1" x14ac:dyDescent="0.2">
      <c r="A962" s="26"/>
      <c r="B962" s="27"/>
      <c r="C962" s="28"/>
      <c r="D962" s="29">
        <f>C962*E962*G962/100</f>
        <v>0</v>
      </c>
      <c r="E962" s="30"/>
      <c r="F962" s="31">
        <f>E962*G962/10</f>
        <v>0</v>
      </c>
      <c r="G962" s="30"/>
      <c r="H962" s="30"/>
      <c r="I962" s="30"/>
      <c r="J962" s="30"/>
      <c r="K962" s="28"/>
      <c r="L962" s="68"/>
      <c r="M962" s="32">
        <f>IF(L962=0,H962,L962)</f>
        <v>0</v>
      </c>
      <c r="N962" s="297"/>
      <c r="O962" s="107"/>
      <c r="P962" s="85"/>
      <c r="Q962" s="107"/>
      <c r="R962" s="64"/>
      <c r="S962" s="251"/>
      <c r="T962" s="33"/>
      <c r="U962" s="34">
        <f>$D962*I962</f>
        <v>0</v>
      </c>
      <c r="V962" s="34">
        <f>$D962*J962</f>
        <v>0</v>
      </c>
      <c r="W962" s="34">
        <f>$D962*K962</f>
        <v>0</v>
      </c>
      <c r="X962" s="35">
        <f>$D962*M962</f>
        <v>0</v>
      </c>
      <c r="Y962" s="35">
        <f t="shared" ref="Y962" si="475">D962*(1-K962)</f>
        <v>0</v>
      </c>
      <c r="Z962" s="34">
        <f>$D962*N962</f>
        <v>0</v>
      </c>
      <c r="AA962" s="34">
        <f>$D962*O962</f>
        <v>0</v>
      </c>
      <c r="AB962" s="34">
        <f>$D962*P962</f>
        <v>0</v>
      </c>
      <c r="AC962" s="106">
        <f>D962-AF962-AE962-AD962</f>
        <v>0</v>
      </c>
      <c r="AD962" s="34">
        <f>$D962*Q962</f>
        <v>0</v>
      </c>
      <c r="AE962" s="34">
        <f>$D962*R962</f>
        <v>0</v>
      </c>
      <c r="AF962" s="34">
        <f>$D962*S962</f>
        <v>0</v>
      </c>
      <c r="AG962" s="106">
        <f>$P962*AC962</f>
        <v>0</v>
      </c>
      <c r="AH962" s="106">
        <f>$P962*AD962</f>
        <v>0</v>
      </c>
      <c r="AI962" s="106">
        <f>$P962*AE962</f>
        <v>0</v>
      </c>
      <c r="AJ962" s="106">
        <f>$P962*AF962</f>
        <v>0</v>
      </c>
      <c r="AK962" s="34">
        <f>$D962*T962</f>
        <v>0</v>
      </c>
      <c r="AL962" s="35"/>
      <c r="AM962" s="10"/>
      <c r="AN962" s="29">
        <f>DSUM($A$9:$D$1100,$D$9,AO961:AO962)</f>
        <v>0</v>
      </c>
      <c r="AO962" s="10">
        <f>B962</f>
        <v>0</v>
      </c>
      <c r="AP962" s="88">
        <f>DCOUNT($A$9:$T$1100,$B$9,AO961:AO962)</f>
        <v>0</v>
      </c>
      <c r="AQ962" s="29">
        <f>DSUM($A$9:$T$1100,$P$9,AO961:AO962)</f>
        <v>0</v>
      </c>
      <c r="AR962" s="6">
        <f>IF(AP962=0,0,AQ962/AP962)</f>
        <v>0</v>
      </c>
      <c r="AY962" s="51"/>
    </row>
    <row r="963" spans="1:51" ht="2.25" customHeight="1" x14ac:dyDescent="0.2">
      <c r="A963" s="37"/>
      <c r="B963" s="38"/>
      <c r="C963" s="39"/>
      <c r="D963" s="40"/>
      <c r="E963" s="41"/>
      <c r="F963" s="42"/>
      <c r="G963" s="41"/>
      <c r="H963" s="43" t="s">
        <v>0</v>
      </c>
      <c r="I963" s="43" t="s">
        <v>52</v>
      </c>
      <c r="J963" s="43" t="s">
        <v>1</v>
      </c>
      <c r="K963" s="39"/>
      <c r="L963" s="69"/>
      <c r="M963" s="45"/>
      <c r="N963" s="46"/>
      <c r="O963" s="46"/>
      <c r="P963" s="86"/>
      <c r="Q963" s="252"/>
      <c r="R963" s="63"/>
      <c r="S963" s="253"/>
      <c r="T963" s="47"/>
      <c r="U963" s="48"/>
      <c r="V963" s="48"/>
      <c r="W963" s="48"/>
      <c r="X963" s="48"/>
      <c r="Y963" s="48"/>
      <c r="Z963" s="48"/>
      <c r="AA963" s="48"/>
      <c r="AB963" s="48"/>
      <c r="AC963" s="103"/>
      <c r="AD963" s="48"/>
      <c r="AE963" s="48"/>
      <c r="AF963" s="48"/>
      <c r="AG963" s="109"/>
      <c r="AH963" s="109"/>
      <c r="AI963" s="109"/>
      <c r="AJ963" s="109"/>
      <c r="AK963" s="48"/>
      <c r="AL963" s="48"/>
      <c r="AM963" s="10"/>
      <c r="AN963" s="18"/>
      <c r="AO963" s="14" t="s">
        <v>81</v>
      </c>
      <c r="AP963" s="87"/>
      <c r="AQ963" s="87"/>
      <c r="AY963" s="51"/>
    </row>
    <row r="964" spans="1:51" ht="17.25" customHeight="1" x14ac:dyDescent="0.2">
      <c r="A964" s="26"/>
      <c r="B964" s="27"/>
      <c r="C964" s="28"/>
      <c r="D964" s="29">
        <f>C964*E964*G964/100</f>
        <v>0</v>
      </c>
      <c r="E964" s="30"/>
      <c r="F964" s="31">
        <f>E964*G964/10</f>
        <v>0</v>
      </c>
      <c r="G964" s="30"/>
      <c r="H964" s="30"/>
      <c r="I964" s="30"/>
      <c r="J964" s="30"/>
      <c r="K964" s="28"/>
      <c r="L964" s="68"/>
      <c r="M964" s="32">
        <f>IF(L964=0,H964,L964)</f>
        <v>0</v>
      </c>
      <c r="N964" s="297"/>
      <c r="O964" s="107"/>
      <c r="P964" s="85"/>
      <c r="Q964" s="107"/>
      <c r="R964" s="64"/>
      <c r="S964" s="251"/>
      <c r="T964" s="33"/>
      <c r="U964" s="34">
        <f>$D964*I964</f>
        <v>0</v>
      </c>
      <c r="V964" s="34">
        <f>$D964*J964</f>
        <v>0</v>
      </c>
      <c r="W964" s="34">
        <f>$D964*K964</f>
        <v>0</v>
      </c>
      <c r="X964" s="35">
        <f>$D964*M964</f>
        <v>0</v>
      </c>
      <c r="Y964" s="35">
        <f t="shared" ref="Y964" si="476">D964*(1-K964)</f>
        <v>0</v>
      </c>
      <c r="Z964" s="34">
        <f>$D964*N964</f>
        <v>0</v>
      </c>
      <c r="AA964" s="34">
        <f>$D964*O964</f>
        <v>0</v>
      </c>
      <c r="AB964" s="34">
        <f>$D964*P964</f>
        <v>0</v>
      </c>
      <c r="AC964" s="106">
        <f>D964-AF964-AE964-AD964</f>
        <v>0</v>
      </c>
      <c r="AD964" s="34">
        <f>$D964*Q964</f>
        <v>0</v>
      </c>
      <c r="AE964" s="34">
        <f>$D964*R964</f>
        <v>0</v>
      </c>
      <c r="AF964" s="34">
        <f>$D964*S964</f>
        <v>0</v>
      </c>
      <c r="AG964" s="106">
        <f>$P964*AC964</f>
        <v>0</v>
      </c>
      <c r="AH964" s="106">
        <f>$P964*AD964</f>
        <v>0</v>
      </c>
      <c r="AI964" s="106">
        <f>$P964*AE964</f>
        <v>0</v>
      </c>
      <c r="AJ964" s="106">
        <f>$P964*AF964</f>
        <v>0</v>
      </c>
      <c r="AK964" s="34">
        <f>$D964*T964</f>
        <v>0</v>
      </c>
      <c r="AL964" s="35"/>
      <c r="AM964" s="10"/>
      <c r="AN964" s="29">
        <f>DSUM($A$9:$D$1100,$D$9,AO963:AO964)</f>
        <v>0</v>
      </c>
      <c r="AO964" s="10">
        <f>B964</f>
        <v>0</v>
      </c>
      <c r="AP964" s="88">
        <f>DCOUNT($A$9:$T$1100,$B$9,AO963:AO964)</f>
        <v>0</v>
      </c>
      <c r="AQ964" s="29">
        <f>DSUM($A$9:$T$1100,$P$9,AO963:AO964)</f>
        <v>0</v>
      </c>
      <c r="AR964" s="6">
        <f>IF(AP964=0,0,AQ964/AP964)</f>
        <v>0</v>
      </c>
      <c r="AY964" s="51"/>
    </row>
    <row r="965" spans="1:51" ht="2.25" customHeight="1" x14ac:dyDescent="0.2">
      <c r="A965" s="37"/>
      <c r="B965" s="38"/>
      <c r="C965" s="39"/>
      <c r="D965" s="40"/>
      <c r="E965" s="41"/>
      <c r="F965" s="42"/>
      <c r="G965" s="41"/>
      <c r="H965" s="43" t="s">
        <v>0</v>
      </c>
      <c r="I965" s="43" t="s">
        <v>52</v>
      </c>
      <c r="J965" s="43" t="s">
        <v>1</v>
      </c>
      <c r="K965" s="39"/>
      <c r="L965" s="69"/>
      <c r="M965" s="45"/>
      <c r="N965" s="46"/>
      <c r="O965" s="46"/>
      <c r="P965" s="86"/>
      <c r="Q965" s="252"/>
      <c r="R965" s="63"/>
      <c r="S965" s="253"/>
      <c r="T965" s="47"/>
      <c r="U965" s="48"/>
      <c r="V965" s="48"/>
      <c r="W965" s="48"/>
      <c r="X965" s="48"/>
      <c r="Y965" s="48"/>
      <c r="Z965" s="48"/>
      <c r="AA965" s="48"/>
      <c r="AB965" s="48"/>
      <c r="AC965" s="103"/>
      <c r="AD965" s="48"/>
      <c r="AE965" s="48"/>
      <c r="AF965" s="48"/>
      <c r="AG965" s="109"/>
      <c r="AH965" s="109"/>
      <c r="AI965" s="109"/>
      <c r="AJ965" s="109"/>
      <c r="AK965" s="48"/>
      <c r="AL965" s="48"/>
      <c r="AM965" s="10"/>
      <c r="AN965" s="18"/>
      <c r="AO965" s="14" t="s">
        <v>81</v>
      </c>
      <c r="AP965" s="87"/>
      <c r="AQ965" s="87"/>
      <c r="AY965" s="51"/>
    </row>
    <row r="966" spans="1:51" ht="17.25" customHeight="1" x14ac:dyDescent="0.2">
      <c r="A966" s="26"/>
      <c r="B966" s="27"/>
      <c r="C966" s="28"/>
      <c r="D966" s="29">
        <f>C966*E966*G966/100</f>
        <v>0</v>
      </c>
      <c r="E966" s="30"/>
      <c r="F966" s="31">
        <f>E966*G966/10</f>
        <v>0</v>
      </c>
      <c r="G966" s="30"/>
      <c r="H966" s="30"/>
      <c r="I966" s="30"/>
      <c r="J966" s="30"/>
      <c r="K966" s="28"/>
      <c r="L966" s="68"/>
      <c r="M966" s="32">
        <f>IF(L966=0,H966,L966)</f>
        <v>0</v>
      </c>
      <c r="N966" s="297"/>
      <c r="O966" s="107"/>
      <c r="P966" s="85"/>
      <c r="Q966" s="107"/>
      <c r="R966" s="64"/>
      <c r="S966" s="251"/>
      <c r="T966" s="33"/>
      <c r="U966" s="34">
        <f>$D966*I966</f>
        <v>0</v>
      </c>
      <c r="V966" s="34">
        <f>$D966*J966</f>
        <v>0</v>
      </c>
      <c r="W966" s="34">
        <f>$D966*K966</f>
        <v>0</v>
      </c>
      <c r="X966" s="35">
        <f>$D966*M966</f>
        <v>0</v>
      </c>
      <c r="Y966" s="35">
        <f t="shared" ref="Y966" si="477">D966*(1-K966)</f>
        <v>0</v>
      </c>
      <c r="Z966" s="34">
        <f>$D966*N966</f>
        <v>0</v>
      </c>
      <c r="AA966" s="34">
        <f>$D966*O966</f>
        <v>0</v>
      </c>
      <c r="AB966" s="34">
        <f>$D966*P966</f>
        <v>0</v>
      </c>
      <c r="AC966" s="106">
        <f>D966-AF966-AE966-AD966</f>
        <v>0</v>
      </c>
      <c r="AD966" s="34">
        <f>$D966*Q966</f>
        <v>0</v>
      </c>
      <c r="AE966" s="34">
        <f>$D966*R966</f>
        <v>0</v>
      </c>
      <c r="AF966" s="34">
        <f>$D966*S966</f>
        <v>0</v>
      </c>
      <c r="AG966" s="106">
        <f>$P966*AC966</f>
        <v>0</v>
      </c>
      <c r="AH966" s="106">
        <f>$P966*AD966</f>
        <v>0</v>
      </c>
      <c r="AI966" s="106">
        <f>$P966*AE966</f>
        <v>0</v>
      </c>
      <c r="AJ966" s="106">
        <f>$P966*AF966</f>
        <v>0</v>
      </c>
      <c r="AK966" s="34">
        <f>$D966*T966</f>
        <v>0</v>
      </c>
      <c r="AL966" s="35"/>
      <c r="AM966" s="10"/>
      <c r="AN966" s="29">
        <f>DSUM($A$9:$D$1100,$D$9,AO965:AO966)</f>
        <v>0</v>
      </c>
      <c r="AO966" s="10">
        <f>B966</f>
        <v>0</v>
      </c>
      <c r="AP966" s="88">
        <f>DCOUNT($A$9:$T$1100,$B$9,AO965:AO966)</f>
        <v>0</v>
      </c>
      <c r="AQ966" s="29">
        <f>DSUM($A$9:$T$1100,$P$9,AO965:AO966)</f>
        <v>0</v>
      </c>
      <c r="AR966" s="6">
        <f>IF(AP966=0,0,AQ966/AP966)</f>
        <v>0</v>
      </c>
      <c r="AY966" s="51"/>
    </row>
    <row r="967" spans="1:51" ht="2.25" customHeight="1" x14ac:dyDescent="0.2">
      <c r="A967" s="37"/>
      <c r="B967" s="38"/>
      <c r="C967" s="39"/>
      <c r="D967" s="40"/>
      <c r="E967" s="41"/>
      <c r="F967" s="42"/>
      <c r="G967" s="41"/>
      <c r="H967" s="43" t="s">
        <v>0</v>
      </c>
      <c r="I967" s="43" t="s">
        <v>52</v>
      </c>
      <c r="J967" s="43" t="s">
        <v>1</v>
      </c>
      <c r="K967" s="39"/>
      <c r="L967" s="69"/>
      <c r="M967" s="45"/>
      <c r="N967" s="46"/>
      <c r="O967" s="46"/>
      <c r="P967" s="86"/>
      <c r="Q967" s="252"/>
      <c r="R967" s="63"/>
      <c r="S967" s="253"/>
      <c r="T967" s="47"/>
      <c r="U967" s="48"/>
      <c r="V967" s="48"/>
      <c r="W967" s="48"/>
      <c r="X967" s="48"/>
      <c r="Y967" s="48"/>
      <c r="Z967" s="48"/>
      <c r="AA967" s="48"/>
      <c r="AB967" s="48"/>
      <c r="AC967" s="103"/>
      <c r="AD967" s="48"/>
      <c r="AE967" s="48"/>
      <c r="AF967" s="48"/>
      <c r="AG967" s="109"/>
      <c r="AH967" s="109"/>
      <c r="AI967" s="109"/>
      <c r="AJ967" s="109"/>
      <c r="AK967" s="48"/>
      <c r="AL967" s="48"/>
      <c r="AM967" s="10"/>
      <c r="AN967" s="18"/>
      <c r="AO967" s="14" t="s">
        <v>81</v>
      </c>
      <c r="AP967" s="87"/>
      <c r="AQ967" s="87"/>
      <c r="AY967" s="51"/>
    </row>
    <row r="968" spans="1:51" ht="17.25" customHeight="1" x14ac:dyDescent="0.2">
      <c r="A968" s="26"/>
      <c r="B968" s="27"/>
      <c r="C968" s="28"/>
      <c r="D968" s="29">
        <f>C968*E968*G968/100</f>
        <v>0</v>
      </c>
      <c r="E968" s="30"/>
      <c r="F968" s="31">
        <f>E968*G968/10</f>
        <v>0</v>
      </c>
      <c r="G968" s="30"/>
      <c r="H968" s="30"/>
      <c r="I968" s="30"/>
      <c r="J968" s="30"/>
      <c r="K968" s="28"/>
      <c r="L968" s="68"/>
      <c r="M968" s="32">
        <f>IF(L968=0,H968,L968)</f>
        <v>0</v>
      </c>
      <c r="N968" s="297"/>
      <c r="O968" s="107"/>
      <c r="P968" s="85"/>
      <c r="Q968" s="107"/>
      <c r="R968" s="64"/>
      <c r="S968" s="251"/>
      <c r="T968" s="33"/>
      <c r="U968" s="34">
        <f>$D968*I968</f>
        <v>0</v>
      </c>
      <c r="V968" s="34">
        <f>$D968*J968</f>
        <v>0</v>
      </c>
      <c r="W968" s="34">
        <f>$D968*K968</f>
        <v>0</v>
      </c>
      <c r="X968" s="35">
        <f>$D968*M968</f>
        <v>0</v>
      </c>
      <c r="Y968" s="35">
        <f t="shared" ref="Y968" si="478">D968*(1-K968)</f>
        <v>0</v>
      </c>
      <c r="Z968" s="34">
        <f>$D968*N968</f>
        <v>0</v>
      </c>
      <c r="AA968" s="34">
        <f>$D968*O968</f>
        <v>0</v>
      </c>
      <c r="AB968" s="34">
        <f>$D968*P968</f>
        <v>0</v>
      </c>
      <c r="AC968" s="106">
        <f>D968-AF968-AE968-AD968</f>
        <v>0</v>
      </c>
      <c r="AD968" s="34">
        <f>$D968*Q968</f>
        <v>0</v>
      </c>
      <c r="AE968" s="34">
        <f>$D968*R968</f>
        <v>0</v>
      </c>
      <c r="AF968" s="34">
        <f>$D968*S968</f>
        <v>0</v>
      </c>
      <c r="AG968" s="106">
        <f>$P968*AC968</f>
        <v>0</v>
      </c>
      <c r="AH968" s="106">
        <f>$P968*AD968</f>
        <v>0</v>
      </c>
      <c r="AI968" s="106">
        <f>$P968*AE968</f>
        <v>0</v>
      </c>
      <c r="AJ968" s="106">
        <f>$P968*AF968</f>
        <v>0</v>
      </c>
      <c r="AK968" s="34">
        <f>$D968*T968</f>
        <v>0</v>
      </c>
      <c r="AL968" s="35"/>
      <c r="AM968" s="10"/>
      <c r="AN968" s="29">
        <f>DSUM($A$9:$D$1100,$D$9,AO967:AO968)</f>
        <v>0</v>
      </c>
      <c r="AO968" s="10">
        <f>B968</f>
        <v>0</v>
      </c>
      <c r="AP968" s="88">
        <f>DCOUNT($A$9:$T$1100,$B$9,AO967:AO968)</f>
        <v>0</v>
      </c>
      <c r="AQ968" s="29">
        <f>DSUM($A$9:$T$1100,$P$9,AO967:AO968)</f>
        <v>0</v>
      </c>
      <c r="AR968" s="6">
        <f>IF(AP968=0,0,AQ968/AP968)</f>
        <v>0</v>
      </c>
      <c r="AY968" s="51"/>
    </row>
    <row r="969" spans="1:51" ht="2.25" customHeight="1" x14ac:dyDescent="0.2">
      <c r="A969" s="37"/>
      <c r="B969" s="38"/>
      <c r="C969" s="39"/>
      <c r="D969" s="40"/>
      <c r="E969" s="41"/>
      <c r="F969" s="42"/>
      <c r="G969" s="41"/>
      <c r="H969" s="43" t="s">
        <v>0</v>
      </c>
      <c r="I969" s="43" t="s">
        <v>52</v>
      </c>
      <c r="J969" s="43" t="s">
        <v>1</v>
      </c>
      <c r="K969" s="39"/>
      <c r="L969" s="69"/>
      <c r="M969" s="45"/>
      <c r="N969" s="46"/>
      <c r="O969" s="46"/>
      <c r="P969" s="86"/>
      <c r="Q969" s="252"/>
      <c r="R969" s="63"/>
      <c r="S969" s="253"/>
      <c r="T969" s="47"/>
      <c r="U969" s="48"/>
      <c r="V969" s="48"/>
      <c r="W969" s="48"/>
      <c r="X969" s="48"/>
      <c r="Y969" s="48"/>
      <c r="Z969" s="48"/>
      <c r="AA969" s="48"/>
      <c r="AB969" s="48"/>
      <c r="AC969" s="103"/>
      <c r="AD969" s="48"/>
      <c r="AE969" s="48"/>
      <c r="AF969" s="48"/>
      <c r="AG969" s="109"/>
      <c r="AH969" s="109"/>
      <c r="AI969" s="109"/>
      <c r="AJ969" s="109"/>
      <c r="AK969" s="48"/>
      <c r="AL969" s="48"/>
      <c r="AM969" s="10"/>
      <c r="AN969" s="18"/>
      <c r="AO969" s="14" t="s">
        <v>81</v>
      </c>
      <c r="AP969" s="87"/>
      <c r="AQ969" s="87"/>
      <c r="AY969" s="51"/>
    </row>
    <row r="970" spans="1:51" ht="17.25" customHeight="1" x14ac:dyDescent="0.2">
      <c r="A970" s="26"/>
      <c r="B970" s="27"/>
      <c r="C970" s="28"/>
      <c r="D970" s="29">
        <f>C970*E970*G970/100</f>
        <v>0</v>
      </c>
      <c r="E970" s="30"/>
      <c r="F970" s="31">
        <f>E970*G970/10</f>
        <v>0</v>
      </c>
      <c r="G970" s="30"/>
      <c r="H970" s="30"/>
      <c r="I970" s="30"/>
      <c r="J970" s="30"/>
      <c r="K970" s="28"/>
      <c r="L970" s="68"/>
      <c r="M970" s="32">
        <f>IF(L970=0,H970,L970)</f>
        <v>0</v>
      </c>
      <c r="N970" s="297"/>
      <c r="O970" s="107"/>
      <c r="P970" s="85"/>
      <c r="Q970" s="107"/>
      <c r="R970" s="64"/>
      <c r="S970" s="251"/>
      <c r="T970" s="33"/>
      <c r="U970" s="34">
        <f>$D970*I970</f>
        <v>0</v>
      </c>
      <c r="V970" s="34">
        <f>$D970*J970</f>
        <v>0</v>
      </c>
      <c r="W970" s="34">
        <f>$D970*K970</f>
        <v>0</v>
      </c>
      <c r="X970" s="35">
        <f>$D970*M970</f>
        <v>0</v>
      </c>
      <c r="Y970" s="35">
        <f t="shared" ref="Y970" si="479">D970*(1-K970)</f>
        <v>0</v>
      </c>
      <c r="Z970" s="34">
        <f>$D970*N970</f>
        <v>0</v>
      </c>
      <c r="AA970" s="34">
        <f>$D970*O970</f>
        <v>0</v>
      </c>
      <c r="AB970" s="34">
        <f>$D970*P970</f>
        <v>0</v>
      </c>
      <c r="AC970" s="106">
        <f>D970-AF970-AE970-AD970</f>
        <v>0</v>
      </c>
      <c r="AD970" s="34">
        <f>$D970*Q970</f>
        <v>0</v>
      </c>
      <c r="AE970" s="34">
        <f>$D970*R970</f>
        <v>0</v>
      </c>
      <c r="AF970" s="34">
        <f>$D970*S970</f>
        <v>0</v>
      </c>
      <c r="AG970" s="106">
        <f>$P970*AC970</f>
        <v>0</v>
      </c>
      <c r="AH970" s="106">
        <f>$P970*AD970</f>
        <v>0</v>
      </c>
      <c r="AI970" s="106">
        <f>$P970*AE970</f>
        <v>0</v>
      </c>
      <c r="AJ970" s="106">
        <f>$P970*AF970</f>
        <v>0</v>
      </c>
      <c r="AK970" s="34">
        <f>$D970*T970</f>
        <v>0</v>
      </c>
      <c r="AL970" s="35"/>
      <c r="AM970" s="10"/>
      <c r="AN970" s="29">
        <f>DSUM($A$9:$D$1100,$D$9,AO969:AO970)</f>
        <v>0</v>
      </c>
      <c r="AO970" s="10">
        <f>B970</f>
        <v>0</v>
      </c>
      <c r="AP970" s="88">
        <f>DCOUNT($A$9:$T$1100,$B$9,AO969:AO970)</f>
        <v>0</v>
      </c>
      <c r="AQ970" s="29">
        <f>DSUM($A$9:$T$1100,$P$9,AO969:AO970)</f>
        <v>0</v>
      </c>
      <c r="AR970" s="6">
        <f>IF(AP970=0,0,AQ970/AP970)</f>
        <v>0</v>
      </c>
      <c r="AY970" s="51"/>
    </row>
    <row r="971" spans="1:51" ht="2.25" customHeight="1" x14ac:dyDescent="0.2">
      <c r="A971" s="37"/>
      <c r="B971" s="38"/>
      <c r="C971" s="39"/>
      <c r="D971" s="40"/>
      <c r="E971" s="41"/>
      <c r="F971" s="42"/>
      <c r="G971" s="41"/>
      <c r="H971" s="43" t="s">
        <v>0</v>
      </c>
      <c r="I971" s="43" t="s">
        <v>52</v>
      </c>
      <c r="J971" s="43" t="s">
        <v>1</v>
      </c>
      <c r="K971" s="39"/>
      <c r="L971" s="69"/>
      <c r="M971" s="45"/>
      <c r="N971" s="46"/>
      <c r="O971" s="46"/>
      <c r="P971" s="86"/>
      <c r="Q971" s="252"/>
      <c r="R971" s="63"/>
      <c r="S971" s="253"/>
      <c r="T971" s="47"/>
      <c r="U971" s="48"/>
      <c r="V971" s="48"/>
      <c r="W971" s="48"/>
      <c r="X971" s="48"/>
      <c r="Y971" s="48"/>
      <c r="Z971" s="48"/>
      <c r="AA971" s="48"/>
      <c r="AB971" s="48"/>
      <c r="AC971" s="103"/>
      <c r="AD971" s="48"/>
      <c r="AE971" s="48"/>
      <c r="AF971" s="48"/>
      <c r="AG971" s="109"/>
      <c r="AH971" s="109"/>
      <c r="AI971" s="109"/>
      <c r="AJ971" s="109"/>
      <c r="AK971" s="48"/>
      <c r="AL971" s="48"/>
      <c r="AM971" s="10"/>
      <c r="AN971" s="18"/>
      <c r="AO971" s="14" t="s">
        <v>81</v>
      </c>
      <c r="AP971" s="87"/>
      <c r="AQ971" s="87"/>
      <c r="AY971" s="51"/>
    </row>
    <row r="972" spans="1:51" ht="17.25" customHeight="1" x14ac:dyDescent="0.2">
      <c r="A972" s="26"/>
      <c r="B972" s="27"/>
      <c r="C972" s="28"/>
      <c r="D972" s="29">
        <f>C972*E972*G972/100</f>
        <v>0</v>
      </c>
      <c r="E972" s="30"/>
      <c r="F972" s="31">
        <f>E972*G972/10</f>
        <v>0</v>
      </c>
      <c r="G972" s="30"/>
      <c r="H972" s="30"/>
      <c r="I972" s="30"/>
      <c r="J972" s="30"/>
      <c r="K972" s="28"/>
      <c r="L972" s="68"/>
      <c r="M972" s="32">
        <f>IF(L972=0,H972,L972)</f>
        <v>0</v>
      </c>
      <c r="N972" s="297"/>
      <c r="O972" s="107"/>
      <c r="P972" s="85"/>
      <c r="Q972" s="107"/>
      <c r="R972" s="64"/>
      <c r="S972" s="251"/>
      <c r="T972" s="33"/>
      <c r="U972" s="34">
        <f>$D972*I972</f>
        <v>0</v>
      </c>
      <c r="V972" s="34">
        <f>$D972*J972</f>
        <v>0</v>
      </c>
      <c r="W972" s="34">
        <f>$D972*K972</f>
        <v>0</v>
      </c>
      <c r="X972" s="35">
        <f>$D972*M972</f>
        <v>0</v>
      </c>
      <c r="Y972" s="35">
        <f t="shared" ref="Y972" si="480">D972*(1-K972)</f>
        <v>0</v>
      </c>
      <c r="Z972" s="34">
        <f>$D972*N972</f>
        <v>0</v>
      </c>
      <c r="AA972" s="34">
        <f>$D972*O972</f>
        <v>0</v>
      </c>
      <c r="AB972" s="34">
        <f>$D972*P972</f>
        <v>0</v>
      </c>
      <c r="AC972" s="106">
        <f>D972-AF972-AE972-AD972</f>
        <v>0</v>
      </c>
      <c r="AD972" s="34">
        <f>$D972*Q972</f>
        <v>0</v>
      </c>
      <c r="AE972" s="34">
        <f>$D972*R972</f>
        <v>0</v>
      </c>
      <c r="AF972" s="34">
        <f>$D972*S972</f>
        <v>0</v>
      </c>
      <c r="AG972" s="106">
        <f>$P972*AC972</f>
        <v>0</v>
      </c>
      <c r="AH972" s="106">
        <f>$P972*AD972</f>
        <v>0</v>
      </c>
      <c r="AI972" s="106">
        <f>$P972*AE972</f>
        <v>0</v>
      </c>
      <c r="AJ972" s="106">
        <f>$P972*AF972</f>
        <v>0</v>
      </c>
      <c r="AK972" s="34">
        <f>$D972*T972</f>
        <v>0</v>
      </c>
      <c r="AL972" s="35"/>
      <c r="AM972" s="10"/>
      <c r="AN972" s="29">
        <f>DSUM($A$9:$D$1100,$D$9,AO971:AO972)</f>
        <v>0</v>
      </c>
      <c r="AO972" s="10">
        <f>B972</f>
        <v>0</v>
      </c>
      <c r="AP972" s="88">
        <f>DCOUNT($A$9:$T$1100,$B$9,AO971:AO972)</f>
        <v>0</v>
      </c>
      <c r="AQ972" s="29">
        <f>DSUM($A$9:$T$1100,$P$9,AO971:AO972)</f>
        <v>0</v>
      </c>
      <c r="AR972" s="6">
        <f>IF(AP972=0,0,AQ972/AP972)</f>
        <v>0</v>
      </c>
      <c r="AY972" s="51"/>
    </row>
    <row r="973" spans="1:51" ht="2.25" customHeight="1" x14ac:dyDescent="0.2">
      <c r="A973" s="37"/>
      <c r="B973" s="38"/>
      <c r="C973" s="39"/>
      <c r="D973" s="40"/>
      <c r="E973" s="41"/>
      <c r="F973" s="42"/>
      <c r="G973" s="41"/>
      <c r="H973" s="43" t="s">
        <v>0</v>
      </c>
      <c r="I973" s="43" t="s">
        <v>52</v>
      </c>
      <c r="J973" s="43" t="s">
        <v>1</v>
      </c>
      <c r="K973" s="39"/>
      <c r="L973" s="69"/>
      <c r="M973" s="45"/>
      <c r="N973" s="46"/>
      <c r="O973" s="46"/>
      <c r="P973" s="86"/>
      <c r="Q973" s="252"/>
      <c r="R973" s="63"/>
      <c r="S973" s="253"/>
      <c r="T973" s="47"/>
      <c r="U973" s="48"/>
      <c r="V973" s="48"/>
      <c r="W973" s="48"/>
      <c r="X973" s="48"/>
      <c r="Y973" s="48"/>
      <c r="Z973" s="48"/>
      <c r="AA973" s="48"/>
      <c r="AB973" s="48"/>
      <c r="AC973" s="103"/>
      <c r="AD973" s="48"/>
      <c r="AE973" s="48"/>
      <c r="AF973" s="48"/>
      <c r="AG973" s="109"/>
      <c r="AH973" s="109"/>
      <c r="AI973" s="109"/>
      <c r="AJ973" s="109"/>
      <c r="AK973" s="48"/>
      <c r="AL973" s="48"/>
      <c r="AM973" s="10"/>
      <c r="AN973" s="18"/>
      <c r="AO973" s="14" t="s">
        <v>81</v>
      </c>
      <c r="AP973" s="87"/>
      <c r="AQ973" s="87"/>
      <c r="AY973" s="51"/>
    </row>
    <row r="974" spans="1:51" ht="17.25" customHeight="1" x14ac:dyDescent="0.2">
      <c r="A974" s="26"/>
      <c r="B974" s="27"/>
      <c r="C974" s="28"/>
      <c r="D974" s="29">
        <f>C974*E974*G974/100</f>
        <v>0</v>
      </c>
      <c r="E974" s="30"/>
      <c r="F974" s="31">
        <f>E974*G974/10</f>
        <v>0</v>
      </c>
      <c r="G974" s="30"/>
      <c r="H974" s="30"/>
      <c r="I974" s="30"/>
      <c r="J974" s="30"/>
      <c r="K974" s="28"/>
      <c r="L974" s="68"/>
      <c r="M974" s="32">
        <f>IF(L974=0,H974,L974)</f>
        <v>0</v>
      </c>
      <c r="N974" s="297"/>
      <c r="O974" s="107"/>
      <c r="P974" s="85"/>
      <c r="Q974" s="107"/>
      <c r="R974" s="64"/>
      <c r="S974" s="251"/>
      <c r="T974" s="33"/>
      <c r="U974" s="34">
        <f>$D974*I974</f>
        <v>0</v>
      </c>
      <c r="V974" s="34">
        <f>$D974*J974</f>
        <v>0</v>
      </c>
      <c r="W974" s="34">
        <f>$D974*K974</f>
        <v>0</v>
      </c>
      <c r="X974" s="35">
        <f>$D974*M974</f>
        <v>0</v>
      </c>
      <c r="Y974" s="35">
        <f t="shared" ref="Y974" si="481">D974*(1-K974)</f>
        <v>0</v>
      </c>
      <c r="Z974" s="34">
        <f>$D974*N974</f>
        <v>0</v>
      </c>
      <c r="AA974" s="34">
        <f>$D974*O974</f>
        <v>0</v>
      </c>
      <c r="AB974" s="34">
        <f>$D974*P974</f>
        <v>0</v>
      </c>
      <c r="AC974" s="106">
        <f>D974-AF974-AE974-AD974</f>
        <v>0</v>
      </c>
      <c r="AD974" s="34">
        <f>$D974*Q974</f>
        <v>0</v>
      </c>
      <c r="AE974" s="34">
        <f>$D974*R974</f>
        <v>0</v>
      </c>
      <c r="AF974" s="34">
        <f>$D974*S974</f>
        <v>0</v>
      </c>
      <c r="AG974" s="106">
        <f>$P974*AC974</f>
        <v>0</v>
      </c>
      <c r="AH974" s="106">
        <f>$P974*AD974</f>
        <v>0</v>
      </c>
      <c r="AI974" s="106">
        <f>$P974*AE974</f>
        <v>0</v>
      </c>
      <c r="AJ974" s="106">
        <f>$P974*AF974</f>
        <v>0</v>
      </c>
      <c r="AK974" s="34">
        <f>$D974*T974</f>
        <v>0</v>
      </c>
      <c r="AL974" s="35"/>
      <c r="AM974" s="10"/>
      <c r="AN974" s="29">
        <f>DSUM($A$9:$D$1100,$D$9,AO973:AO974)</f>
        <v>0</v>
      </c>
      <c r="AO974" s="10">
        <f>B974</f>
        <v>0</v>
      </c>
      <c r="AP974" s="88">
        <f>DCOUNT($A$9:$T$1100,$B$9,AO973:AO974)</f>
        <v>0</v>
      </c>
      <c r="AQ974" s="29">
        <f>DSUM($A$9:$T$1100,$P$9,AO973:AO974)</f>
        <v>0</v>
      </c>
      <c r="AR974" s="6">
        <f>IF(AP974=0,0,AQ974/AP974)</f>
        <v>0</v>
      </c>
      <c r="AY974" s="51"/>
    </row>
    <row r="975" spans="1:51" ht="2.25" customHeight="1" x14ac:dyDescent="0.2">
      <c r="A975" s="37"/>
      <c r="B975" s="38"/>
      <c r="C975" s="39"/>
      <c r="D975" s="40"/>
      <c r="E975" s="41"/>
      <c r="F975" s="42"/>
      <c r="G975" s="41"/>
      <c r="H975" s="43" t="s">
        <v>0</v>
      </c>
      <c r="I975" s="43" t="s">
        <v>52</v>
      </c>
      <c r="J975" s="43" t="s">
        <v>1</v>
      </c>
      <c r="K975" s="39"/>
      <c r="L975" s="69"/>
      <c r="M975" s="45"/>
      <c r="N975" s="46"/>
      <c r="O975" s="46"/>
      <c r="P975" s="86"/>
      <c r="Q975" s="252"/>
      <c r="R975" s="63"/>
      <c r="S975" s="253"/>
      <c r="T975" s="47"/>
      <c r="U975" s="48"/>
      <c r="V975" s="48"/>
      <c r="W975" s="48"/>
      <c r="X975" s="48"/>
      <c r="Y975" s="48"/>
      <c r="Z975" s="48"/>
      <c r="AA975" s="48"/>
      <c r="AB975" s="48"/>
      <c r="AC975" s="103"/>
      <c r="AD975" s="48"/>
      <c r="AE975" s="48"/>
      <c r="AF975" s="48"/>
      <c r="AG975" s="109"/>
      <c r="AH975" s="109"/>
      <c r="AI975" s="109"/>
      <c r="AJ975" s="109"/>
      <c r="AK975" s="48"/>
      <c r="AL975" s="48"/>
      <c r="AM975" s="10"/>
      <c r="AN975" s="18"/>
      <c r="AO975" s="14" t="s">
        <v>81</v>
      </c>
      <c r="AP975" s="87"/>
      <c r="AQ975" s="87"/>
      <c r="AY975" s="51"/>
    </row>
    <row r="976" spans="1:51" ht="17.25" customHeight="1" x14ac:dyDescent="0.2">
      <c r="A976" s="26"/>
      <c r="B976" s="27"/>
      <c r="C976" s="28"/>
      <c r="D976" s="29">
        <f>C976*E976*G976/100</f>
        <v>0</v>
      </c>
      <c r="E976" s="30"/>
      <c r="F976" s="31">
        <f>E976*G976/10</f>
        <v>0</v>
      </c>
      <c r="G976" s="30"/>
      <c r="H976" s="30"/>
      <c r="I976" s="30"/>
      <c r="J976" s="30"/>
      <c r="K976" s="28"/>
      <c r="L976" s="68"/>
      <c r="M976" s="32">
        <f>IF(L976=0,H976,L976)</f>
        <v>0</v>
      </c>
      <c r="N976" s="297"/>
      <c r="O976" s="107"/>
      <c r="P976" s="85"/>
      <c r="Q976" s="107"/>
      <c r="R976" s="64"/>
      <c r="S976" s="251"/>
      <c r="T976" s="33"/>
      <c r="U976" s="34">
        <f>$D976*I976</f>
        <v>0</v>
      </c>
      <c r="V976" s="34">
        <f>$D976*J976</f>
        <v>0</v>
      </c>
      <c r="W976" s="34">
        <f>$D976*K976</f>
        <v>0</v>
      </c>
      <c r="X976" s="35">
        <f>$D976*M976</f>
        <v>0</v>
      </c>
      <c r="Y976" s="35">
        <f t="shared" ref="Y976" si="482">D976*(1-K976)</f>
        <v>0</v>
      </c>
      <c r="Z976" s="34">
        <f>$D976*N976</f>
        <v>0</v>
      </c>
      <c r="AA976" s="34">
        <f>$D976*O976</f>
        <v>0</v>
      </c>
      <c r="AB976" s="34">
        <f>$D976*P976</f>
        <v>0</v>
      </c>
      <c r="AC976" s="106">
        <f>D976-AF976-AE976-AD976</f>
        <v>0</v>
      </c>
      <c r="AD976" s="34">
        <f>$D976*Q976</f>
        <v>0</v>
      </c>
      <c r="AE976" s="34">
        <f>$D976*R976</f>
        <v>0</v>
      </c>
      <c r="AF976" s="34">
        <f>$D976*S976</f>
        <v>0</v>
      </c>
      <c r="AG976" s="106">
        <f>$P976*AC976</f>
        <v>0</v>
      </c>
      <c r="AH976" s="106">
        <f>$P976*AD976</f>
        <v>0</v>
      </c>
      <c r="AI976" s="106">
        <f>$P976*AE976</f>
        <v>0</v>
      </c>
      <c r="AJ976" s="106">
        <f>$P976*AF976</f>
        <v>0</v>
      </c>
      <c r="AK976" s="34">
        <f>$D976*T976</f>
        <v>0</v>
      </c>
      <c r="AL976" s="35"/>
      <c r="AM976" s="10"/>
      <c r="AN976" s="29">
        <f>DSUM($A$9:$D$1100,$D$9,AO975:AO976)</f>
        <v>0</v>
      </c>
      <c r="AO976" s="10">
        <f>B976</f>
        <v>0</v>
      </c>
      <c r="AP976" s="88">
        <f>DCOUNT($A$9:$T$1100,$B$9,AO975:AO976)</f>
        <v>0</v>
      </c>
      <c r="AQ976" s="29">
        <f>DSUM($A$9:$T$1100,$P$9,AO975:AO976)</f>
        <v>0</v>
      </c>
      <c r="AR976" s="6">
        <f>IF(AP976=0,0,AQ976/AP976)</f>
        <v>0</v>
      </c>
      <c r="AY976" s="51"/>
    </row>
    <row r="977" spans="1:51" ht="2.25" customHeight="1" x14ac:dyDescent="0.2">
      <c r="A977" s="37"/>
      <c r="B977" s="38"/>
      <c r="C977" s="39"/>
      <c r="D977" s="40"/>
      <c r="E977" s="41"/>
      <c r="F977" s="42"/>
      <c r="G977" s="41"/>
      <c r="H977" s="43" t="s">
        <v>0</v>
      </c>
      <c r="I977" s="43" t="s">
        <v>52</v>
      </c>
      <c r="J977" s="43" t="s">
        <v>1</v>
      </c>
      <c r="K977" s="39"/>
      <c r="L977" s="69"/>
      <c r="M977" s="45"/>
      <c r="N977" s="46"/>
      <c r="O977" s="46"/>
      <c r="P977" s="86"/>
      <c r="Q977" s="252"/>
      <c r="R977" s="63"/>
      <c r="S977" s="253"/>
      <c r="T977" s="47"/>
      <c r="U977" s="48"/>
      <c r="V977" s="48"/>
      <c r="W977" s="48"/>
      <c r="X977" s="48"/>
      <c r="Y977" s="48"/>
      <c r="Z977" s="48"/>
      <c r="AA977" s="48"/>
      <c r="AB977" s="48"/>
      <c r="AC977" s="103"/>
      <c r="AD977" s="48"/>
      <c r="AE977" s="48"/>
      <c r="AF977" s="48"/>
      <c r="AG977" s="109"/>
      <c r="AH977" s="109"/>
      <c r="AI977" s="109"/>
      <c r="AJ977" s="109"/>
      <c r="AK977" s="48"/>
      <c r="AL977" s="48"/>
      <c r="AM977" s="10"/>
      <c r="AN977" s="18"/>
      <c r="AO977" s="14" t="s">
        <v>81</v>
      </c>
      <c r="AP977" s="87"/>
      <c r="AQ977" s="87"/>
      <c r="AY977" s="51"/>
    </row>
    <row r="978" spans="1:51" ht="17.25" customHeight="1" x14ac:dyDescent="0.2">
      <c r="A978" s="26"/>
      <c r="B978" s="27"/>
      <c r="C978" s="28"/>
      <c r="D978" s="29">
        <f>C978*E978*G978/100</f>
        <v>0</v>
      </c>
      <c r="E978" s="30"/>
      <c r="F978" s="31">
        <f>E978*G978/10</f>
        <v>0</v>
      </c>
      <c r="G978" s="30"/>
      <c r="H978" s="30"/>
      <c r="I978" s="30"/>
      <c r="J978" s="30"/>
      <c r="K978" s="28"/>
      <c r="L978" s="68"/>
      <c r="M978" s="32">
        <f>IF(L978=0,H978,L978)</f>
        <v>0</v>
      </c>
      <c r="N978" s="297"/>
      <c r="O978" s="107"/>
      <c r="P978" s="85"/>
      <c r="Q978" s="107"/>
      <c r="R978" s="64"/>
      <c r="S978" s="251"/>
      <c r="T978" s="33"/>
      <c r="U978" s="34">
        <f>$D978*I978</f>
        <v>0</v>
      </c>
      <c r="V978" s="34">
        <f>$D978*J978</f>
        <v>0</v>
      </c>
      <c r="W978" s="34">
        <f>$D978*K978</f>
        <v>0</v>
      </c>
      <c r="X978" s="35">
        <f>$D978*M978</f>
        <v>0</v>
      </c>
      <c r="Y978" s="35">
        <f t="shared" ref="Y978" si="483">D978*(1-K978)</f>
        <v>0</v>
      </c>
      <c r="Z978" s="34">
        <f>$D978*N978</f>
        <v>0</v>
      </c>
      <c r="AA978" s="34">
        <f>$D978*O978</f>
        <v>0</v>
      </c>
      <c r="AB978" s="34">
        <f>$D978*P978</f>
        <v>0</v>
      </c>
      <c r="AC978" s="106">
        <f>D978-AF978-AE978-AD978</f>
        <v>0</v>
      </c>
      <c r="AD978" s="34">
        <f>$D978*Q978</f>
        <v>0</v>
      </c>
      <c r="AE978" s="34">
        <f>$D978*R978</f>
        <v>0</v>
      </c>
      <c r="AF978" s="34">
        <f>$D978*S978</f>
        <v>0</v>
      </c>
      <c r="AG978" s="106">
        <f>$P978*AC978</f>
        <v>0</v>
      </c>
      <c r="AH978" s="106">
        <f>$P978*AD978</f>
        <v>0</v>
      </c>
      <c r="AI978" s="106">
        <f>$P978*AE978</f>
        <v>0</v>
      </c>
      <c r="AJ978" s="106">
        <f>$P978*AF978</f>
        <v>0</v>
      </c>
      <c r="AK978" s="34">
        <f>$D978*T978</f>
        <v>0</v>
      </c>
      <c r="AL978" s="35"/>
      <c r="AM978" s="10"/>
      <c r="AN978" s="29">
        <f>DSUM($A$9:$D$1100,$D$9,AO977:AO978)</f>
        <v>0</v>
      </c>
      <c r="AO978" s="10">
        <f>B978</f>
        <v>0</v>
      </c>
      <c r="AP978" s="88">
        <f>DCOUNT($A$9:$T$1100,$B$9,AO977:AO978)</f>
        <v>0</v>
      </c>
      <c r="AQ978" s="29">
        <f>DSUM($A$9:$T$1100,$P$9,AO977:AO978)</f>
        <v>0</v>
      </c>
      <c r="AR978" s="6">
        <f>IF(AP978=0,0,AQ978/AP978)</f>
        <v>0</v>
      </c>
      <c r="AY978" s="51"/>
    </row>
    <row r="979" spans="1:51" ht="2.25" customHeight="1" x14ac:dyDescent="0.2">
      <c r="A979" s="37"/>
      <c r="B979" s="38"/>
      <c r="C979" s="39"/>
      <c r="D979" s="40"/>
      <c r="E979" s="41"/>
      <c r="F979" s="42"/>
      <c r="G979" s="41"/>
      <c r="H979" s="43" t="s">
        <v>0</v>
      </c>
      <c r="I979" s="43" t="s">
        <v>52</v>
      </c>
      <c r="J979" s="43" t="s">
        <v>1</v>
      </c>
      <c r="K979" s="39"/>
      <c r="L979" s="69"/>
      <c r="M979" s="45"/>
      <c r="N979" s="46"/>
      <c r="O979" s="46"/>
      <c r="P979" s="86"/>
      <c r="Q979" s="252"/>
      <c r="R979" s="63"/>
      <c r="S979" s="253"/>
      <c r="T979" s="47"/>
      <c r="U979" s="48"/>
      <c r="V979" s="48"/>
      <c r="W979" s="48"/>
      <c r="X979" s="48"/>
      <c r="Y979" s="48"/>
      <c r="Z979" s="48"/>
      <c r="AA979" s="48"/>
      <c r="AB979" s="48"/>
      <c r="AC979" s="103"/>
      <c r="AD979" s="48"/>
      <c r="AE979" s="48"/>
      <c r="AF979" s="48"/>
      <c r="AG979" s="109"/>
      <c r="AH979" s="109"/>
      <c r="AI979" s="109"/>
      <c r="AJ979" s="109"/>
      <c r="AK979" s="48"/>
      <c r="AL979" s="48"/>
      <c r="AM979" s="10"/>
      <c r="AN979" s="18"/>
      <c r="AO979" s="14" t="s">
        <v>81</v>
      </c>
      <c r="AP979" s="87"/>
      <c r="AQ979" s="87"/>
      <c r="AY979" s="51"/>
    </row>
    <row r="980" spans="1:51" ht="17.25" customHeight="1" x14ac:dyDescent="0.2">
      <c r="A980" s="26"/>
      <c r="B980" s="27"/>
      <c r="C980" s="28"/>
      <c r="D980" s="29">
        <f>C980*E980*G980/100</f>
        <v>0</v>
      </c>
      <c r="E980" s="30"/>
      <c r="F980" s="31">
        <f>E980*G980/10</f>
        <v>0</v>
      </c>
      <c r="G980" s="30"/>
      <c r="H980" s="30"/>
      <c r="I980" s="30"/>
      <c r="J980" s="30"/>
      <c r="K980" s="28"/>
      <c r="L980" s="68"/>
      <c r="M980" s="32">
        <f>IF(L980=0,H980,L980)</f>
        <v>0</v>
      </c>
      <c r="N980" s="297"/>
      <c r="O980" s="107"/>
      <c r="P980" s="85"/>
      <c r="Q980" s="107"/>
      <c r="R980" s="64"/>
      <c r="S980" s="251"/>
      <c r="T980" s="33"/>
      <c r="U980" s="34">
        <f>$D980*I980</f>
        <v>0</v>
      </c>
      <c r="V980" s="34">
        <f>$D980*J980</f>
        <v>0</v>
      </c>
      <c r="W980" s="34">
        <f>$D980*K980</f>
        <v>0</v>
      </c>
      <c r="X980" s="35">
        <f>$D980*M980</f>
        <v>0</v>
      </c>
      <c r="Y980" s="35">
        <f t="shared" ref="Y980" si="484">D980*(1-K980)</f>
        <v>0</v>
      </c>
      <c r="Z980" s="34">
        <f>$D980*N980</f>
        <v>0</v>
      </c>
      <c r="AA980" s="34">
        <f>$D980*O980</f>
        <v>0</v>
      </c>
      <c r="AB980" s="34">
        <f>$D980*P980</f>
        <v>0</v>
      </c>
      <c r="AC980" s="106">
        <f>D980-AF980-AE980-AD980</f>
        <v>0</v>
      </c>
      <c r="AD980" s="34">
        <f>$D980*Q980</f>
        <v>0</v>
      </c>
      <c r="AE980" s="34">
        <f>$D980*R980</f>
        <v>0</v>
      </c>
      <c r="AF980" s="34">
        <f>$D980*S980</f>
        <v>0</v>
      </c>
      <c r="AG980" s="106">
        <f>$P980*AC980</f>
        <v>0</v>
      </c>
      <c r="AH980" s="106">
        <f>$P980*AD980</f>
        <v>0</v>
      </c>
      <c r="AI980" s="106">
        <f>$P980*AE980</f>
        <v>0</v>
      </c>
      <c r="AJ980" s="106">
        <f>$P980*AF980</f>
        <v>0</v>
      </c>
      <c r="AK980" s="34">
        <f>$D980*T980</f>
        <v>0</v>
      </c>
      <c r="AL980" s="35"/>
      <c r="AM980" s="10"/>
      <c r="AN980" s="29">
        <f>DSUM($A$9:$D$1100,$D$9,AO979:AO980)</f>
        <v>0</v>
      </c>
      <c r="AO980" s="10">
        <f>B980</f>
        <v>0</v>
      </c>
      <c r="AP980" s="88">
        <f>DCOUNT($A$9:$T$1100,$B$9,AO979:AO980)</f>
        <v>0</v>
      </c>
      <c r="AQ980" s="29">
        <f>DSUM($A$9:$T$1100,$P$9,AO979:AO980)</f>
        <v>0</v>
      </c>
      <c r="AR980" s="6">
        <f>IF(AP980=0,0,AQ980/AP980)</f>
        <v>0</v>
      </c>
      <c r="AY980" s="51"/>
    </row>
    <row r="981" spans="1:51" ht="2.25" customHeight="1" x14ac:dyDescent="0.2">
      <c r="A981" s="37"/>
      <c r="B981" s="38"/>
      <c r="C981" s="39"/>
      <c r="D981" s="40"/>
      <c r="E981" s="41"/>
      <c r="F981" s="42"/>
      <c r="G981" s="41"/>
      <c r="H981" s="43" t="s">
        <v>0</v>
      </c>
      <c r="I981" s="43" t="s">
        <v>52</v>
      </c>
      <c r="J981" s="43" t="s">
        <v>1</v>
      </c>
      <c r="K981" s="39"/>
      <c r="L981" s="69"/>
      <c r="M981" s="45"/>
      <c r="N981" s="46"/>
      <c r="O981" s="46"/>
      <c r="P981" s="86"/>
      <c r="Q981" s="252"/>
      <c r="R981" s="63"/>
      <c r="S981" s="253"/>
      <c r="T981" s="47"/>
      <c r="U981" s="48"/>
      <c r="V981" s="48"/>
      <c r="W981" s="48"/>
      <c r="X981" s="48"/>
      <c r="Y981" s="48"/>
      <c r="Z981" s="48"/>
      <c r="AA981" s="48"/>
      <c r="AB981" s="48"/>
      <c r="AC981" s="103"/>
      <c r="AD981" s="48"/>
      <c r="AE981" s="48"/>
      <c r="AF981" s="48"/>
      <c r="AG981" s="109"/>
      <c r="AH981" s="109"/>
      <c r="AI981" s="109"/>
      <c r="AJ981" s="109"/>
      <c r="AK981" s="48"/>
      <c r="AL981" s="48"/>
      <c r="AM981" s="10"/>
      <c r="AN981" s="18"/>
      <c r="AO981" s="14" t="s">
        <v>81</v>
      </c>
      <c r="AP981" s="87"/>
      <c r="AQ981" s="87"/>
      <c r="AY981" s="51"/>
    </row>
    <row r="982" spans="1:51" ht="17.25" customHeight="1" x14ac:dyDescent="0.2">
      <c r="A982" s="26"/>
      <c r="B982" s="27"/>
      <c r="C982" s="28"/>
      <c r="D982" s="29">
        <f>C982*E982*G982/100</f>
        <v>0</v>
      </c>
      <c r="E982" s="30"/>
      <c r="F982" s="31">
        <f>E982*G982/10</f>
        <v>0</v>
      </c>
      <c r="G982" s="30"/>
      <c r="H982" s="30"/>
      <c r="I982" s="30"/>
      <c r="J982" s="30"/>
      <c r="K982" s="28"/>
      <c r="L982" s="68"/>
      <c r="M982" s="32">
        <f>IF(L982=0,H982,L982)</f>
        <v>0</v>
      </c>
      <c r="N982" s="297"/>
      <c r="O982" s="107"/>
      <c r="P982" s="85"/>
      <c r="Q982" s="107"/>
      <c r="R982" s="64"/>
      <c r="S982" s="251"/>
      <c r="T982" s="33"/>
      <c r="U982" s="34">
        <f>$D982*I982</f>
        <v>0</v>
      </c>
      <c r="V982" s="34">
        <f>$D982*J982</f>
        <v>0</v>
      </c>
      <c r="W982" s="34">
        <f>$D982*K982</f>
        <v>0</v>
      </c>
      <c r="X982" s="35">
        <f>$D982*M982</f>
        <v>0</v>
      </c>
      <c r="Y982" s="35">
        <f t="shared" ref="Y982" si="485">D982*(1-K982)</f>
        <v>0</v>
      </c>
      <c r="Z982" s="34">
        <f>$D982*N982</f>
        <v>0</v>
      </c>
      <c r="AA982" s="34">
        <f>$D982*O982</f>
        <v>0</v>
      </c>
      <c r="AB982" s="34">
        <f>$D982*P982</f>
        <v>0</v>
      </c>
      <c r="AC982" s="106">
        <f>D982-AF982-AE982-AD982</f>
        <v>0</v>
      </c>
      <c r="AD982" s="34">
        <f>$D982*Q982</f>
        <v>0</v>
      </c>
      <c r="AE982" s="34">
        <f>$D982*R982</f>
        <v>0</v>
      </c>
      <c r="AF982" s="34">
        <f>$D982*S982</f>
        <v>0</v>
      </c>
      <c r="AG982" s="106">
        <f>$P982*AC982</f>
        <v>0</v>
      </c>
      <c r="AH982" s="106">
        <f>$P982*AD982</f>
        <v>0</v>
      </c>
      <c r="AI982" s="106">
        <f>$P982*AE982</f>
        <v>0</v>
      </c>
      <c r="AJ982" s="106">
        <f>$P982*AF982</f>
        <v>0</v>
      </c>
      <c r="AK982" s="34">
        <f>$D982*T982</f>
        <v>0</v>
      </c>
      <c r="AL982" s="35"/>
      <c r="AM982" s="10"/>
      <c r="AN982" s="29">
        <f>DSUM($A$9:$D$1100,$D$9,AO981:AO982)</f>
        <v>0</v>
      </c>
      <c r="AO982" s="10">
        <f>B982</f>
        <v>0</v>
      </c>
      <c r="AP982" s="88">
        <f>DCOUNT($A$9:$T$1100,$B$9,AO981:AO982)</f>
        <v>0</v>
      </c>
      <c r="AQ982" s="29">
        <f>DSUM($A$9:$T$1100,$P$9,AO981:AO982)</f>
        <v>0</v>
      </c>
      <c r="AR982" s="6">
        <f>IF(AP982=0,0,AQ982/AP982)</f>
        <v>0</v>
      </c>
      <c r="AY982" s="51"/>
    </row>
    <row r="983" spans="1:51" ht="2.25" customHeight="1" x14ac:dyDescent="0.2">
      <c r="A983" s="37"/>
      <c r="B983" s="38"/>
      <c r="C983" s="39"/>
      <c r="D983" s="40"/>
      <c r="E983" s="41"/>
      <c r="F983" s="42"/>
      <c r="G983" s="41"/>
      <c r="H983" s="43" t="s">
        <v>0</v>
      </c>
      <c r="I983" s="43" t="s">
        <v>52</v>
      </c>
      <c r="J983" s="43" t="s">
        <v>1</v>
      </c>
      <c r="K983" s="39"/>
      <c r="L983" s="69"/>
      <c r="M983" s="45"/>
      <c r="N983" s="46"/>
      <c r="O983" s="46"/>
      <c r="P983" s="86"/>
      <c r="Q983" s="252"/>
      <c r="R983" s="63"/>
      <c r="S983" s="253"/>
      <c r="T983" s="47"/>
      <c r="U983" s="48"/>
      <c r="V983" s="48"/>
      <c r="W983" s="48"/>
      <c r="X983" s="48"/>
      <c r="Y983" s="48"/>
      <c r="Z983" s="48"/>
      <c r="AA983" s="48"/>
      <c r="AB983" s="48"/>
      <c r="AC983" s="103"/>
      <c r="AD983" s="48"/>
      <c r="AE983" s="48"/>
      <c r="AF983" s="48"/>
      <c r="AG983" s="109"/>
      <c r="AH983" s="109"/>
      <c r="AI983" s="109"/>
      <c r="AJ983" s="109"/>
      <c r="AK983" s="48"/>
      <c r="AL983" s="48"/>
      <c r="AM983" s="10"/>
      <c r="AN983" s="18"/>
      <c r="AO983" s="14" t="s">
        <v>81</v>
      </c>
      <c r="AP983" s="87"/>
      <c r="AQ983" s="87"/>
      <c r="AY983" s="51"/>
    </row>
    <row r="984" spans="1:51" ht="17.25" customHeight="1" x14ac:dyDescent="0.2">
      <c r="A984" s="26"/>
      <c r="B984" s="27"/>
      <c r="C984" s="28"/>
      <c r="D984" s="29">
        <f>C984*E984*G984/100</f>
        <v>0</v>
      </c>
      <c r="E984" s="30"/>
      <c r="F984" s="31">
        <f>E984*G984/10</f>
        <v>0</v>
      </c>
      <c r="G984" s="30"/>
      <c r="H984" s="30"/>
      <c r="I984" s="30"/>
      <c r="J984" s="30"/>
      <c r="K984" s="28"/>
      <c r="L984" s="68"/>
      <c r="M984" s="32">
        <f>IF(L984=0,H984,L984)</f>
        <v>0</v>
      </c>
      <c r="N984" s="297"/>
      <c r="O984" s="107"/>
      <c r="P984" s="85"/>
      <c r="Q984" s="107"/>
      <c r="R984" s="64"/>
      <c r="S984" s="251"/>
      <c r="T984" s="33"/>
      <c r="U984" s="34">
        <f>$D984*I984</f>
        <v>0</v>
      </c>
      <c r="V984" s="34">
        <f>$D984*J984</f>
        <v>0</v>
      </c>
      <c r="W984" s="34">
        <f>$D984*K984</f>
        <v>0</v>
      </c>
      <c r="X984" s="35">
        <f>$D984*M984</f>
        <v>0</v>
      </c>
      <c r="Y984" s="35">
        <f t="shared" ref="Y984" si="486">D984*(1-K984)</f>
        <v>0</v>
      </c>
      <c r="Z984" s="34">
        <f>$D984*N984</f>
        <v>0</v>
      </c>
      <c r="AA984" s="34">
        <f>$D984*O984</f>
        <v>0</v>
      </c>
      <c r="AB984" s="34">
        <f>$D984*P984</f>
        <v>0</v>
      </c>
      <c r="AC984" s="106">
        <f>D984-AF984-AE984-AD984</f>
        <v>0</v>
      </c>
      <c r="AD984" s="34">
        <f>$D984*Q984</f>
        <v>0</v>
      </c>
      <c r="AE984" s="34">
        <f>$D984*R984</f>
        <v>0</v>
      </c>
      <c r="AF984" s="34">
        <f>$D984*S984</f>
        <v>0</v>
      </c>
      <c r="AG984" s="106">
        <f>$P984*AC984</f>
        <v>0</v>
      </c>
      <c r="AH984" s="106">
        <f>$P984*AD984</f>
        <v>0</v>
      </c>
      <c r="AI984" s="106">
        <f>$P984*AE984</f>
        <v>0</v>
      </c>
      <c r="AJ984" s="106">
        <f>$P984*AF984</f>
        <v>0</v>
      </c>
      <c r="AK984" s="34">
        <f>$D984*T984</f>
        <v>0</v>
      </c>
      <c r="AL984" s="35"/>
      <c r="AM984" s="10"/>
      <c r="AN984" s="29">
        <f>DSUM($A$9:$D$1100,$D$9,AO983:AO984)</f>
        <v>0</v>
      </c>
      <c r="AO984" s="10">
        <f>B984</f>
        <v>0</v>
      </c>
      <c r="AP984" s="88">
        <f>DCOUNT($A$9:$T$1100,$B$9,AO983:AO984)</f>
        <v>0</v>
      </c>
      <c r="AQ984" s="29">
        <f>DSUM($A$9:$T$1100,$P$9,AO983:AO984)</f>
        <v>0</v>
      </c>
      <c r="AR984" s="6">
        <f>IF(AP984=0,0,AQ984/AP984)</f>
        <v>0</v>
      </c>
      <c r="AY984" s="51"/>
    </row>
    <row r="985" spans="1:51" ht="2.25" customHeight="1" x14ac:dyDescent="0.2">
      <c r="A985" s="37"/>
      <c r="B985" s="38"/>
      <c r="C985" s="39"/>
      <c r="D985" s="40"/>
      <c r="E985" s="41"/>
      <c r="F985" s="42"/>
      <c r="G985" s="41"/>
      <c r="H985" s="43" t="s">
        <v>0</v>
      </c>
      <c r="I985" s="43" t="s">
        <v>52</v>
      </c>
      <c r="J985" s="43" t="s">
        <v>1</v>
      </c>
      <c r="K985" s="39"/>
      <c r="L985" s="69"/>
      <c r="M985" s="45"/>
      <c r="N985" s="46"/>
      <c r="O985" s="46"/>
      <c r="P985" s="86"/>
      <c r="Q985" s="252"/>
      <c r="R985" s="63"/>
      <c r="S985" s="253"/>
      <c r="T985" s="47"/>
      <c r="U985" s="48"/>
      <c r="V985" s="48"/>
      <c r="W985" s="48"/>
      <c r="X985" s="48"/>
      <c r="Y985" s="48"/>
      <c r="Z985" s="48"/>
      <c r="AA985" s="48"/>
      <c r="AB985" s="48"/>
      <c r="AC985" s="103"/>
      <c r="AD985" s="48"/>
      <c r="AE985" s="48"/>
      <c r="AF985" s="48"/>
      <c r="AG985" s="109"/>
      <c r="AH985" s="109"/>
      <c r="AI985" s="109"/>
      <c r="AJ985" s="109"/>
      <c r="AK985" s="48"/>
      <c r="AL985" s="48"/>
      <c r="AM985" s="10"/>
      <c r="AN985" s="18"/>
      <c r="AO985" s="14" t="s">
        <v>81</v>
      </c>
      <c r="AP985" s="87"/>
      <c r="AQ985" s="87"/>
      <c r="AY985" s="51"/>
    </row>
    <row r="986" spans="1:51" ht="17.25" customHeight="1" x14ac:dyDescent="0.2">
      <c r="A986" s="26"/>
      <c r="B986" s="27"/>
      <c r="C986" s="28"/>
      <c r="D986" s="29">
        <f>C986*E986*G986/100</f>
        <v>0</v>
      </c>
      <c r="E986" s="30"/>
      <c r="F986" s="31">
        <f>E986*G986/10</f>
        <v>0</v>
      </c>
      <c r="G986" s="30"/>
      <c r="H986" s="30"/>
      <c r="I986" s="30"/>
      <c r="J986" s="30"/>
      <c r="K986" s="28"/>
      <c r="L986" s="68"/>
      <c r="M986" s="32">
        <f>IF(L986=0,H986,L986)</f>
        <v>0</v>
      </c>
      <c r="N986" s="297"/>
      <c r="O986" s="107"/>
      <c r="P986" s="85"/>
      <c r="Q986" s="107"/>
      <c r="R986" s="64"/>
      <c r="S986" s="251"/>
      <c r="T986" s="33"/>
      <c r="U986" s="34">
        <f>$D986*I986</f>
        <v>0</v>
      </c>
      <c r="V986" s="34">
        <f>$D986*J986</f>
        <v>0</v>
      </c>
      <c r="W986" s="34">
        <f>$D986*K986</f>
        <v>0</v>
      </c>
      <c r="X986" s="35">
        <f>$D986*M986</f>
        <v>0</v>
      </c>
      <c r="Y986" s="35">
        <f t="shared" ref="Y986" si="487">D986*(1-K986)</f>
        <v>0</v>
      </c>
      <c r="Z986" s="34">
        <f>$D986*N986</f>
        <v>0</v>
      </c>
      <c r="AA986" s="34">
        <f>$D986*O986</f>
        <v>0</v>
      </c>
      <c r="AB986" s="34">
        <f>$D986*P986</f>
        <v>0</v>
      </c>
      <c r="AC986" s="106">
        <f>D986-AF986-AE986-AD986</f>
        <v>0</v>
      </c>
      <c r="AD986" s="34">
        <f>$D986*Q986</f>
        <v>0</v>
      </c>
      <c r="AE986" s="34">
        <f>$D986*R986</f>
        <v>0</v>
      </c>
      <c r="AF986" s="34">
        <f>$D986*S986</f>
        <v>0</v>
      </c>
      <c r="AG986" s="106">
        <f>$P986*AC986</f>
        <v>0</v>
      </c>
      <c r="AH986" s="106">
        <f>$P986*AD986</f>
        <v>0</v>
      </c>
      <c r="AI986" s="106">
        <f>$P986*AE986</f>
        <v>0</v>
      </c>
      <c r="AJ986" s="106">
        <f>$P986*AF986</f>
        <v>0</v>
      </c>
      <c r="AK986" s="34">
        <f>$D986*T986</f>
        <v>0</v>
      </c>
      <c r="AL986" s="35"/>
      <c r="AM986" s="10"/>
      <c r="AN986" s="29">
        <f>DSUM($A$9:$D$1100,$D$9,AO985:AO986)</f>
        <v>0</v>
      </c>
      <c r="AO986" s="10">
        <f>B986</f>
        <v>0</v>
      </c>
      <c r="AP986" s="88">
        <f>DCOUNT($A$9:$T$1100,$B$9,AO985:AO986)</f>
        <v>0</v>
      </c>
      <c r="AQ986" s="29">
        <f>DSUM($A$9:$T$1100,$P$9,AO985:AO986)</f>
        <v>0</v>
      </c>
      <c r="AR986" s="6">
        <f>IF(AP986=0,0,AQ986/AP986)</f>
        <v>0</v>
      </c>
      <c r="AY986" s="51"/>
    </row>
    <row r="987" spans="1:51" ht="2.25" customHeight="1" x14ac:dyDescent="0.2">
      <c r="A987" s="37"/>
      <c r="B987" s="38"/>
      <c r="C987" s="39"/>
      <c r="D987" s="40"/>
      <c r="E987" s="41"/>
      <c r="F987" s="42"/>
      <c r="G987" s="41"/>
      <c r="H987" s="43" t="s">
        <v>0</v>
      </c>
      <c r="I987" s="43" t="s">
        <v>52</v>
      </c>
      <c r="J987" s="43" t="s">
        <v>1</v>
      </c>
      <c r="K987" s="39"/>
      <c r="L987" s="69"/>
      <c r="M987" s="45"/>
      <c r="N987" s="46"/>
      <c r="O987" s="46"/>
      <c r="P987" s="86"/>
      <c r="Q987" s="252"/>
      <c r="R987" s="63"/>
      <c r="S987" s="253"/>
      <c r="T987" s="47"/>
      <c r="U987" s="48"/>
      <c r="V987" s="48"/>
      <c r="W987" s="48"/>
      <c r="X987" s="48"/>
      <c r="Y987" s="48"/>
      <c r="Z987" s="48"/>
      <c r="AA987" s="48"/>
      <c r="AB987" s="48"/>
      <c r="AC987" s="103"/>
      <c r="AD987" s="48"/>
      <c r="AE987" s="48"/>
      <c r="AF987" s="48"/>
      <c r="AG987" s="109"/>
      <c r="AH987" s="109"/>
      <c r="AI987" s="109"/>
      <c r="AJ987" s="109"/>
      <c r="AK987" s="48"/>
      <c r="AL987" s="48"/>
      <c r="AM987" s="10"/>
      <c r="AN987" s="18"/>
      <c r="AO987" s="14" t="s">
        <v>81</v>
      </c>
      <c r="AP987" s="87"/>
      <c r="AQ987" s="87"/>
      <c r="AY987" s="51"/>
    </row>
    <row r="988" spans="1:51" ht="17.25" customHeight="1" x14ac:dyDescent="0.2">
      <c r="A988" s="26"/>
      <c r="B988" s="27"/>
      <c r="C988" s="28"/>
      <c r="D988" s="29">
        <f>C988*E988*G988/100</f>
        <v>0</v>
      </c>
      <c r="E988" s="30"/>
      <c r="F988" s="31">
        <f>E988*G988/10</f>
        <v>0</v>
      </c>
      <c r="G988" s="30"/>
      <c r="H988" s="30"/>
      <c r="I988" s="30"/>
      <c r="J988" s="30"/>
      <c r="K988" s="28"/>
      <c r="L988" s="68"/>
      <c r="M988" s="32">
        <f>IF(L988=0,H988,L988)</f>
        <v>0</v>
      </c>
      <c r="N988" s="297"/>
      <c r="O988" s="107"/>
      <c r="P988" s="85"/>
      <c r="Q988" s="107"/>
      <c r="R988" s="64"/>
      <c r="S988" s="251"/>
      <c r="T988" s="33"/>
      <c r="U988" s="34">
        <f>$D988*I988</f>
        <v>0</v>
      </c>
      <c r="V988" s="34">
        <f>$D988*J988</f>
        <v>0</v>
      </c>
      <c r="W988" s="34">
        <f>$D988*K988</f>
        <v>0</v>
      </c>
      <c r="X988" s="35">
        <f>$D988*M988</f>
        <v>0</v>
      </c>
      <c r="Y988" s="35">
        <f t="shared" ref="Y988" si="488">D988*(1-K988)</f>
        <v>0</v>
      </c>
      <c r="Z988" s="34">
        <f>$D988*N988</f>
        <v>0</v>
      </c>
      <c r="AA988" s="34">
        <f>$D988*O988</f>
        <v>0</v>
      </c>
      <c r="AB988" s="34">
        <f>$D988*P988</f>
        <v>0</v>
      </c>
      <c r="AC988" s="106">
        <f>D988-AF988-AE988-AD988</f>
        <v>0</v>
      </c>
      <c r="AD988" s="34">
        <f>$D988*Q988</f>
        <v>0</v>
      </c>
      <c r="AE988" s="34">
        <f>$D988*R988</f>
        <v>0</v>
      </c>
      <c r="AF988" s="34">
        <f>$D988*S988</f>
        <v>0</v>
      </c>
      <c r="AG988" s="106">
        <f>$P988*AC988</f>
        <v>0</v>
      </c>
      <c r="AH988" s="106">
        <f>$P988*AD988</f>
        <v>0</v>
      </c>
      <c r="AI988" s="106">
        <f>$P988*AE988</f>
        <v>0</v>
      </c>
      <c r="AJ988" s="106">
        <f>$P988*AF988</f>
        <v>0</v>
      </c>
      <c r="AK988" s="34">
        <f>$D988*T988</f>
        <v>0</v>
      </c>
      <c r="AL988" s="35"/>
      <c r="AM988" s="10"/>
      <c r="AN988" s="29">
        <f>DSUM($A$9:$D$1100,$D$9,AO987:AO988)</f>
        <v>0</v>
      </c>
      <c r="AO988" s="10">
        <f>B988</f>
        <v>0</v>
      </c>
      <c r="AP988" s="88">
        <f>DCOUNT($A$9:$T$1100,$B$9,AO987:AO988)</f>
        <v>0</v>
      </c>
      <c r="AQ988" s="29">
        <f>DSUM($A$9:$T$1100,$P$9,AO987:AO988)</f>
        <v>0</v>
      </c>
      <c r="AR988" s="6">
        <f>IF(AP988=0,0,AQ988/AP988)</f>
        <v>0</v>
      </c>
      <c r="AY988" s="51"/>
    </row>
    <row r="989" spans="1:51" ht="2.25" customHeight="1" x14ac:dyDescent="0.2">
      <c r="A989" s="37"/>
      <c r="B989" s="38"/>
      <c r="C989" s="39"/>
      <c r="D989" s="40"/>
      <c r="E989" s="41"/>
      <c r="F989" s="42"/>
      <c r="G989" s="41"/>
      <c r="H989" s="43" t="s">
        <v>0</v>
      </c>
      <c r="I989" s="43" t="s">
        <v>52</v>
      </c>
      <c r="J989" s="43" t="s">
        <v>1</v>
      </c>
      <c r="K989" s="39"/>
      <c r="L989" s="69"/>
      <c r="M989" s="45"/>
      <c r="N989" s="46"/>
      <c r="O989" s="46"/>
      <c r="P989" s="86"/>
      <c r="Q989" s="252"/>
      <c r="R989" s="63"/>
      <c r="S989" s="253"/>
      <c r="T989" s="47"/>
      <c r="U989" s="48"/>
      <c r="V989" s="48"/>
      <c r="W989" s="48"/>
      <c r="X989" s="48"/>
      <c r="Y989" s="48"/>
      <c r="Z989" s="48"/>
      <c r="AA989" s="48"/>
      <c r="AB989" s="48"/>
      <c r="AC989" s="103"/>
      <c r="AD989" s="48"/>
      <c r="AE989" s="48"/>
      <c r="AF989" s="48"/>
      <c r="AG989" s="109"/>
      <c r="AH989" s="109"/>
      <c r="AI989" s="109"/>
      <c r="AJ989" s="109"/>
      <c r="AK989" s="48"/>
      <c r="AL989" s="48"/>
      <c r="AM989" s="10"/>
      <c r="AN989" s="18"/>
      <c r="AO989" s="14" t="s">
        <v>81</v>
      </c>
      <c r="AP989" s="87"/>
      <c r="AQ989" s="87"/>
      <c r="AY989" s="51"/>
    </row>
    <row r="990" spans="1:51" ht="17.25" customHeight="1" x14ac:dyDescent="0.2">
      <c r="A990" s="26"/>
      <c r="B990" s="27"/>
      <c r="C990" s="28"/>
      <c r="D990" s="29">
        <f>C990*E990*G990/100</f>
        <v>0</v>
      </c>
      <c r="E990" s="30"/>
      <c r="F990" s="31">
        <f>E990*G990/10</f>
        <v>0</v>
      </c>
      <c r="G990" s="30"/>
      <c r="H990" s="30"/>
      <c r="I990" s="30"/>
      <c r="J990" s="30"/>
      <c r="K990" s="28"/>
      <c r="L990" s="68"/>
      <c r="M990" s="32">
        <f>IF(L990=0,H990,L990)</f>
        <v>0</v>
      </c>
      <c r="N990" s="297"/>
      <c r="O990" s="107"/>
      <c r="P990" s="85"/>
      <c r="Q990" s="107"/>
      <c r="R990" s="64"/>
      <c r="S990" s="251"/>
      <c r="T990" s="33"/>
      <c r="U990" s="34">
        <f>$D990*I990</f>
        <v>0</v>
      </c>
      <c r="V990" s="34">
        <f>$D990*J990</f>
        <v>0</v>
      </c>
      <c r="W990" s="34">
        <f>$D990*K990</f>
        <v>0</v>
      </c>
      <c r="X990" s="35">
        <f>$D990*M990</f>
        <v>0</v>
      </c>
      <c r="Y990" s="35">
        <f t="shared" ref="Y990" si="489">D990*(1-K990)</f>
        <v>0</v>
      </c>
      <c r="Z990" s="34">
        <f>$D990*N990</f>
        <v>0</v>
      </c>
      <c r="AA990" s="34">
        <f>$D990*O990</f>
        <v>0</v>
      </c>
      <c r="AB990" s="34">
        <f>$D990*P990</f>
        <v>0</v>
      </c>
      <c r="AC990" s="106">
        <f>D990-AF990-AE990-AD990</f>
        <v>0</v>
      </c>
      <c r="AD990" s="34">
        <f>$D990*Q990</f>
        <v>0</v>
      </c>
      <c r="AE990" s="34">
        <f>$D990*R990</f>
        <v>0</v>
      </c>
      <c r="AF990" s="34">
        <f>$D990*S990</f>
        <v>0</v>
      </c>
      <c r="AG990" s="106">
        <f>$P990*AC990</f>
        <v>0</v>
      </c>
      <c r="AH990" s="106">
        <f>$P990*AD990</f>
        <v>0</v>
      </c>
      <c r="AI990" s="106">
        <f>$P990*AE990</f>
        <v>0</v>
      </c>
      <c r="AJ990" s="106">
        <f>$P990*AF990</f>
        <v>0</v>
      </c>
      <c r="AK990" s="34">
        <f>$D990*T990</f>
        <v>0</v>
      </c>
      <c r="AL990" s="35"/>
      <c r="AM990" s="10"/>
      <c r="AN990" s="29">
        <f>DSUM($A$9:$D$1100,$D$9,AO989:AO990)</f>
        <v>0</v>
      </c>
      <c r="AO990" s="10">
        <f>B990</f>
        <v>0</v>
      </c>
      <c r="AP990" s="88">
        <f>DCOUNT($A$9:$T$1100,$B$9,AO989:AO990)</f>
        <v>0</v>
      </c>
      <c r="AQ990" s="29">
        <f>DSUM($A$9:$T$1100,$P$9,AO989:AO990)</f>
        <v>0</v>
      </c>
      <c r="AR990" s="6">
        <f>IF(AP990=0,0,AQ990/AP990)</f>
        <v>0</v>
      </c>
      <c r="AY990" s="51"/>
    </row>
    <row r="991" spans="1:51" ht="2.25" customHeight="1" x14ac:dyDescent="0.2">
      <c r="A991" s="37"/>
      <c r="B991" s="38"/>
      <c r="C991" s="39"/>
      <c r="D991" s="40"/>
      <c r="E991" s="41"/>
      <c r="F991" s="42"/>
      <c r="G991" s="41"/>
      <c r="H991" s="43" t="s">
        <v>0</v>
      </c>
      <c r="I991" s="43" t="s">
        <v>52</v>
      </c>
      <c r="J991" s="43" t="s">
        <v>1</v>
      </c>
      <c r="K991" s="39"/>
      <c r="L991" s="69"/>
      <c r="M991" s="45"/>
      <c r="N991" s="46"/>
      <c r="O991" s="46"/>
      <c r="P991" s="86"/>
      <c r="Q991" s="252"/>
      <c r="R991" s="63"/>
      <c r="S991" s="253"/>
      <c r="T991" s="47"/>
      <c r="U991" s="48"/>
      <c r="V991" s="48"/>
      <c r="W991" s="48"/>
      <c r="X991" s="48"/>
      <c r="Y991" s="48"/>
      <c r="Z991" s="48"/>
      <c r="AA991" s="48"/>
      <c r="AB991" s="48"/>
      <c r="AC991" s="103"/>
      <c r="AD991" s="48"/>
      <c r="AE991" s="48"/>
      <c r="AF991" s="48"/>
      <c r="AG991" s="109"/>
      <c r="AH991" s="109"/>
      <c r="AI991" s="109"/>
      <c r="AJ991" s="109"/>
      <c r="AK991" s="48"/>
      <c r="AL991" s="48"/>
      <c r="AM991" s="10"/>
      <c r="AN991" s="18"/>
      <c r="AO991" s="14" t="s">
        <v>81</v>
      </c>
      <c r="AP991" s="87"/>
      <c r="AQ991" s="87"/>
      <c r="AY991" s="51"/>
    </row>
    <row r="992" spans="1:51" ht="17.25" customHeight="1" x14ac:dyDescent="0.2">
      <c r="A992" s="26"/>
      <c r="B992" s="27"/>
      <c r="C992" s="28"/>
      <c r="D992" s="29">
        <f>C992*E992*G992/100</f>
        <v>0</v>
      </c>
      <c r="E992" s="30"/>
      <c r="F992" s="31">
        <f>E992*G992/10</f>
        <v>0</v>
      </c>
      <c r="G992" s="30"/>
      <c r="H992" s="30"/>
      <c r="I992" s="30"/>
      <c r="J992" s="30"/>
      <c r="K992" s="28"/>
      <c r="L992" s="68"/>
      <c r="M992" s="32">
        <f>IF(L992=0,H992,L992)</f>
        <v>0</v>
      </c>
      <c r="N992" s="297"/>
      <c r="O992" s="107"/>
      <c r="P992" s="85"/>
      <c r="Q992" s="107"/>
      <c r="R992" s="64"/>
      <c r="S992" s="251"/>
      <c r="T992" s="33"/>
      <c r="U992" s="34">
        <f>$D992*I992</f>
        <v>0</v>
      </c>
      <c r="V992" s="34">
        <f>$D992*J992</f>
        <v>0</v>
      </c>
      <c r="W992" s="34">
        <f>$D992*K992</f>
        <v>0</v>
      </c>
      <c r="X992" s="35">
        <f>$D992*M992</f>
        <v>0</v>
      </c>
      <c r="Y992" s="35">
        <f t="shared" ref="Y992" si="490">D992*(1-K992)</f>
        <v>0</v>
      </c>
      <c r="Z992" s="34">
        <f>$D992*N992</f>
        <v>0</v>
      </c>
      <c r="AA992" s="34">
        <f>$D992*O992</f>
        <v>0</v>
      </c>
      <c r="AB992" s="34">
        <f>$D992*P992</f>
        <v>0</v>
      </c>
      <c r="AC992" s="106">
        <f>D992-AF992-AE992-AD992</f>
        <v>0</v>
      </c>
      <c r="AD992" s="34">
        <f>$D992*Q992</f>
        <v>0</v>
      </c>
      <c r="AE992" s="34">
        <f>$D992*R992</f>
        <v>0</v>
      </c>
      <c r="AF992" s="34">
        <f>$D992*S992</f>
        <v>0</v>
      </c>
      <c r="AG992" s="106">
        <f>$P992*AC992</f>
        <v>0</v>
      </c>
      <c r="AH992" s="106">
        <f>$P992*AD992</f>
        <v>0</v>
      </c>
      <c r="AI992" s="106">
        <f>$P992*AE992</f>
        <v>0</v>
      </c>
      <c r="AJ992" s="106">
        <f>$P992*AF992</f>
        <v>0</v>
      </c>
      <c r="AK992" s="34">
        <f>$D992*T992</f>
        <v>0</v>
      </c>
      <c r="AL992" s="35"/>
      <c r="AM992" s="10"/>
      <c r="AN992" s="29">
        <f>DSUM($A$9:$D$1100,$D$9,AO991:AO992)</f>
        <v>0</v>
      </c>
      <c r="AO992" s="10">
        <f>B992</f>
        <v>0</v>
      </c>
      <c r="AP992" s="88">
        <f>DCOUNT($A$9:$T$1100,$B$9,AO991:AO992)</f>
        <v>0</v>
      </c>
      <c r="AQ992" s="29">
        <f>DSUM($A$9:$T$1100,$P$9,AO991:AO992)</f>
        <v>0</v>
      </c>
      <c r="AR992" s="6">
        <f>IF(AP992=0,0,AQ992/AP992)</f>
        <v>0</v>
      </c>
      <c r="AY992" s="51"/>
    </row>
    <row r="993" spans="1:51" ht="2.25" customHeight="1" x14ac:dyDescent="0.2">
      <c r="A993" s="37"/>
      <c r="B993" s="38"/>
      <c r="C993" s="39"/>
      <c r="D993" s="40"/>
      <c r="E993" s="41"/>
      <c r="F993" s="42"/>
      <c r="G993" s="41"/>
      <c r="H993" s="43" t="s">
        <v>0</v>
      </c>
      <c r="I993" s="43" t="s">
        <v>52</v>
      </c>
      <c r="J993" s="43" t="s">
        <v>1</v>
      </c>
      <c r="K993" s="39"/>
      <c r="L993" s="69"/>
      <c r="M993" s="45"/>
      <c r="N993" s="46"/>
      <c r="O993" s="46"/>
      <c r="P993" s="86"/>
      <c r="Q993" s="252"/>
      <c r="R993" s="63"/>
      <c r="S993" s="253"/>
      <c r="T993" s="47"/>
      <c r="U993" s="48"/>
      <c r="V993" s="48"/>
      <c r="W993" s="48"/>
      <c r="X993" s="48"/>
      <c r="Y993" s="48"/>
      <c r="Z993" s="48"/>
      <c r="AA993" s="48"/>
      <c r="AB993" s="48"/>
      <c r="AC993" s="103"/>
      <c r="AD993" s="48"/>
      <c r="AE993" s="48"/>
      <c r="AF993" s="48"/>
      <c r="AG993" s="109"/>
      <c r="AH993" s="109"/>
      <c r="AI993" s="109"/>
      <c r="AJ993" s="109"/>
      <c r="AK993" s="48"/>
      <c r="AL993" s="48"/>
      <c r="AM993" s="10"/>
      <c r="AN993" s="18"/>
      <c r="AO993" s="14" t="s">
        <v>81</v>
      </c>
      <c r="AP993" s="87"/>
      <c r="AQ993" s="87"/>
      <c r="AY993" s="51"/>
    </row>
    <row r="994" spans="1:51" ht="17.25" customHeight="1" x14ac:dyDescent="0.2">
      <c r="A994" s="26"/>
      <c r="B994" s="27"/>
      <c r="C994" s="28"/>
      <c r="D994" s="29">
        <f>C994*E994*G994/100</f>
        <v>0</v>
      </c>
      <c r="E994" s="30"/>
      <c r="F994" s="31">
        <f>E994*G994/10</f>
        <v>0</v>
      </c>
      <c r="G994" s="30"/>
      <c r="H994" s="30"/>
      <c r="I994" s="30"/>
      <c r="J994" s="30"/>
      <c r="K994" s="28"/>
      <c r="L994" s="68"/>
      <c r="M994" s="32">
        <f>IF(L994=0,H994,L994)</f>
        <v>0</v>
      </c>
      <c r="N994" s="297"/>
      <c r="O994" s="107"/>
      <c r="P994" s="85"/>
      <c r="Q994" s="107"/>
      <c r="R994" s="64"/>
      <c r="S994" s="251"/>
      <c r="T994" s="33"/>
      <c r="U994" s="34">
        <f>$D994*I994</f>
        <v>0</v>
      </c>
      <c r="V994" s="34">
        <f>$D994*J994</f>
        <v>0</v>
      </c>
      <c r="W994" s="34">
        <f>$D994*K994</f>
        <v>0</v>
      </c>
      <c r="X994" s="35">
        <f>$D994*M994</f>
        <v>0</v>
      </c>
      <c r="Y994" s="35">
        <f t="shared" ref="Y994" si="491">D994*(1-K994)</f>
        <v>0</v>
      </c>
      <c r="Z994" s="34">
        <f>$D994*N994</f>
        <v>0</v>
      </c>
      <c r="AA994" s="34">
        <f>$D994*O994</f>
        <v>0</v>
      </c>
      <c r="AB994" s="34">
        <f>$D994*P994</f>
        <v>0</v>
      </c>
      <c r="AC994" s="106">
        <f>D994-AF994-AE994-AD994</f>
        <v>0</v>
      </c>
      <c r="AD994" s="34">
        <f>$D994*Q994</f>
        <v>0</v>
      </c>
      <c r="AE994" s="34">
        <f>$D994*R994</f>
        <v>0</v>
      </c>
      <c r="AF994" s="34">
        <f>$D994*S994</f>
        <v>0</v>
      </c>
      <c r="AG994" s="106">
        <f>$P994*AC994</f>
        <v>0</v>
      </c>
      <c r="AH994" s="106">
        <f>$P994*AD994</f>
        <v>0</v>
      </c>
      <c r="AI994" s="106">
        <f>$P994*AE994</f>
        <v>0</v>
      </c>
      <c r="AJ994" s="106">
        <f>$P994*AF994</f>
        <v>0</v>
      </c>
      <c r="AK994" s="34">
        <f>$D994*T994</f>
        <v>0</v>
      </c>
      <c r="AL994" s="35"/>
      <c r="AM994" s="10"/>
      <c r="AN994" s="29">
        <f>DSUM($A$9:$D$1100,$D$9,AO993:AO994)</f>
        <v>0</v>
      </c>
      <c r="AO994" s="10">
        <f>B994</f>
        <v>0</v>
      </c>
      <c r="AP994" s="88">
        <f>DCOUNT($A$9:$T$1100,$B$9,AO993:AO994)</f>
        <v>0</v>
      </c>
      <c r="AQ994" s="29">
        <f>DSUM($A$9:$T$1100,$P$9,AO993:AO994)</f>
        <v>0</v>
      </c>
      <c r="AR994" s="6">
        <f>IF(AP994=0,0,AQ994/AP994)</f>
        <v>0</v>
      </c>
      <c r="AY994" s="51"/>
    </row>
    <row r="995" spans="1:51" ht="2.25" customHeight="1" x14ac:dyDescent="0.2">
      <c r="A995" s="37"/>
      <c r="B995" s="38"/>
      <c r="C995" s="39"/>
      <c r="D995" s="40"/>
      <c r="E995" s="41"/>
      <c r="F995" s="42"/>
      <c r="G995" s="41"/>
      <c r="H995" s="43" t="s">
        <v>0</v>
      </c>
      <c r="I995" s="43" t="s">
        <v>52</v>
      </c>
      <c r="J995" s="43" t="s">
        <v>1</v>
      </c>
      <c r="K995" s="39"/>
      <c r="L995" s="69"/>
      <c r="M995" s="45"/>
      <c r="N995" s="46"/>
      <c r="O995" s="46"/>
      <c r="P995" s="86"/>
      <c r="Q995" s="252"/>
      <c r="R995" s="63"/>
      <c r="S995" s="253"/>
      <c r="T995" s="47"/>
      <c r="U995" s="48"/>
      <c r="V995" s="48"/>
      <c r="W995" s="48"/>
      <c r="X995" s="48"/>
      <c r="Y995" s="48"/>
      <c r="Z995" s="48"/>
      <c r="AA995" s="48"/>
      <c r="AB995" s="48"/>
      <c r="AC995" s="103"/>
      <c r="AD995" s="48"/>
      <c r="AE995" s="48"/>
      <c r="AF995" s="48"/>
      <c r="AG995" s="109"/>
      <c r="AH995" s="109"/>
      <c r="AI995" s="109"/>
      <c r="AJ995" s="109"/>
      <c r="AK995" s="48"/>
      <c r="AL995" s="48"/>
      <c r="AM995" s="10"/>
      <c r="AN995" s="18"/>
      <c r="AO995" s="14" t="s">
        <v>81</v>
      </c>
      <c r="AP995" s="87"/>
      <c r="AQ995" s="87"/>
      <c r="AY995" s="51"/>
    </row>
    <row r="996" spans="1:51" ht="17.25" customHeight="1" x14ac:dyDescent="0.2">
      <c r="A996" s="26"/>
      <c r="B996" s="27"/>
      <c r="C996" s="28"/>
      <c r="D996" s="29">
        <f>C996*E996*G996/100</f>
        <v>0</v>
      </c>
      <c r="E996" s="30"/>
      <c r="F996" s="31">
        <f>E996*G996/10</f>
        <v>0</v>
      </c>
      <c r="G996" s="30"/>
      <c r="H996" s="30"/>
      <c r="I996" s="30"/>
      <c r="J996" s="30"/>
      <c r="K996" s="28"/>
      <c r="L996" s="68"/>
      <c r="M996" s="32">
        <f>IF(L996=0,H996,L996)</f>
        <v>0</v>
      </c>
      <c r="N996" s="297"/>
      <c r="O996" s="107"/>
      <c r="P996" s="85"/>
      <c r="Q996" s="107"/>
      <c r="R996" s="64"/>
      <c r="S996" s="251"/>
      <c r="T996" s="33"/>
      <c r="U996" s="34">
        <f>$D996*I996</f>
        <v>0</v>
      </c>
      <c r="V996" s="34">
        <f>$D996*J996</f>
        <v>0</v>
      </c>
      <c r="W996" s="34">
        <f>$D996*K996</f>
        <v>0</v>
      </c>
      <c r="X996" s="35">
        <f>$D996*M996</f>
        <v>0</v>
      </c>
      <c r="Y996" s="35">
        <f t="shared" ref="Y996" si="492">D996*(1-K996)</f>
        <v>0</v>
      </c>
      <c r="Z996" s="34">
        <f>$D996*N996</f>
        <v>0</v>
      </c>
      <c r="AA996" s="34">
        <f>$D996*O996</f>
        <v>0</v>
      </c>
      <c r="AB996" s="34">
        <f>$D996*P996</f>
        <v>0</v>
      </c>
      <c r="AC996" s="106">
        <f>D996-AF996-AE996-AD996</f>
        <v>0</v>
      </c>
      <c r="AD996" s="34">
        <f>$D996*Q996</f>
        <v>0</v>
      </c>
      <c r="AE996" s="34">
        <f>$D996*R996</f>
        <v>0</v>
      </c>
      <c r="AF996" s="34">
        <f>$D996*S996</f>
        <v>0</v>
      </c>
      <c r="AG996" s="106">
        <f>$P996*AC996</f>
        <v>0</v>
      </c>
      <c r="AH996" s="106">
        <f>$P996*AD996</f>
        <v>0</v>
      </c>
      <c r="AI996" s="106">
        <f>$P996*AE996</f>
        <v>0</v>
      </c>
      <c r="AJ996" s="106">
        <f>$P996*AF996</f>
        <v>0</v>
      </c>
      <c r="AK996" s="34">
        <f>$D996*T996</f>
        <v>0</v>
      </c>
      <c r="AL996" s="35"/>
      <c r="AM996" s="10"/>
      <c r="AN996" s="29">
        <f>DSUM($A$9:$D$1100,$D$9,AO995:AO996)</f>
        <v>0</v>
      </c>
      <c r="AO996" s="10">
        <f>B996</f>
        <v>0</v>
      </c>
      <c r="AP996" s="88">
        <f>DCOUNT($A$9:$T$1100,$B$9,AO995:AO996)</f>
        <v>0</v>
      </c>
      <c r="AQ996" s="29">
        <f>DSUM($A$9:$T$1100,$P$9,AO995:AO996)</f>
        <v>0</v>
      </c>
      <c r="AR996" s="6">
        <f>IF(AP996=0,0,AQ996/AP996)</f>
        <v>0</v>
      </c>
      <c r="AY996" s="51"/>
    </row>
    <row r="997" spans="1:51" ht="2.25" customHeight="1" x14ac:dyDescent="0.2">
      <c r="A997" s="37"/>
      <c r="B997" s="38"/>
      <c r="C997" s="39"/>
      <c r="D997" s="40"/>
      <c r="E997" s="41"/>
      <c r="F997" s="42"/>
      <c r="G997" s="41"/>
      <c r="H997" s="43" t="s">
        <v>0</v>
      </c>
      <c r="I997" s="43" t="s">
        <v>52</v>
      </c>
      <c r="J997" s="43" t="s">
        <v>1</v>
      </c>
      <c r="K997" s="39"/>
      <c r="L997" s="69"/>
      <c r="M997" s="45"/>
      <c r="N997" s="46"/>
      <c r="O997" s="46"/>
      <c r="P997" s="86"/>
      <c r="Q997" s="252"/>
      <c r="R997" s="63"/>
      <c r="S997" s="253"/>
      <c r="T997" s="47"/>
      <c r="U997" s="48"/>
      <c r="V997" s="48"/>
      <c r="W997" s="48"/>
      <c r="X997" s="48"/>
      <c r="Y997" s="48"/>
      <c r="Z997" s="48"/>
      <c r="AA997" s="48"/>
      <c r="AB997" s="48"/>
      <c r="AC997" s="103"/>
      <c r="AD997" s="48"/>
      <c r="AE997" s="48"/>
      <c r="AF997" s="48"/>
      <c r="AG997" s="109"/>
      <c r="AH997" s="109"/>
      <c r="AI997" s="109"/>
      <c r="AJ997" s="109"/>
      <c r="AK997" s="48"/>
      <c r="AL997" s="48"/>
      <c r="AM997" s="10"/>
      <c r="AN997" s="18"/>
      <c r="AO997" s="14" t="s">
        <v>81</v>
      </c>
      <c r="AP997" s="87"/>
      <c r="AQ997" s="87"/>
      <c r="AY997" s="51"/>
    </row>
    <row r="998" spans="1:51" ht="17.25" customHeight="1" x14ac:dyDescent="0.2">
      <c r="A998" s="26"/>
      <c r="B998" s="27"/>
      <c r="C998" s="28"/>
      <c r="D998" s="29">
        <f>C998*E998*G998/100</f>
        <v>0</v>
      </c>
      <c r="E998" s="30"/>
      <c r="F998" s="31">
        <f>E998*G998/10</f>
        <v>0</v>
      </c>
      <c r="G998" s="30"/>
      <c r="H998" s="30"/>
      <c r="I998" s="30"/>
      <c r="J998" s="30"/>
      <c r="K998" s="28"/>
      <c r="L998" s="68"/>
      <c r="M998" s="32">
        <f>IF(L998=0,H998,L998)</f>
        <v>0</v>
      </c>
      <c r="N998" s="297"/>
      <c r="O998" s="107"/>
      <c r="P998" s="85"/>
      <c r="Q998" s="107"/>
      <c r="R998" s="64"/>
      <c r="S998" s="251"/>
      <c r="T998" s="33"/>
      <c r="U998" s="34">
        <f>$D998*I998</f>
        <v>0</v>
      </c>
      <c r="V998" s="34">
        <f>$D998*J998</f>
        <v>0</v>
      </c>
      <c r="W998" s="34">
        <f>$D998*K998</f>
        <v>0</v>
      </c>
      <c r="X998" s="35">
        <f>$D998*M998</f>
        <v>0</v>
      </c>
      <c r="Y998" s="35">
        <f t="shared" ref="Y998" si="493">D998*(1-K998)</f>
        <v>0</v>
      </c>
      <c r="Z998" s="34">
        <f>$D998*N998</f>
        <v>0</v>
      </c>
      <c r="AA998" s="34">
        <f>$D998*O998</f>
        <v>0</v>
      </c>
      <c r="AB998" s="34">
        <f>$D998*P998</f>
        <v>0</v>
      </c>
      <c r="AC998" s="106">
        <f>D998-AF998-AE998-AD998</f>
        <v>0</v>
      </c>
      <c r="AD998" s="34">
        <f>$D998*Q998</f>
        <v>0</v>
      </c>
      <c r="AE998" s="34">
        <f>$D998*R998</f>
        <v>0</v>
      </c>
      <c r="AF998" s="34">
        <f>$D998*S998</f>
        <v>0</v>
      </c>
      <c r="AG998" s="106">
        <f>$P998*AC998</f>
        <v>0</v>
      </c>
      <c r="AH998" s="106">
        <f>$P998*AD998</f>
        <v>0</v>
      </c>
      <c r="AI998" s="106">
        <f>$P998*AE998</f>
        <v>0</v>
      </c>
      <c r="AJ998" s="106">
        <f>$P998*AF998</f>
        <v>0</v>
      </c>
      <c r="AK998" s="34">
        <f>$D998*T998</f>
        <v>0</v>
      </c>
      <c r="AL998" s="35"/>
      <c r="AM998" s="10"/>
      <c r="AN998" s="29">
        <f>DSUM($A$9:$D$1100,$D$9,AO997:AO998)</f>
        <v>0</v>
      </c>
      <c r="AO998" s="10">
        <f>B998</f>
        <v>0</v>
      </c>
      <c r="AP998" s="88">
        <f>DCOUNT($A$9:$T$1100,$B$9,AO997:AO998)</f>
        <v>0</v>
      </c>
      <c r="AQ998" s="29">
        <f>DSUM($A$9:$T$1100,$P$9,AO997:AO998)</f>
        <v>0</v>
      </c>
      <c r="AR998" s="6">
        <f>IF(AP998=0,0,AQ998/AP998)</f>
        <v>0</v>
      </c>
      <c r="AY998" s="51"/>
    </row>
    <row r="999" spans="1:51" ht="2.25" customHeight="1" x14ac:dyDescent="0.2">
      <c r="A999" s="37"/>
      <c r="B999" s="38"/>
      <c r="C999" s="39"/>
      <c r="D999" s="40"/>
      <c r="E999" s="41"/>
      <c r="F999" s="42"/>
      <c r="G999" s="41"/>
      <c r="H999" s="43" t="s">
        <v>0</v>
      </c>
      <c r="I999" s="43" t="s">
        <v>52</v>
      </c>
      <c r="J999" s="43" t="s">
        <v>1</v>
      </c>
      <c r="K999" s="39"/>
      <c r="L999" s="69"/>
      <c r="M999" s="45"/>
      <c r="N999" s="46"/>
      <c r="O999" s="46"/>
      <c r="P999" s="86"/>
      <c r="Q999" s="252"/>
      <c r="R999" s="63"/>
      <c r="S999" s="253"/>
      <c r="T999" s="47"/>
      <c r="U999" s="48"/>
      <c r="V999" s="48"/>
      <c r="W999" s="48"/>
      <c r="X999" s="48"/>
      <c r="Y999" s="48"/>
      <c r="Z999" s="48"/>
      <c r="AA999" s="48"/>
      <c r="AB999" s="48"/>
      <c r="AC999" s="103"/>
      <c r="AD999" s="48"/>
      <c r="AE999" s="48"/>
      <c r="AF999" s="48"/>
      <c r="AG999" s="109"/>
      <c r="AH999" s="109"/>
      <c r="AI999" s="109"/>
      <c r="AJ999" s="109"/>
      <c r="AK999" s="48"/>
      <c r="AL999" s="48"/>
      <c r="AM999" s="10"/>
      <c r="AN999" s="18"/>
      <c r="AO999" s="14" t="s">
        <v>81</v>
      </c>
      <c r="AP999" s="87"/>
      <c r="AQ999" s="87"/>
      <c r="AY999" s="51"/>
    </row>
    <row r="1000" spans="1:51" ht="17.25" customHeight="1" x14ac:dyDescent="0.2">
      <c r="A1000" s="26"/>
      <c r="B1000" s="27"/>
      <c r="C1000" s="28"/>
      <c r="D1000" s="29">
        <f>C1000*E1000*G1000/100</f>
        <v>0</v>
      </c>
      <c r="E1000" s="30"/>
      <c r="F1000" s="31">
        <f>E1000*G1000/10</f>
        <v>0</v>
      </c>
      <c r="G1000" s="30"/>
      <c r="H1000" s="30"/>
      <c r="I1000" s="30"/>
      <c r="J1000" s="30"/>
      <c r="K1000" s="28"/>
      <c r="L1000" s="68"/>
      <c r="M1000" s="32">
        <f>IF(L1000=0,H1000,L1000)</f>
        <v>0</v>
      </c>
      <c r="N1000" s="297"/>
      <c r="O1000" s="107"/>
      <c r="P1000" s="85"/>
      <c r="Q1000" s="107"/>
      <c r="R1000" s="64"/>
      <c r="S1000" s="251"/>
      <c r="T1000" s="33"/>
      <c r="U1000" s="34">
        <f>$D1000*I1000</f>
        <v>0</v>
      </c>
      <c r="V1000" s="34">
        <f>$D1000*J1000</f>
        <v>0</v>
      </c>
      <c r="W1000" s="34">
        <f>$D1000*K1000</f>
        <v>0</v>
      </c>
      <c r="X1000" s="35">
        <f>$D1000*M1000</f>
        <v>0</v>
      </c>
      <c r="Y1000" s="35">
        <f t="shared" ref="Y1000" si="494">D1000*(1-K1000)</f>
        <v>0</v>
      </c>
      <c r="Z1000" s="34">
        <f>$D1000*N1000</f>
        <v>0</v>
      </c>
      <c r="AA1000" s="34">
        <f>$D1000*O1000</f>
        <v>0</v>
      </c>
      <c r="AB1000" s="34">
        <f>$D1000*P1000</f>
        <v>0</v>
      </c>
      <c r="AC1000" s="106">
        <f>D1000-AF1000-AE1000-AD1000</f>
        <v>0</v>
      </c>
      <c r="AD1000" s="34">
        <f>$D1000*Q1000</f>
        <v>0</v>
      </c>
      <c r="AE1000" s="34">
        <f>$D1000*R1000</f>
        <v>0</v>
      </c>
      <c r="AF1000" s="34">
        <f>$D1000*S1000</f>
        <v>0</v>
      </c>
      <c r="AG1000" s="106">
        <f>$P1000*AC1000</f>
        <v>0</v>
      </c>
      <c r="AH1000" s="106">
        <f>$P1000*AD1000</f>
        <v>0</v>
      </c>
      <c r="AI1000" s="106">
        <f>$P1000*AE1000</f>
        <v>0</v>
      </c>
      <c r="AJ1000" s="106">
        <f>$P1000*AF1000</f>
        <v>0</v>
      </c>
      <c r="AK1000" s="34">
        <f>$D1000*T1000</f>
        <v>0</v>
      </c>
      <c r="AL1000" s="35"/>
      <c r="AM1000" s="10"/>
      <c r="AN1000" s="29">
        <f>DSUM($A$9:$D$1100,$D$9,AO999:AO1000)</f>
        <v>0</v>
      </c>
      <c r="AO1000" s="10">
        <f>B1000</f>
        <v>0</v>
      </c>
      <c r="AP1000" s="88">
        <f>DCOUNT($A$9:$T$1100,$B$9,AO999:AO1000)</f>
        <v>0</v>
      </c>
      <c r="AQ1000" s="29">
        <f>DSUM($A$9:$T$1100,$P$9,AO999:AO1000)</f>
        <v>0</v>
      </c>
      <c r="AR1000" s="6">
        <f>IF(AP1000=0,0,AQ1000/AP1000)</f>
        <v>0</v>
      </c>
      <c r="AY1000" s="51"/>
    </row>
    <row r="1001" spans="1:51" ht="2.25" customHeight="1" x14ac:dyDescent="0.2">
      <c r="A1001" s="37"/>
      <c r="B1001" s="38"/>
      <c r="C1001" s="39"/>
      <c r="D1001" s="40"/>
      <c r="E1001" s="41"/>
      <c r="F1001" s="42"/>
      <c r="G1001" s="41"/>
      <c r="H1001" s="43" t="s">
        <v>0</v>
      </c>
      <c r="I1001" s="43" t="s">
        <v>52</v>
      </c>
      <c r="J1001" s="43" t="s">
        <v>1</v>
      </c>
      <c r="K1001" s="39"/>
      <c r="L1001" s="69"/>
      <c r="M1001" s="45"/>
      <c r="N1001" s="46"/>
      <c r="O1001" s="46"/>
      <c r="P1001" s="86"/>
      <c r="Q1001" s="252"/>
      <c r="R1001" s="63"/>
      <c r="S1001" s="253"/>
      <c r="T1001" s="47"/>
      <c r="U1001" s="48"/>
      <c r="V1001" s="48"/>
      <c r="W1001" s="48"/>
      <c r="X1001" s="48"/>
      <c r="Y1001" s="48"/>
      <c r="Z1001" s="48"/>
      <c r="AA1001" s="48"/>
      <c r="AB1001" s="48"/>
      <c r="AC1001" s="103"/>
      <c r="AD1001" s="48"/>
      <c r="AE1001" s="48"/>
      <c r="AF1001" s="48"/>
      <c r="AG1001" s="109"/>
      <c r="AH1001" s="109"/>
      <c r="AI1001" s="109"/>
      <c r="AJ1001" s="109"/>
      <c r="AK1001" s="48"/>
      <c r="AL1001" s="48"/>
      <c r="AM1001" s="10"/>
      <c r="AN1001" s="18"/>
      <c r="AO1001" s="14" t="s">
        <v>81</v>
      </c>
      <c r="AP1001" s="87"/>
      <c r="AQ1001" s="87"/>
      <c r="AY1001" s="51"/>
    </row>
    <row r="1002" spans="1:51" ht="17.25" customHeight="1" x14ac:dyDescent="0.2">
      <c r="A1002" s="26"/>
      <c r="B1002" s="27"/>
      <c r="C1002" s="28"/>
      <c r="D1002" s="29">
        <f>C1002*E1002*G1002/100</f>
        <v>0</v>
      </c>
      <c r="E1002" s="30"/>
      <c r="F1002" s="31">
        <f>E1002*G1002/10</f>
        <v>0</v>
      </c>
      <c r="G1002" s="30"/>
      <c r="H1002" s="30"/>
      <c r="I1002" s="30"/>
      <c r="J1002" s="30"/>
      <c r="K1002" s="28"/>
      <c r="L1002" s="68"/>
      <c r="M1002" s="32">
        <f>IF(L1002=0,H1002,L1002)</f>
        <v>0</v>
      </c>
      <c r="N1002" s="297"/>
      <c r="O1002" s="107"/>
      <c r="P1002" s="85"/>
      <c r="Q1002" s="107"/>
      <c r="R1002" s="64"/>
      <c r="S1002" s="251"/>
      <c r="T1002" s="33"/>
      <c r="U1002" s="34">
        <f>$D1002*I1002</f>
        <v>0</v>
      </c>
      <c r="V1002" s="34">
        <f>$D1002*J1002</f>
        <v>0</v>
      </c>
      <c r="W1002" s="34">
        <f>$D1002*K1002</f>
        <v>0</v>
      </c>
      <c r="X1002" s="35">
        <f>$D1002*M1002</f>
        <v>0</v>
      </c>
      <c r="Y1002" s="35">
        <f t="shared" ref="Y1002" si="495">D1002*(1-K1002)</f>
        <v>0</v>
      </c>
      <c r="Z1002" s="34">
        <f>$D1002*N1002</f>
        <v>0</v>
      </c>
      <c r="AA1002" s="34">
        <f>$D1002*O1002</f>
        <v>0</v>
      </c>
      <c r="AB1002" s="34">
        <f>$D1002*P1002</f>
        <v>0</v>
      </c>
      <c r="AC1002" s="106">
        <f>D1002-AF1002-AE1002-AD1002</f>
        <v>0</v>
      </c>
      <c r="AD1002" s="34">
        <f>$D1002*Q1002</f>
        <v>0</v>
      </c>
      <c r="AE1002" s="34">
        <f>$D1002*R1002</f>
        <v>0</v>
      </c>
      <c r="AF1002" s="34">
        <f>$D1002*S1002</f>
        <v>0</v>
      </c>
      <c r="AG1002" s="106">
        <f>$P1002*AC1002</f>
        <v>0</v>
      </c>
      <c r="AH1002" s="106">
        <f>$P1002*AD1002</f>
        <v>0</v>
      </c>
      <c r="AI1002" s="106">
        <f>$P1002*AE1002</f>
        <v>0</v>
      </c>
      <c r="AJ1002" s="106">
        <f>$P1002*AF1002</f>
        <v>0</v>
      </c>
      <c r="AK1002" s="34">
        <f>$D1002*T1002</f>
        <v>0</v>
      </c>
      <c r="AL1002" s="35"/>
      <c r="AM1002" s="10"/>
      <c r="AN1002" s="29">
        <f>DSUM($A$9:$D$1100,$D$9,AO1001:AO1002)</f>
        <v>0</v>
      </c>
      <c r="AO1002" s="10">
        <f>B1002</f>
        <v>0</v>
      </c>
      <c r="AP1002" s="88">
        <f>DCOUNT($A$9:$T$1100,$B$9,AO1001:AO1002)</f>
        <v>0</v>
      </c>
      <c r="AQ1002" s="29">
        <f>DSUM($A$9:$T$1100,$P$9,AO1001:AO1002)</f>
        <v>0</v>
      </c>
      <c r="AR1002" s="6">
        <f>IF(AP1002=0,0,AQ1002/AP1002)</f>
        <v>0</v>
      </c>
      <c r="AY1002" s="51"/>
    </row>
    <row r="1003" spans="1:51" ht="2.25" customHeight="1" x14ac:dyDescent="0.2">
      <c r="A1003" s="37"/>
      <c r="B1003" s="38"/>
      <c r="C1003" s="39"/>
      <c r="D1003" s="40"/>
      <c r="E1003" s="41"/>
      <c r="F1003" s="42"/>
      <c r="G1003" s="41"/>
      <c r="H1003" s="43" t="s">
        <v>0</v>
      </c>
      <c r="I1003" s="43" t="s">
        <v>52</v>
      </c>
      <c r="J1003" s="43" t="s">
        <v>1</v>
      </c>
      <c r="K1003" s="39"/>
      <c r="L1003" s="69"/>
      <c r="M1003" s="45"/>
      <c r="N1003" s="46"/>
      <c r="O1003" s="46"/>
      <c r="P1003" s="86"/>
      <c r="Q1003" s="252"/>
      <c r="R1003" s="63"/>
      <c r="S1003" s="253"/>
      <c r="T1003" s="47"/>
      <c r="U1003" s="48"/>
      <c r="V1003" s="48"/>
      <c r="W1003" s="48"/>
      <c r="X1003" s="48"/>
      <c r="Y1003" s="48"/>
      <c r="Z1003" s="48"/>
      <c r="AA1003" s="48"/>
      <c r="AB1003" s="48"/>
      <c r="AC1003" s="103"/>
      <c r="AD1003" s="48"/>
      <c r="AE1003" s="48"/>
      <c r="AF1003" s="48"/>
      <c r="AG1003" s="109"/>
      <c r="AH1003" s="109"/>
      <c r="AI1003" s="109"/>
      <c r="AJ1003" s="109"/>
      <c r="AK1003" s="48"/>
      <c r="AL1003" s="48"/>
      <c r="AM1003" s="10"/>
      <c r="AN1003" s="18"/>
      <c r="AO1003" s="14" t="s">
        <v>81</v>
      </c>
      <c r="AP1003" s="87"/>
      <c r="AQ1003" s="87"/>
      <c r="AY1003" s="51"/>
    </row>
    <row r="1004" spans="1:51" ht="17.25" customHeight="1" x14ac:dyDescent="0.2">
      <c r="A1004" s="26"/>
      <c r="B1004" s="27"/>
      <c r="C1004" s="28"/>
      <c r="D1004" s="29">
        <f>C1004*E1004*G1004/100</f>
        <v>0</v>
      </c>
      <c r="E1004" s="30"/>
      <c r="F1004" s="31">
        <f>E1004*G1004/10</f>
        <v>0</v>
      </c>
      <c r="G1004" s="30"/>
      <c r="H1004" s="30"/>
      <c r="I1004" s="30"/>
      <c r="J1004" s="30"/>
      <c r="K1004" s="28"/>
      <c r="L1004" s="68"/>
      <c r="M1004" s="32">
        <f>IF(L1004=0,H1004,L1004)</f>
        <v>0</v>
      </c>
      <c r="N1004" s="297"/>
      <c r="O1004" s="107"/>
      <c r="P1004" s="85"/>
      <c r="Q1004" s="107"/>
      <c r="R1004" s="64"/>
      <c r="S1004" s="251"/>
      <c r="T1004" s="33"/>
      <c r="U1004" s="34">
        <f>$D1004*I1004</f>
        <v>0</v>
      </c>
      <c r="V1004" s="34">
        <f>$D1004*J1004</f>
        <v>0</v>
      </c>
      <c r="W1004" s="34">
        <f>$D1004*K1004</f>
        <v>0</v>
      </c>
      <c r="X1004" s="35">
        <f>$D1004*M1004</f>
        <v>0</v>
      </c>
      <c r="Y1004" s="35">
        <f t="shared" ref="Y1004" si="496">D1004*(1-K1004)</f>
        <v>0</v>
      </c>
      <c r="Z1004" s="34">
        <f>$D1004*N1004</f>
        <v>0</v>
      </c>
      <c r="AA1004" s="34">
        <f>$D1004*O1004</f>
        <v>0</v>
      </c>
      <c r="AB1004" s="34">
        <f>$D1004*P1004</f>
        <v>0</v>
      </c>
      <c r="AC1004" s="106">
        <f>D1004-AF1004-AE1004-AD1004</f>
        <v>0</v>
      </c>
      <c r="AD1004" s="34">
        <f>$D1004*Q1004</f>
        <v>0</v>
      </c>
      <c r="AE1004" s="34">
        <f>$D1004*R1004</f>
        <v>0</v>
      </c>
      <c r="AF1004" s="34">
        <f>$D1004*S1004</f>
        <v>0</v>
      </c>
      <c r="AG1004" s="106">
        <f>$P1004*AC1004</f>
        <v>0</v>
      </c>
      <c r="AH1004" s="106">
        <f>$P1004*AD1004</f>
        <v>0</v>
      </c>
      <c r="AI1004" s="106">
        <f>$P1004*AE1004</f>
        <v>0</v>
      </c>
      <c r="AJ1004" s="106">
        <f>$P1004*AF1004</f>
        <v>0</v>
      </c>
      <c r="AK1004" s="34">
        <f>$D1004*T1004</f>
        <v>0</v>
      </c>
      <c r="AL1004" s="35"/>
      <c r="AM1004" s="10"/>
      <c r="AN1004" s="29">
        <f>DSUM($A$9:$D$1100,$D$9,AO1003:AO1004)</f>
        <v>0</v>
      </c>
      <c r="AO1004" s="10">
        <f>B1004</f>
        <v>0</v>
      </c>
      <c r="AP1004" s="88">
        <f>DCOUNT($A$9:$T$1100,$B$9,AO1003:AO1004)</f>
        <v>0</v>
      </c>
      <c r="AQ1004" s="29">
        <f>DSUM($A$9:$T$1100,$P$9,AO1003:AO1004)</f>
        <v>0</v>
      </c>
      <c r="AR1004" s="6">
        <f>IF(AP1004=0,0,AQ1004/AP1004)</f>
        <v>0</v>
      </c>
      <c r="AY1004" s="51"/>
    </row>
    <row r="1005" spans="1:51" ht="2.25" customHeight="1" x14ac:dyDescent="0.2">
      <c r="A1005" s="37"/>
      <c r="B1005" s="38"/>
      <c r="C1005" s="39"/>
      <c r="D1005" s="40"/>
      <c r="E1005" s="41"/>
      <c r="F1005" s="42"/>
      <c r="G1005" s="41"/>
      <c r="H1005" s="43" t="s">
        <v>0</v>
      </c>
      <c r="I1005" s="43" t="s">
        <v>52</v>
      </c>
      <c r="J1005" s="43" t="s">
        <v>1</v>
      </c>
      <c r="K1005" s="39"/>
      <c r="L1005" s="69"/>
      <c r="M1005" s="45"/>
      <c r="N1005" s="46"/>
      <c r="O1005" s="46"/>
      <c r="P1005" s="86"/>
      <c r="Q1005" s="252"/>
      <c r="R1005" s="63"/>
      <c r="S1005" s="253"/>
      <c r="T1005" s="47"/>
      <c r="U1005" s="48"/>
      <c r="V1005" s="48"/>
      <c r="W1005" s="48"/>
      <c r="X1005" s="48"/>
      <c r="Y1005" s="48"/>
      <c r="Z1005" s="48"/>
      <c r="AA1005" s="48"/>
      <c r="AB1005" s="48"/>
      <c r="AC1005" s="103"/>
      <c r="AD1005" s="48"/>
      <c r="AE1005" s="48"/>
      <c r="AF1005" s="48"/>
      <c r="AG1005" s="109"/>
      <c r="AH1005" s="109"/>
      <c r="AI1005" s="109"/>
      <c r="AJ1005" s="109"/>
      <c r="AK1005" s="48"/>
      <c r="AL1005" s="48"/>
      <c r="AM1005" s="10"/>
      <c r="AN1005" s="18"/>
      <c r="AO1005" s="14" t="s">
        <v>81</v>
      </c>
      <c r="AP1005" s="87"/>
      <c r="AQ1005" s="87"/>
      <c r="AY1005" s="51"/>
    </row>
    <row r="1006" spans="1:51" ht="17.25" customHeight="1" x14ac:dyDescent="0.2">
      <c r="A1006" s="26"/>
      <c r="B1006" s="27"/>
      <c r="C1006" s="28"/>
      <c r="D1006" s="29">
        <f>C1006*E1006*G1006/100</f>
        <v>0</v>
      </c>
      <c r="E1006" s="30"/>
      <c r="F1006" s="31">
        <f>E1006*G1006/10</f>
        <v>0</v>
      </c>
      <c r="G1006" s="30"/>
      <c r="H1006" s="30"/>
      <c r="I1006" s="30"/>
      <c r="J1006" s="30"/>
      <c r="K1006" s="28"/>
      <c r="L1006" s="68"/>
      <c r="M1006" s="32">
        <f>IF(L1006=0,H1006,L1006)</f>
        <v>0</v>
      </c>
      <c r="N1006" s="297"/>
      <c r="O1006" s="107"/>
      <c r="P1006" s="85"/>
      <c r="Q1006" s="107"/>
      <c r="R1006" s="64"/>
      <c r="S1006" s="251"/>
      <c r="T1006" s="33"/>
      <c r="U1006" s="34">
        <f>$D1006*I1006</f>
        <v>0</v>
      </c>
      <c r="V1006" s="34">
        <f>$D1006*J1006</f>
        <v>0</v>
      </c>
      <c r="W1006" s="34">
        <f>$D1006*K1006</f>
        <v>0</v>
      </c>
      <c r="X1006" s="35">
        <f>$D1006*M1006</f>
        <v>0</v>
      </c>
      <c r="Y1006" s="35">
        <f t="shared" ref="Y1006" si="497">D1006*(1-K1006)</f>
        <v>0</v>
      </c>
      <c r="Z1006" s="34">
        <f>$D1006*N1006</f>
        <v>0</v>
      </c>
      <c r="AA1006" s="34">
        <f>$D1006*O1006</f>
        <v>0</v>
      </c>
      <c r="AB1006" s="34">
        <f>$D1006*P1006</f>
        <v>0</v>
      </c>
      <c r="AC1006" s="106">
        <f>D1006-AF1006-AE1006-AD1006</f>
        <v>0</v>
      </c>
      <c r="AD1006" s="34">
        <f>$D1006*Q1006</f>
        <v>0</v>
      </c>
      <c r="AE1006" s="34">
        <f>$D1006*R1006</f>
        <v>0</v>
      </c>
      <c r="AF1006" s="34">
        <f>$D1006*S1006</f>
        <v>0</v>
      </c>
      <c r="AG1006" s="106">
        <f>$P1006*AC1006</f>
        <v>0</v>
      </c>
      <c r="AH1006" s="106">
        <f>$P1006*AD1006</f>
        <v>0</v>
      </c>
      <c r="AI1006" s="106">
        <f>$P1006*AE1006</f>
        <v>0</v>
      </c>
      <c r="AJ1006" s="106">
        <f>$P1006*AF1006</f>
        <v>0</v>
      </c>
      <c r="AK1006" s="34">
        <f>$D1006*T1006</f>
        <v>0</v>
      </c>
      <c r="AL1006" s="35"/>
      <c r="AM1006" s="10"/>
      <c r="AN1006" s="29">
        <f>DSUM($A$9:$D$1100,$D$9,AO1005:AO1006)</f>
        <v>0</v>
      </c>
      <c r="AO1006" s="10">
        <f>B1006</f>
        <v>0</v>
      </c>
      <c r="AP1006" s="88">
        <f>DCOUNT($A$9:$T$1100,$B$9,AO1005:AO1006)</f>
        <v>0</v>
      </c>
      <c r="AQ1006" s="29">
        <f>DSUM($A$9:$T$1100,$P$9,AO1005:AO1006)</f>
        <v>0</v>
      </c>
      <c r="AR1006" s="6">
        <f>IF(AP1006=0,0,AQ1006/AP1006)</f>
        <v>0</v>
      </c>
      <c r="AY1006" s="51"/>
    </row>
    <row r="1007" spans="1:51" ht="2.25" customHeight="1" x14ac:dyDescent="0.2">
      <c r="A1007" s="37"/>
      <c r="B1007" s="38"/>
      <c r="C1007" s="39"/>
      <c r="D1007" s="40"/>
      <c r="E1007" s="41"/>
      <c r="F1007" s="42"/>
      <c r="G1007" s="41"/>
      <c r="H1007" s="43" t="s">
        <v>0</v>
      </c>
      <c r="I1007" s="43" t="s">
        <v>52</v>
      </c>
      <c r="J1007" s="43" t="s">
        <v>1</v>
      </c>
      <c r="K1007" s="39"/>
      <c r="L1007" s="69"/>
      <c r="M1007" s="45"/>
      <c r="N1007" s="46"/>
      <c r="O1007" s="46"/>
      <c r="P1007" s="86"/>
      <c r="Q1007" s="252"/>
      <c r="R1007" s="63"/>
      <c r="S1007" s="253"/>
      <c r="T1007" s="47"/>
      <c r="U1007" s="48"/>
      <c r="V1007" s="48"/>
      <c r="W1007" s="48"/>
      <c r="X1007" s="48"/>
      <c r="Y1007" s="48"/>
      <c r="Z1007" s="48"/>
      <c r="AA1007" s="48"/>
      <c r="AB1007" s="48"/>
      <c r="AC1007" s="103"/>
      <c r="AD1007" s="48"/>
      <c r="AE1007" s="48"/>
      <c r="AF1007" s="48"/>
      <c r="AG1007" s="109"/>
      <c r="AH1007" s="109"/>
      <c r="AI1007" s="109"/>
      <c r="AJ1007" s="109"/>
      <c r="AK1007" s="48"/>
      <c r="AL1007" s="48"/>
      <c r="AM1007" s="10"/>
      <c r="AN1007" s="18"/>
      <c r="AO1007" s="14" t="s">
        <v>81</v>
      </c>
      <c r="AP1007" s="87"/>
      <c r="AQ1007" s="87"/>
      <c r="AY1007" s="51"/>
    </row>
    <row r="1008" spans="1:51" ht="17.25" customHeight="1" x14ac:dyDescent="0.2">
      <c r="A1008" s="26"/>
      <c r="B1008" s="27"/>
      <c r="C1008" s="28"/>
      <c r="D1008" s="29">
        <f>C1008*E1008*G1008/100</f>
        <v>0</v>
      </c>
      <c r="E1008" s="30"/>
      <c r="F1008" s="31">
        <f>E1008*G1008/10</f>
        <v>0</v>
      </c>
      <c r="G1008" s="30"/>
      <c r="H1008" s="30"/>
      <c r="I1008" s="30"/>
      <c r="J1008" s="30"/>
      <c r="K1008" s="28"/>
      <c r="L1008" s="68"/>
      <c r="M1008" s="32">
        <f>IF(L1008=0,H1008,L1008)</f>
        <v>0</v>
      </c>
      <c r="N1008" s="297"/>
      <c r="O1008" s="107"/>
      <c r="P1008" s="85"/>
      <c r="Q1008" s="107"/>
      <c r="R1008" s="64"/>
      <c r="S1008" s="251"/>
      <c r="T1008" s="33"/>
      <c r="U1008" s="34">
        <f>$D1008*I1008</f>
        <v>0</v>
      </c>
      <c r="V1008" s="34">
        <f>$D1008*J1008</f>
        <v>0</v>
      </c>
      <c r="W1008" s="34">
        <f>$D1008*K1008</f>
        <v>0</v>
      </c>
      <c r="X1008" s="35">
        <f>$D1008*M1008</f>
        <v>0</v>
      </c>
      <c r="Y1008" s="35">
        <f t="shared" ref="Y1008" si="498">D1008*(1-K1008)</f>
        <v>0</v>
      </c>
      <c r="Z1008" s="34">
        <f>$D1008*N1008</f>
        <v>0</v>
      </c>
      <c r="AA1008" s="34">
        <f>$D1008*O1008</f>
        <v>0</v>
      </c>
      <c r="AB1008" s="34">
        <f>$D1008*P1008</f>
        <v>0</v>
      </c>
      <c r="AC1008" s="106">
        <f>D1008-AF1008-AE1008-AD1008</f>
        <v>0</v>
      </c>
      <c r="AD1008" s="34">
        <f>$D1008*Q1008</f>
        <v>0</v>
      </c>
      <c r="AE1008" s="34">
        <f>$D1008*R1008</f>
        <v>0</v>
      </c>
      <c r="AF1008" s="34">
        <f>$D1008*S1008</f>
        <v>0</v>
      </c>
      <c r="AG1008" s="106">
        <f>$P1008*AC1008</f>
        <v>0</v>
      </c>
      <c r="AH1008" s="106">
        <f>$P1008*AD1008</f>
        <v>0</v>
      </c>
      <c r="AI1008" s="106">
        <f>$P1008*AE1008</f>
        <v>0</v>
      </c>
      <c r="AJ1008" s="106">
        <f>$P1008*AF1008</f>
        <v>0</v>
      </c>
      <c r="AK1008" s="34">
        <f>$D1008*T1008</f>
        <v>0</v>
      </c>
      <c r="AL1008" s="35"/>
      <c r="AM1008" s="10"/>
      <c r="AN1008" s="29">
        <f>DSUM($A$9:$D$1100,$D$9,AO1007:AO1008)</f>
        <v>0</v>
      </c>
      <c r="AO1008" s="10">
        <f>B1008</f>
        <v>0</v>
      </c>
      <c r="AP1008" s="88">
        <f>DCOUNT($A$9:$T$1100,$B$9,AO1007:AO1008)</f>
        <v>0</v>
      </c>
      <c r="AQ1008" s="29">
        <f>DSUM($A$9:$T$1100,$P$9,AO1007:AO1008)</f>
        <v>0</v>
      </c>
      <c r="AR1008" s="6">
        <f>IF(AP1008=0,0,AQ1008/AP1008)</f>
        <v>0</v>
      </c>
      <c r="AY1008" s="51"/>
    </row>
    <row r="1009" spans="1:51" ht="2.25" customHeight="1" x14ac:dyDescent="0.2">
      <c r="A1009" s="37"/>
      <c r="B1009" s="38"/>
      <c r="C1009" s="39"/>
      <c r="D1009" s="40"/>
      <c r="E1009" s="41"/>
      <c r="F1009" s="42"/>
      <c r="G1009" s="41"/>
      <c r="H1009" s="43" t="s">
        <v>0</v>
      </c>
      <c r="I1009" s="43" t="s">
        <v>52</v>
      </c>
      <c r="J1009" s="43" t="s">
        <v>1</v>
      </c>
      <c r="K1009" s="39"/>
      <c r="L1009" s="69"/>
      <c r="M1009" s="45"/>
      <c r="N1009" s="46"/>
      <c r="O1009" s="46"/>
      <c r="P1009" s="86"/>
      <c r="Q1009" s="252"/>
      <c r="R1009" s="63"/>
      <c r="S1009" s="253"/>
      <c r="T1009" s="47"/>
      <c r="U1009" s="48"/>
      <c r="V1009" s="48"/>
      <c r="W1009" s="48"/>
      <c r="X1009" s="48"/>
      <c r="Y1009" s="48"/>
      <c r="Z1009" s="48"/>
      <c r="AA1009" s="48"/>
      <c r="AB1009" s="48"/>
      <c r="AC1009" s="103"/>
      <c r="AD1009" s="48"/>
      <c r="AE1009" s="48"/>
      <c r="AF1009" s="48"/>
      <c r="AG1009" s="109"/>
      <c r="AH1009" s="109"/>
      <c r="AI1009" s="109"/>
      <c r="AJ1009" s="109"/>
      <c r="AK1009" s="48"/>
      <c r="AL1009" s="48"/>
      <c r="AM1009" s="10"/>
      <c r="AN1009" s="18"/>
      <c r="AO1009" s="14" t="s">
        <v>81</v>
      </c>
      <c r="AP1009" s="87"/>
      <c r="AQ1009" s="87"/>
      <c r="AY1009" s="51"/>
    </row>
    <row r="1010" spans="1:51" ht="17.25" customHeight="1" x14ac:dyDescent="0.2">
      <c r="A1010" s="26"/>
      <c r="B1010" s="27"/>
      <c r="C1010" s="28"/>
      <c r="D1010" s="29">
        <f>C1010*E1010*G1010/100</f>
        <v>0</v>
      </c>
      <c r="E1010" s="30"/>
      <c r="F1010" s="31">
        <f>E1010*G1010/10</f>
        <v>0</v>
      </c>
      <c r="G1010" s="30"/>
      <c r="H1010" s="30"/>
      <c r="I1010" s="30"/>
      <c r="J1010" s="30"/>
      <c r="K1010" s="28"/>
      <c r="L1010" s="68"/>
      <c r="M1010" s="32">
        <f>IF(L1010=0,H1010,L1010)</f>
        <v>0</v>
      </c>
      <c r="N1010" s="297"/>
      <c r="O1010" s="107"/>
      <c r="P1010" s="85"/>
      <c r="Q1010" s="107"/>
      <c r="R1010" s="64"/>
      <c r="S1010" s="251"/>
      <c r="T1010" s="33"/>
      <c r="U1010" s="34">
        <f>$D1010*I1010</f>
        <v>0</v>
      </c>
      <c r="V1010" s="34">
        <f>$D1010*J1010</f>
        <v>0</v>
      </c>
      <c r="W1010" s="34">
        <f>$D1010*K1010</f>
        <v>0</v>
      </c>
      <c r="X1010" s="35">
        <f>$D1010*M1010</f>
        <v>0</v>
      </c>
      <c r="Y1010" s="35">
        <f t="shared" ref="Y1010" si="499">D1010*(1-K1010)</f>
        <v>0</v>
      </c>
      <c r="Z1010" s="34">
        <f>$D1010*N1010</f>
        <v>0</v>
      </c>
      <c r="AA1010" s="34">
        <f>$D1010*O1010</f>
        <v>0</v>
      </c>
      <c r="AB1010" s="34">
        <f>$D1010*P1010</f>
        <v>0</v>
      </c>
      <c r="AC1010" s="106">
        <f>D1010-AF1010-AE1010-AD1010</f>
        <v>0</v>
      </c>
      <c r="AD1010" s="34">
        <f>$D1010*Q1010</f>
        <v>0</v>
      </c>
      <c r="AE1010" s="34">
        <f>$D1010*R1010</f>
        <v>0</v>
      </c>
      <c r="AF1010" s="34">
        <f>$D1010*S1010</f>
        <v>0</v>
      </c>
      <c r="AG1010" s="106">
        <f>$P1010*AC1010</f>
        <v>0</v>
      </c>
      <c r="AH1010" s="106">
        <f>$P1010*AD1010</f>
        <v>0</v>
      </c>
      <c r="AI1010" s="106">
        <f>$P1010*AE1010</f>
        <v>0</v>
      </c>
      <c r="AJ1010" s="106">
        <f>$P1010*AF1010</f>
        <v>0</v>
      </c>
      <c r="AK1010" s="34">
        <f>$D1010*T1010</f>
        <v>0</v>
      </c>
      <c r="AL1010" s="35"/>
      <c r="AM1010" s="10"/>
      <c r="AN1010" s="29">
        <f>DSUM($A$9:$D$1100,$D$9,AO1009:AO1010)</f>
        <v>0</v>
      </c>
      <c r="AO1010" s="10">
        <f>B1010</f>
        <v>0</v>
      </c>
      <c r="AP1010" s="88">
        <f>DCOUNT($A$9:$T$1100,$B$9,AO1009:AO1010)</f>
        <v>0</v>
      </c>
      <c r="AQ1010" s="29">
        <f>DSUM($A$9:$T$1100,$P$9,AO1009:AO1010)</f>
        <v>0</v>
      </c>
      <c r="AR1010" s="6">
        <f>IF(AP1010=0,0,AQ1010/AP1010)</f>
        <v>0</v>
      </c>
      <c r="AY1010" s="51"/>
    </row>
    <row r="1011" spans="1:51" ht="2.25" customHeight="1" x14ac:dyDescent="0.2">
      <c r="A1011" s="37"/>
      <c r="B1011" s="38"/>
      <c r="C1011" s="39"/>
      <c r="D1011" s="40"/>
      <c r="E1011" s="41"/>
      <c r="F1011" s="42"/>
      <c r="G1011" s="41"/>
      <c r="H1011" s="43" t="s">
        <v>0</v>
      </c>
      <c r="I1011" s="43" t="s">
        <v>52</v>
      </c>
      <c r="J1011" s="43" t="s">
        <v>1</v>
      </c>
      <c r="K1011" s="39"/>
      <c r="L1011" s="69"/>
      <c r="M1011" s="45"/>
      <c r="N1011" s="46"/>
      <c r="O1011" s="46"/>
      <c r="P1011" s="86"/>
      <c r="Q1011" s="252"/>
      <c r="R1011" s="63"/>
      <c r="S1011" s="253"/>
      <c r="T1011" s="47"/>
      <c r="U1011" s="48"/>
      <c r="V1011" s="48"/>
      <c r="W1011" s="48"/>
      <c r="X1011" s="48"/>
      <c r="Y1011" s="48"/>
      <c r="Z1011" s="48"/>
      <c r="AA1011" s="48"/>
      <c r="AB1011" s="48"/>
      <c r="AC1011" s="103"/>
      <c r="AD1011" s="48"/>
      <c r="AE1011" s="48"/>
      <c r="AF1011" s="48"/>
      <c r="AG1011" s="109"/>
      <c r="AH1011" s="109"/>
      <c r="AI1011" s="109"/>
      <c r="AJ1011" s="109"/>
      <c r="AK1011" s="48"/>
      <c r="AL1011" s="48"/>
      <c r="AM1011" s="10"/>
      <c r="AN1011" s="18"/>
      <c r="AO1011" s="14" t="s">
        <v>81</v>
      </c>
      <c r="AP1011" s="87"/>
      <c r="AQ1011" s="87"/>
      <c r="AY1011" s="51"/>
    </row>
    <row r="1012" spans="1:51" ht="17.25" customHeight="1" x14ac:dyDescent="0.2">
      <c r="A1012" s="26"/>
      <c r="B1012" s="27"/>
      <c r="C1012" s="28"/>
      <c r="D1012" s="29">
        <f>C1012*E1012*G1012/100</f>
        <v>0</v>
      </c>
      <c r="E1012" s="30"/>
      <c r="F1012" s="31">
        <f>E1012*G1012/10</f>
        <v>0</v>
      </c>
      <c r="G1012" s="30"/>
      <c r="H1012" s="30"/>
      <c r="I1012" s="30"/>
      <c r="J1012" s="30"/>
      <c r="K1012" s="28"/>
      <c r="L1012" s="68"/>
      <c r="M1012" s="32">
        <f>IF(L1012=0,H1012,L1012)</f>
        <v>0</v>
      </c>
      <c r="N1012" s="297"/>
      <c r="O1012" s="107"/>
      <c r="P1012" s="85"/>
      <c r="Q1012" s="107"/>
      <c r="R1012" s="64"/>
      <c r="S1012" s="251"/>
      <c r="T1012" s="33"/>
      <c r="U1012" s="34">
        <f>$D1012*I1012</f>
        <v>0</v>
      </c>
      <c r="V1012" s="34">
        <f>$D1012*J1012</f>
        <v>0</v>
      </c>
      <c r="W1012" s="34">
        <f>$D1012*K1012</f>
        <v>0</v>
      </c>
      <c r="X1012" s="35">
        <f>$D1012*M1012</f>
        <v>0</v>
      </c>
      <c r="Y1012" s="35">
        <f t="shared" ref="Y1012" si="500">D1012*(1-K1012)</f>
        <v>0</v>
      </c>
      <c r="Z1012" s="34">
        <f>$D1012*N1012</f>
        <v>0</v>
      </c>
      <c r="AA1012" s="34">
        <f>$D1012*O1012</f>
        <v>0</v>
      </c>
      <c r="AB1012" s="34">
        <f>$D1012*P1012</f>
        <v>0</v>
      </c>
      <c r="AC1012" s="106">
        <f>D1012-AF1012-AE1012-AD1012</f>
        <v>0</v>
      </c>
      <c r="AD1012" s="34">
        <f>$D1012*Q1012</f>
        <v>0</v>
      </c>
      <c r="AE1012" s="34">
        <f>$D1012*R1012</f>
        <v>0</v>
      </c>
      <c r="AF1012" s="34">
        <f>$D1012*S1012</f>
        <v>0</v>
      </c>
      <c r="AG1012" s="106">
        <f>$P1012*AC1012</f>
        <v>0</v>
      </c>
      <c r="AH1012" s="106">
        <f>$P1012*AD1012</f>
        <v>0</v>
      </c>
      <c r="AI1012" s="106">
        <f>$P1012*AE1012</f>
        <v>0</v>
      </c>
      <c r="AJ1012" s="106">
        <f>$P1012*AF1012</f>
        <v>0</v>
      </c>
      <c r="AK1012" s="34">
        <f>$D1012*T1012</f>
        <v>0</v>
      </c>
      <c r="AL1012" s="35"/>
      <c r="AM1012" s="10"/>
      <c r="AN1012" s="29">
        <f>DSUM($A$9:$D$1100,$D$9,AO1011:AO1012)</f>
        <v>0</v>
      </c>
      <c r="AO1012" s="10">
        <f>B1012</f>
        <v>0</v>
      </c>
      <c r="AP1012" s="88">
        <f>DCOUNT($A$9:$T$1100,$B$9,AO1011:AO1012)</f>
        <v>0</v>
      </c>
      <c r="AQ1012" s="29">
        <f>DSUM($A$9:$T$1100,$P$9,AO1011:AO1012)</f>
        <v>0</v>
      </c>
      <c r="AR1012" s="6">
        <f>IF(AP1012=0,0,AQ1012/AP1012)</f>
        <v>0</v>
      </c>
      <c r="AY1012" s="51"/>
    </row>
    <row r="1013" spans="1:51" ht="2.25" customHeight="1" x14ac:dyDescent="0.2">
      <c r="A1013" s="37"/>
      <c r="B1013" s="38"/>
      <c r="C1013" s="39"/>
      <c r="D1013" s="40"/>
      <c r="E1013" s="41"/>
      <c r="F1013" s="42"/>
      <c r="G1013" s="41"/>
      <c r="H1013" s="43" t="s">
        <v>0</v>
      </c>
      <c r="I1013" s="43" t="s">
        <v>52</v>
      </c>
      <c r="J1013" s="43" t="s">
        <v>1</v>
      </c>
      <c r="K1013" s="39"/>
      <c r="L1013" s="69"/>
      <c r="M1013" s="45"/>
      <c r="N1013" s="46"/>
      <c r="O1013" s="46"/>
      <c r="P1013" s="86"/>
      <c r="Q1013" s="252"/>
      <c r="R1013" s="63"/>
      <c r="S1013" s="253"/>
      <c r="T1013" s="47"/>
      <c r="U1013" s="48"/>
      <c r="V1013" s="48"/>
      <c r="W1013" s="48"/>
      <c r="X1013" s="48"/>
      <c r="Y1013" s="48"/>
      <c r="Z1013" s="48"/>
      <c r="AA1013" s="48"/>
      <c r="AB1013" s="48"/>
      <c r="AC1013" s="103"/>
      <c r="AD1013" s="48"/>
      <c r="AE1013" s="48"/>
      <c r="AF1013" s="48"/>
      <c r="AG1013" s="109"/>
      <c r="AH1013" s="109"/>
      <c r="AI1013" s="109"/>
      <c r="AJ1013" s="109"/>
      <c r="AK1013" s="48"/>
      <c r="AL1013" s="48"/>
      <c r="AM1013" s="10"/>
      <c r="AN1013" s="18"/>
      <c r="AO1013" s="14" t="s">
        <v>81</v>
      </c>
      <c r="AP1013" s="87"/>
      <c r="AQ1013" s="87"/>
      <c r="AY1013" s="51"/>
    </row>
    <row r="1014" spans="1:51" ht="17.25" customHeight="1" x14ac:dyDescent="0.2">
      <c r="A1014" s="26"/>
      <c r="B1014" s="27"/>
      <c r="C1014" s="28"/>
      <c r="D1014" s="29">
        <f>C1014*E1014*G1014/100</f>
        <v>0</v>
      </c>
      <c r="E1014" s="30"/>
      <c r="F1014" s="31">
        <f>E1014*G1014/10</f>
        <v>0</v>
      </c>
      <c r="G1014" s="30"/>
      <c r="H1014" s="30"/>
      <c r="I1014" s="30"/>
      <c r="J1014" s="30"/>
      <c r="K1014" s="28"/>
      <c r="L1014" s="68"/>
      <c r="M1014" s="32">
        <f>IF(L1014=0,H1014,L1014)</f>
        <v>0</v>
      </c>
      <c r="N1014" s="297"/>
      <c r="O1014" s="107"/>
      <c r="P1014" s="85"/>
      <c r="Q1014" s="107"/>
      <c r="R1014" s="64"/>
      <c r="S1014" s="251"/>
      <c r="T1014" s="33"/>
      <c r="U1014" s="34">
        <f>$D1014*I1014</f>
        <v>0</v>
      </c>
      <c r="V1014" s="34">
        <f>$D1014*J1014</f>
        <v>0</v>
      </c>
      <c r="W1014" s="34">
        <f>$D1014*K1014</f>
        <v>0</v>
      </c>
      <c r="X1014" s="35">
        <f>$D1014*M1014</f>
        <v>0</v>
      </c>
      <c r="Y1014" s="35">
        <f t="shared" ref="Y1014" si="501">D1014*(1-K1014)</f>
        <v>0</v>
      </c>
      <c r="Z1014" s="34">
        <f>$D1014*N1014</f>
        <v>0</v>
      </c>
      <c r="AA1014" s="34">
        <f>$D1014*O1014</f>
        <v>0</v>
      </c>
      <c r="AB1014" s="34">
        <f>$D1014*P1014</f>
        <v>0</v>
      </c>
      <c r="AC1014" s="106">
        <f>D1014-AF1014-AE1014-AD1014</f>
        <v>0</v>
      </c>
      <c r="AD1014" s="34">
        <f>$D1014*Q1014</f>
        <v>0</v>
      </c>
      <c r="AE1014" s="34">
        <f>$D1014*R1014</f>
        <v>0</v>
      </c>
      <c r="AF1014" s="34">
        <f>$D1014*S1014</f>
        <v>0</v>
      </c>
      <c r="AG1014" s="106">
        <f>$P1014*AC1014</f>
        <v>0</v>
      </c>
      <c r="AH1014" s="106">
        <f>$P1014*AD1014</f>
        <v>0</v>
      </c>
      <c r="AI1014" s="106">
        <f>$P1014*AE1014</f>
        <v>0</v>
      </c>
      <c r="AJ1014" s="106">
        <f>$P1014*AF1014</f>
        <v>0</v>
      </c>
      <c r="AK1014" s="34">
        <f>$D1014*T1014</f>
        <v>0</v>
      </c>
      <c r="AL1014" s="35"/>
      <c r="AM1014" s="10"/>
      <c r="AN1014" s="29">
        <f>DSUM($A$9:$D$1100,$D$9,AO1013:AO1014)</f>
        <v>0</v>
      </c>
      <c r="AO1014" s="10">
        <f>B1014</f>
        <v>0</v>
      </c>
      <c r="AP1014" s="88">
        <f>DCOUNT($A$9:$T$1100,$B$9,AO1013:AO1014)</f>
        <v>0</v>
      </c>
      <c r="AQ1014" s="29">
        <f>DSUM($A$9:$T$1100,$P$9,AO1013:AO1014)</f>
        <v>0</v>
      </c>
      <c r="AR1014" s="6">
        <f>IF(AP1014=0,0,AQ1014/AP1014)</f>
        <v>0</v>
      </c>
      <c r="AY1014" s="51"/>
    </row>
    <row r="1015" spans="1:51" ht="2.25" customHeight="1" x14ac:dyDescent="0.2">
      <c r="A1015" s="37"/>
      <c r="B1015" s="38"/>
      <c r="C1015" s="39"/>
      <c r="D1015" s="40"/>
      <c r="E1015" s="41"/>
      <c r="F1015" s="42"/>
      <c r="G1015" s="41"/>
      <c r="H1015" s="43" t="s">
        <v>0</v>
      </c>
      <c r="I1015" s="43" t="s">
        <v>52</v>
      </c>
      <c r="J1015" s="43" t="s">
        <v>1</v>
      </c>
      <c r="K1015" s="39"/>
      <c r="L1015" s="69"/>
      <c r="M1015" s="45"/>
      <c r="N1015" s="46"/>
      <c r="O1015" s="46"/>
      <c r="P1015" s="86"/>
      <c r="Q1015" s="252"/>
      <c r="R1015" s="63"/>
      <c r="S1015" s="253"/>
      <c r="T1015" s="47"/>
      <c r="U1015" s="48"/>
      <c r="V1015" s="48"/>
      <c r="W1015" s="48"/>
      <c r="X1015" s="48"/>
      <c r="Y1015" s="48"/>
      <c r="Z1015" s="48"/>
      <c r="AA1015" s="48"/>
      <c r="AB1015" s="48"/>
      <c r="AC1015" s="103"/>
      <c r="AD1015" s="48"/>
      <c r="AE1015" s="48"/>
      <c r="AF1015" s="48"/>
      <c r="AG1015" s="109"/>
      <c r="AH1015" s="109"/>
      <c r="AI1015" s="109"/>
      <c r="AJ1015" s="109"/>
      <c r="AK1015" s="48"/>
      <c r="AL1015" s="48"/>
      <c r="AM1015" s="10"/>
      <c r="AN1015" s="18"/>
      <c r="AO1015" s="14" t="s">
        <v>81</v>
      </c>
      <c r="AP1015" s="87"/>
      <c r="AQ1015" s="87"/>
      <c r="AY1015" s="51"/>
    </row>
    <row r="1016" spans="1:51" ht="17.25" customHeight="1" x14ac:dyDescent="0.2">
      <c r="A1016" s="26"/>
      <c r="B1016" s="27"/>
      <c r="C1016" s="28"/>
      <c r="D1016" s="29">
        <f>C1016*E1016*G1016/100</f>
        <v>0</v>
      </c>
      <c r="E1016" s="30"/>
      <c r="F1016" s="31">
        <f>E1016*G1016/10</f>
        <v>0</v>
      </c>
      <c r="G1016" s="30"/>
      <c r="H1016" s="30"/>
      <c r="I1016" s="30"/>
      <c r="J1016" s="30"/>
      <c r="K1016" s="28"/>
      <c r="L1016" s="68"/>
      <c r="M1016" s="32">
        <f>IF(L1016=0,H1016,L1016)</f>
        <v>0</v>
      </c>
      <c r="N1016" s="297"/>
      <c r="O1016" s="107"/>
      <c r="P1016" s="85"/>
      <c r="Q1016" s="107"/>
      <c r="R1016" s="64"/>
      <c r="S1016" s="251"/>
      <c r="T1016" s="33"/>
      <c r="U1016" s="34">
        <f>$D1016*I1016</f>
        <v>0</v>
      </c>
      <c r="V1016" s="34">
        <f>$D1016*J1016</f>
        <v>0</v>
      </c>
      <c r="W1016" s="34">
        <f>$D1016*K1016</f>
        <v>0</v>
      </c>
      <c r="X1016" s="35">
        <f>$D1016*M1016</f>
        <v>0</v>
      </c>
      <c r="Y1016" s="35">
        <f t="shared" ref="Y1016" si="502">D1016*(1-K1016)</f>
        <v>0</v>
      </c>
      <c r="Z1016" s="34">
        <f>$D1016*N1016</f>
        <v>0</v>
      </c>
      <c r="AA1016" s="34">
        <f>$D1016*O1016</f>
        <v>0</v>
      </c>
      <c r="AB1016" s="34">
        <f>$D1016*P1016</f>
        <v>0</v>
      </c>
      <c r="AC1016" s="106">
        <f>D1016-AF1016-AE1016-AD1016</f>
        <v>0</v>
      </c>
      <c r="AD1016" s="34">
        <f>$D1016*Q1016</f>
        <v>0</v>
      </c>
      <c r="AE1016" s="34">
        <f>$D1016*R1016</f>
        <v>0</v>
      </c>
      <c r="AF1016" s="34">
        <f>$D1016*S1016</f>
        <v>0</v>
      </c>
      <c r="AG1016" s="106">
        <f>$P1016*AC1016</f>
        <v>0</v>
      </c>
      <c r="AH1016" s="106">
        <f>$P1016*AD1016</f>
        <v>0</v>
      </c>
      <c r="AI1016" s="106">
        <f>$P1016*AE1016</f>
        <v>0</v>
      </c>
      <c r="AJ1016" s="106">
        <f>$P1016*AF1016</f>
        <v>0</v>
      </c>
      <c r="AK1016" s="34">
        <f>$D1016*T1016</f>
        <v>0</v>
      </c>
      <c r="AL1016" s="35"/>
      <c r="AM1016" s="10"/>
      <c r="AN1016" s="29">
        <f>DSUM($A$9:$D$1100,$D$9,AO1015:AO1016)</f>
        <v>0</v>
      </c>
      <c r="AO1016" s="10">
        <f>B1016</f>
        <v>0</v>
      </c>
      <c r="AP1016" s="88">
        <f>DCOUNT($A$9:$T$1100,$B$9,AO1015:AO1016)</f>
        <v>0</v>
      </c>
      <c r="AQ1016" s="29">
        <f>DSUM($A$9:$T$1100,$P$9,AO1015:AO1016)</f>
        <v>0</v>
      </c>
      <c r="AR1016" s="6">
        <f>IF(AP1016=0,0,AQ1016/AP1016)</f>
        <v>0</v>
      </c>
      <c r="AY1016" s="51"/>
    </row>
    <row r="1017" spans="1:51" ht="2.25" customHeight="1" x14ac:dyDescent="0.2">
      <c r="A1017" s="37"/>
      <c r="B1017" s="38"/>
      <c r="C1017" s="39"/>
      <c r="D1017" s="40"/>
      <c r="E1017" s="41"/>
      <c r="F1017" s="42"/>
      <c r="G1017" s="41"/>
      <c r="H1017" s="43" t="s">
        <v>0</v>
      </c>
      <c r="I1017" s="43" t="s">
        <v>52</v>
      </c>
      <c r="J1017" s="43" t="s">
        <v>1</v>
      </c>
      <c r="K1017" s="39"/>
      <c r="L1017" s="69"/>
      <c r="M1017" s="45"/>
      <c r="N1017" s="46"/>
      <c r="O1017" s="46"/>
      <c r="P1017" s="86"/>
      <c r="Q1017" s="252"/>
      <c r="R1017" s="63"/>
      <c r="S1017" s="253"/>
      <c r="T1017" s="47"/>
      <c r="U1017" s="48"/>
      <c r="V1017" s="48"/>
      <c r="W1017" s="48"/>
      <c r="X1017" s="48"/>
      <c r="Y1017" s="48"/>
      <c r="Z1017" s="48"/>
      <c r="AA1017" s="48"/>
      <c r="AB1017" s="48"/>
      <c r="AC1017" s="103"/>
      <c r="AD1017" s="48"/>
      <c r="AE1017" s="48"/>
      <c r="AF1017" s="48"/>
      <c r="AG1017" s="109"/>
      <c r="AH1017" s="109"/>
      <c r="AI1017" s="109"/>
      <c r="AJ1017" s="109"/>
      <c r="AK1017" s="48"/>
      <c r="AL1017" s="48"/>
      <c r="AM1017" s="10"/>
      <c r="AN1017" s="18"/>
      <c r="AO1017" s="14" t="s">
        <v>81</v>
      </c>
      <c r="AP1017" s="87"/>
      <c r="AQ1017" s="87"/>
      <c r="AY1017" s="51"/>
    </row>
    <row r="1018" spans="1:51" ht="17.25" customHeight="1" x14ac:dyDescent="0.2">
      <c r="A1018" s="26"/>
      <c r="B1018" s="27"/>
      <c r="C1018" s="28"/>
      <c r="D1018" s="29">
        <f>C1018*E1018*G1018/100</f>
        <v>0</v>
      </c>
      <c r="E1018" s="30"/>
      <c r="F1018" s="31">
        <f>E1018*G1018/10</f>
        <v>0</v>
      </c>
      <c r="G1018" s="30"/>
      <c r="H1018" s="30"/>
      <c r="I1018" s="30"/>
      <c r="J1018" s="30"/>
      <c r="K1018" s="28"/>
      <c r="L1018" s="68"/>
      <c r="M1018" s="32">
        <f>IF(L1018=0,H1018,L1018)</f>
        <v>0</v>
      </c>
      <c r="N1018" s="297"/>
      <c r="O1018" s="107"/>
      <c r="P1018" s="85"/>
      <c r="Q1018" s="107"/>
      <c r="R1018" s="64"/>
      <c r="S1018" s="251"/>
      <c r="T1018" s="33"/>
      <c r="U1018" s="34">
        <f>$D1018*I1018</f>
        <v>0</v>
      </c>
      <c r="V1018" s="34">
        <f>$D1018*J1018</f>
        <v>0</v>
      </c>
      <c r="W1018" s="34">
        <f>$D1018*K1018</f>
        <v>0</v>
      </c>
      <c r="X1018" s="35">
        <f>$D1018*M1018</f>
        <v>0</v>
      </c>
      <c r="Y1018" s="35">
        <f t="shared" ref="Y1018" si="503">D1018*(1-K1018)</f>
        <v>0</v>
      </c>
      <c r="Z1018" s="34">
        <f>$D1018*N1018</f>
        <v>0</v>
      </c>
      <c r="AA1018" s="34">
        <f>$D1018*O1018</f>
        <v>0</v>
      </c>
      <c r="AB1018" s="34">
        <f>$D1018*P1018</f>
        <v>0</v>
      </c>
      <c r="AC1018" s="106">
        <f>D1018-AF1018-AE1018-AD1018</f>
        <v>0</v>
      </c>
      <c r="AD1018" s="34">
        <f>$D1018*Q1018</f>
        <v>0</v>
      </c>
      <c r="AE1018" s="34">
        <f>$D1018*R1018</f>
        <v>0</v>
      </c>
      <c r="AF1018" s="34">
        <f>$D1018*S1018</f>
        <v>0</v>
      </c>
      <c r="AG1018" s="106">
        <f>$P1018*AC1018</f>
        <v>0</v>
      </c>
      <c r="AH1018" s="106">
        <f>$P1018*AD1018</f>
        <v>0</v>
      </c>
      <c r="AI1018" s="106">
        <f>$P1018*AE1018</f>
        <v>0</v>
      </c>
      <c r="AJ1018" s="106">
        <f>$P1018*AF1018</f>
        <v>0</v>
      </c>
      <c r="AK1018" s="34">
        <f>$D1018*T1018</f>
        <v>0</v>
      </c>
      <c r="AL1018" s="35"/>
      <c r="AM1018" s="10"/>
      <c r="AN1018" s="29">
        <f>DSUM($A$9:$D$1100,$D$9,AO1017:AO1018)</f>
        <v>0</v>
      </c>
      <c r="AO1018" s="10">
        <f>B1018</f>
        <v>0</v>
      </c>
      <c r="AP1018" s="88">
        <f>DCOUNT($A$9:$T$1100,$B$9,AO1017:AO1018)</f>
        <v>0</v>
      </c>
      <c r="AQ1018" s="29">
        <f>DSUM($A$9:$T$1100,$P$9,AO1017:AO1018)</f>
        <v>0</v>
      </c>
      <c r="AR1018" s="6">
        <f>IF(AP1018=0,0,AQ1018/AP1018)</f>
        <v>0</v>
      </c>
      <c r="AY1018" s="51"/>
    </row>
    <row r="1019" spans="1:51" ht="2.25" customHeight="1" x14ac:dyDescent="0.2">
      <c r="A1019" s="37"/>
      <c r="B1019" s="38"/>
      <c r="C1019" s="39"/>
      <c r="D1019" s="40"/>
      <c r="E1019" s="41"/>
      <c r="F1019" s="42"/>
      <c r="G1019" s="41"/>
      <c r="H1019" s="43" t="s">
        <v>0</v>
      </c>
      <c r="I1019" s="43" t="s">
        <v>52</v>
      </c>
      <c r="J1019" s="43" t="s">
        <v>1</v>
      </c>
      <c r="K1019" s="39"/>
      <c r="L1019" s="69"/>
      <c r="M1019" s="45"/>
      <c r="N1019" s="46"/>
      <c r="O1019" s="46"/>
      <c r="P1019" s="86"/>
      <c r="Q1019" s="252"/>
      <c r="R1019" s="63"/>
      <c r="S1019" s="253"/>
      <c r="T1019" s="47"/>
      <c r="U1019" s="48"/>
      <c r="V1019" s="48"/>
      <c r="W1019" s="48"/>
      <c r="X1019" s="48"/>
      <c r="Y1019" s="48"/>
      <c r="Z1019" s="48"/>
      <c r="AA1019" s="48"/>
      <c r="AB1019" s="48"/>
      <c r="AC1019" s="103"/>
      <c r="AD1019" s="48"/>
      <c r="AE1019" s="48"/>
      <c r="AF1019" s="48"/>
      <c r="AG1019" s="109"/>
      <c r="AH1019" s="109"/>
      <c r="AI1019" s="109"/>
      <c r="AJ1019" s="109"/>
      <c r="AK1019" s="48"/>
      <c r="AL1019" s="48"/>
      <c r="AM1019" s="10"/>
      <c r="AN1019" s="18"/>
      <c r="AO1019" s="14" t="s">
        <v>81</v>
      </c>
      <c r="AP1019" s="87"/>
      <c r="AQ1019" s="87"/>
      <c r="AY1019" s="51"/>
    </row>
    <row r="1020" spans="1:51" ht="17.25" customHeight="1" x14ac:dyDescent="0.2">
      <c r="A1020" s="26"/>
      <c r="B1020" s="27"/>
      <c r="C1020" s="28"/>
      <c r="D1020" s="29">
        <f>C1020*E1020*G1020/100</f>
        <v>0</v>
      </c>
      <c r="E1020" s="30"/>
      <c r="F1020" s="31">
        <f>E1020*G1020/10</f>
        <v>0</v>
      </c>
      <c r="G1020" s="30"/>
      <c r="H1020" s="30"/>
      <c r="I1020" s="30"/>
      <c r="J1020" s="30"/>
      <c r="K1020" s="28"/>
      <c r="L1020" s="68"/>
      <c r="M1020" s="32">
        <f>IF(L1020=0,H1020,L1020)</f>
        <v>0</v>
      </c>
      <c r="N1020" s="297"/>
      <c r="O1020" s="107"/>
      <c r="P1020" s="85"/>
      <c r="Q1020" s="107"/>
      <c r="R1020" s="64"/>
      <c r="S1020" s="251"/>
      <c r="T1020" s="33"/>
      <c r="U1020" s="34">
        <f>$D1020*I1020</f>
        <v>0</v>
      </c>
      <c r="V1020" s="34">
        <f>$D1020*J1020</f>
        <v>0</v>
      </c>
      <c r="W1020" s="34">
        <f>$D1020*K1020</f>
        <v>0</v>
      </c>
      <c r="X1020" s="35">
        <f>$D1020*M1020</f>
        <v>0</v>
      </c>
      <c r="Y1020" s="35">
        <f t="shared" ref="Y1020" si="504">D1020*(1-K1020)</f>
        <v>0</v>
      </c>
      <c r="Z1020" s="34">
        <f>$D1020*N1020</f>
        <v>0</v>
      </c>
      <c r="AA1020" s="34">
        <f>$D1020*O1020</f>
        <v>0</v>
      </c>
      <c r="AB1020" s="34">
        <f>$D1020*P1020</f>
        <v>0</v>
      </c>
      <c r="AC1020" s="106">
        <f>D1020-AF1020-AE1020-AD1020</f>
        <v>0</v>
      </c>
      <c r="AD1020" s="34">
        <f>$D1020*Q1020</f>
        <v>0</v>
      </c>
      <c r="AE1020" s="34">
        <f>$D1020*R1020</f>
        <v>0</v>
      </c>
      <c r="AF1020" s="34">
        <f>$D1020*S1020</f>
        <v>0</v>
      </c>
      <c r="AG1020" s="106">
        <f>$P1020*AC1020</f>
        <v>0</v>
      </c>
      <c r="AH1020" s="106">
        <f>$P1020*AD1020</f>
        <v>0</v>
      </c>
      <c r="AI1020" s="106">
        <f>$P1020*AE1020</f>
        <v>0</v>
      </c>
      <c r="AJ1020" s="106">
        <f>$P1020*AF1020</f>
        <v>0</v>
      </c>
      <c r="AK1020" s="34">
        <f>$D1020*T1020</f>
        <v>0</v>
      </c>
      <c r="AL1020" s="35"/>
      <c r="AM1020" s="10"/>
      <c r="AN1020" s="29">
        <f>DSUM($A$9:$D$1100,$D$9,AO1019:AO1020)</f>
        <v>0</v>
      </c>
      <c r="AO1020" s="10">
        <f>B1020</f>
        <v>0</v>
      </c>
      <c r="AP1020" s="88">
        <f>DCOUNT($A$9:$T$1100,$B$9,AO1019:AO1020)</f>
        <v>0</v>
      </c>
      <c r="AQ1020" s="29">
        <f>DSUM($A$9:$T$1100,$P$9,AO1019:AO1020)</f>
        <v>0</v>
      </c>
      <c r="AR1020" s="6">
        <f>IF(AP1020=0,0,AQ1020/AP1020)</f>
        <v>0</v>
      </c>
      <c r="AY1020" s="51"/>
    </row>
    <row r="1021" spans="1:51" ht="2.25" customHeight="1" x14ac:dyDescent="0.2">
      <c r="A1021" s="37"/>
      <c r="B1021" s="38"/>
      <c r="C1021" s="39"/>
      <c r="D1021" s="40"/>
      <c r="E1021" s="41"/>
      <c r="F1021" s="42"/>
      <c r="G1021" s="41"/>
      <c r="H1021" s="43" t="s">
        <v>0</v>
      </c>
      <c r="I1021" s="43" t="s">
        <v>52</v>
      </c>
      <c r="J1021" s="43" t="s">
        <v>1</v>
      </c>
      <c r="K1021" s="39"/>
      <c r="L1021" s="69"/>
      <c r="M1021" s="45"/>
      <c r="N1021" s="46"/>
      <c r="O1021" s="46"/>
      <c r="P1021" s="86"/>
      <c r="Q1021" s="252"/>
      <c r="R1021" s="63"/>
      <c r="S1021" s="253"/>
      <c r="T1021" s="47"/>
      <c r="U1021" s="48"/>
      <c r="V1021" s="48"/>
      <c r="W1021" s="48"/>
      <c r="X1021" s="48"/>
      <c r="Y1021" s="48"/>
      <c r="Z1021" s="48"/>
      <c r="AA1021" s="48"/>
      <c r="AB1021" s="48"/>
      <c r="AC1021" s="103"/>
      <c r="AD1021" s="48"/>
      <c r="AE1021" s="48"/>
      <c r="AF1021" s="48"/>
      <c r="AG1021" s="109"/>
      <c r="AH1021" s="109"/>
      <c r="AI1021" s="109"/>
      <c r="AJ1021" s="109"/>
      <c r="AK1021" s="48"/>
      <c r="AL1021" s="48"/>
      <c r="AM1021" s="10"/>
      <c r="AN1021" s="18"/>
      <c r="AO1021" s="14" t="s">
        <v>81</v>
      </c>
      <c r="AP1021" s="87"/>
      <c r="AQ1021" s="87"/>
      <c r="AY1021" s="51"/>
    </row>
    <row r="1022" spans="1:51" ht="17.25" customHeight="1" x14ac:dyDescent="0.2">
      <c r="A1022" s="26"/>
      <c r="B1022" s="27"/>
      <c r="C1022" s="28"/>
      <c r="D1022" s="29">
        <f>C1022*E1022*G1022/100</f>
        <v>0</v>
      </c>
      <c r="E1022" s="30"/>
      <c r="F1022" s="31">
        <f>E1022*G1022/10</f>
        <v>0</v>
      </c>
      <c r="G1022" s="30"/>
      <c r="H1022" s="30"/>
      <c r="I1022" s="30"/>
      <c r="J1022" s="30"/>
      <c r="K1022" s="28"/>
      <c r="L1022" s="68"/>
      <c r="M1022" s="32">
        <f>IF(L1022=0,H1022,L1022)</f>
        <v>0</v>
      </c>
      <c r="N1022" s="297"/>
      <c r="O1022" s="107"/>
      <c r="P1022" s="85"/>
      <c r="Q1022" s="107"/>
      <c r="R1022" s="64"/>
      <c r="S1022" s="251"/>
      <c r="T1022" s="33"/>
      <c r="U1022" s="34">
        <f>$D1022*I1022</f>
        <v>0</v>
      </c>
      <c r="V1022" s="34">
        <f>$D1022*J1022</f>
        <v>0</v>
      </c>
      <c r="W1022" s="34">
        <f>$D1022*K1022</f>
        <v>0</v>
      </c>
      <c r="X1022" s="35">
        <f>$D1022*M1022</f>
        <v>0</v>
      </c>
      <c r="Y1022" s="35">
        <f t="shared" ref="Y1022" si="505">D1022*(1-K1022)</f>
        <v>0</v>
      </c>
      <c r="Z1022" s="34">
        <f>$D1022*N1022</f>
        <v>0</v>
      </c>
      <c r="AA1022" s="34">
        <f>$D1022*O1022</f>
        <v>0</v>
      </c>
      <c r="AB1022" s="34">
        <f>$D1022*P1022</f>
        <v>0</v>
      </c>
      <c r="AC1022" s="106">
        <f>D1022-AF1022-AE1022-AD1022</f>
        <v>0</v>
      </c>
      <c r="AD1022" s="34">
        <f>$D1022*Q1022</f>
        <v>0</v>
      </c>
      <c r="AE1022" s="34">
        <f>$D1022*R1022</f>
        <v>0</v>
      </c>
      <c r="AF1022" s="34">
        <f>$D1022*S1022</f>
        <v>0</v>
      </c>
      <c r="AG1022" s="106">
        <f>$P1022*AC1022</f>
        <v>0</v>
      </c>
      <c r="AH1022" s="106">
        <f>$P1022*AD1022</f>
        <v>0</v>
      </c>
      <c r="AI1022" s="106">
        <f>$P1022*AE1022</f>
        <v>0</v>
      </c>
      <c r="AJ1022" s="106">
        <f>$P1022*AF1022</f>
        <v>0</v>
      </c>
      <c r="AK1022" s="34">
        <f>$D1022*T1022</f>
        <v>0</v>
      </c>
      <c r="AL1022" s="35"/>
      <c r="AM1022" s="10"/>
      <c r="AN1022" s="29">
        <f>DSUM($A$9:$D$1100,$D$9,AO1021:AO1022)</f>
        <v>0</v>
      </c>
      <c r="AO1022" s="10">
        <f>B1022</f>
        <v>0</v>
      </c>
      <c r="AP1022" s="88">
        <f>DCOUNT($A$9:$T$1100,$B$9,AO1021:AO1022)</f>
        <v>0</v>
      </c>
      <c r="AQ1022" s="29">
        <f>DSUM($A$9:$T$1100,$P$9,AO1021:AO1022)</f>
        <v>0</v>
      </c>
      <c r="AR1022" s="6">
        <f>IF(AP1022=0,0,AQ1022/AP1022)</f>
        <v>0</v>
      </c>
      <c r="AY1022" s="51"/>
    </row>
    <row r="1023" spans="1:51" ht="2.25" customHeight="1" x14ac:dyDescent="0.2">
      <c r="A1023" s="37"/>
      <c r="B1023" s="38"/>
      <c r="C1023" s="39"/>
      <c r="D1023" s="40"/>
      <c r="E1023" s="41"/>
      <c r="F1023" s="42"/>
      <c r="G1023" s="41"/>
      <c r="H1023" s="43" t="s">
        <v>0</v>
      </c>
      <c r="I1023" s="43" t="s">
        <v>52</v>
      </c>
      <c r="J1023" s="43" t="s">
        <v>1</v>
      </c>
      <c r="K1023" s="39"/>
      <c r="L1023" s="69"/>
      <c r="M1023" s="45"/>
      <c r="N1023" s="46"/>
      <c r="O1023" s="46"/>
      <c r="P1023" s="86"/>
      <c r="Q1023" s="252"/>
      <c r="R1023" s="63"/>
      <c r="S1023" s="253"/>
      <c r="T1023" s="47"/>
      <c r="U1023" s="48"/>
      <c r="V1023" s="48"/>
      <c r="W1023" s="48"/>
      <c r="X1023" s="48"/>
      <c r="Y1023" s="48"/>
      <c r="Z1023" s="48"/>
      <c r="AA1023" s="48"/>
      <c r="AB1023" s="48"/>
      <c r="AC1023" s="103"/>
      <c r="AD1023" s="48"/>
      <c r="AE1023" s="48"/>
      <c r="AF1023" s="48"/>
      <c r="AG1023" s="109"/>
      <c r="AH1023" s="109"/>
      <c r="AI1023" s="109"/>
      <c r="AJ1023" s="109"/>
      <c r="AK1023" s="48"/>
      <c r="AL1023" s="48"/>
      <c r="AM1023" s="10"/>
      <c r="AN1023" s="18"/>
      <c r="AO1023" s="14" t="s">
        <v>81</v>
      </c>
      <c r="AP1023" s="87"/>
      <c r="AQ1023" s="87"/>
      <c r="AY1023" s="51"/>
    </row>
    <row r="1024" spans="1:51" ht="17.25" customHeight="1" x14ac:dyDescent="0.2">
      <c r="A1024" s="26"/>
      <c r="B1024" s="27"/>
      <c r="C1024" s="28"/>
      <c r="D1024" s="29">
        <f>C1024*E1024*G1024/100</f>
        <v>0</v>
      </c>
      <c r="E1024" s="30"/>
      <c r="F1024" s="31">
        <f>E1024*G1024/10</f>
        <v>0</v>
      </c>
      <c r="G1024" s="30"/>
      <c r="H1024" s="30"/>
      <c r="I1024" s="30"/>
      <c r="J1024" s="30"/>
      <c r="K1024" s="28"/>
      <c r="L1024" s="68"/>
      <c r="M1024" s="32">
        <f>IF(L1024=0,H1024,L1024)</f>
        <v>0</v>
      </c>
      <c r="N1024" s="297"/>
      <c r="O1024" s="107"/>
      <c r="P1024" s="85"/>
      <c r="Q1024" s="107"/>
      <c r="R1024" s="64"/>
      <c r="S1024" s="251"/>
      <c r="T1024" s="33"/>
      <c r="U1024" s="34">
        <f>$D1024*I1024</f>
        <v>0</v>
      </c>
      <c r="V1024" s="34">
        <f>$D1024*J1024</f>
        <v>0</v>
      </c>
      <c r="W1024" s="34">
        <f>$D1024*K1024</f>
        <v>0</v>
      </c>
      <c r="X1024" s="35">
        <f>$D1024*M1024</f>
        <v>0</v>
      </c>
      <c r="Y1024" s="35">
        <f t="shared" ref="Y1024" si="506">D1024*(1-K1024)</f>
        <v>0</v>
      </c>
      <c r="Z1024" s="34">
        <f>$D1024*N1024</f>
        <v>0</v>
      </c>
      <c r="AA1024" s="34">
        <f>$D1024*O1024</f>
        <v>0</v>
      </c>
      <c r="AB1024" s="34">
        <f>$D1024*P1024</f>
        <v>0</v>
      </c>
      <c r="AC1024" s="106">
        <f>D1024-AF1024-AE1024-AD1024</f>
        <v>0</v>
      </c>
      <c r="AD1024" s="34">
        <f>$D1024*Q1024</f>
        <v>0</v>
      </c>
      <c r="AE1024" s="34">
        <f>$D1024*R1024</f>
        <v>0</v>
      </c>
      <c r="AF1024" s="34">
        <f>$D1024*S1024</f>
        <v>0</v>
      </c>
      <c r="AG1024" s="106">
        <f>$P1024*AC1024</f>
        <v>0</v>
      </c>
      <c r="AH1024" s="106">
        <f>$P1024*AD1024</f>
        <v>0</v>
      </c>
      <c r="AI1024" s="106">
        <f>$P1024*AE1024</f>
        <v>0</v>
      </c>
      <c r="AJ1024" s="106">
        <f>$P1024*AF1024</f>
        <v>0</v>
      </c>
      <c r="AK1024" s="34">
        <f>$D1024*T1024</f>
        <v>0</v>
      </c>
      <c r="AL1024" s="35"/>
      <c r="AM1024" s="10"/>
      <c r="AN1024" s="29">
        <f>DSUM($A$9:$D$1100,$D$9,AO1023:AO1024)</f>
        <v>0</v>
      </c>
      <c r="AO1024" s="10">
        <f>B1024</f>
        <v>0</v>
      </c>
      <c r="AP1024" s="88">
        <f>DCOUNT($A$9:$T$1100,$B$9,AO1023:AO1024)</f>
        <v>0</v>
      </c>
      <c r="AQ1024" s="29">
        <f>DSUM($A$9:$T$1100,$P$9,AO1023:AO1024)</f>
        <v>0</v>
      </c>
      <c r="AR1024" s="6">
        <f>IF(AP1024=0,0,AQ1024/AP1024)</f>
        <v>0</v>
      </c>
      <c r="AY1024" s="51"/>
    </row>
    <row r="1025" spans="1:51" ht="2.25" customHeight="1" x14ac:dyDescent="0.2">
      <c r="A1025" s="37"/>
      <c r="B1025" s="38"/>
      <c r="C1025" s="39"/>
      <c r="D1025" s="40"/>
      <c r="E1025" s="41"/>
      <c r="F1025" s="42"/>
      <c r="G1025" s="41"/>
      <c r="H1025" s="43" t="s">
        <v>0</v>
      </c>
      <c r="I1025" s="43" t="s">
        <v>52</v>
      </c>
      <c r="J1025" s="43" t="s">
        <v>1</v>
      </c>
      <c r="K1025" s="39"/>
      <c r="L1025" s="69"/>
      <c r="M1025" s="45"/>
      <c r="N1025" s="46"/>
      <c r="O1025" s="46"/>
      <c r="P1025" s="86"/>
      <c r="Q1025" s="252"/>
      <c r="R1025" s="63"/>
      <c r="S1025" s="253"/>
      <c r="T1025" s="47"/>
      <c r="U1025" s="48"/>
      <c r="V1025" s="48"/>
      <c r="W1025" s="48"/>
      <c r="X1025" s="48"/>
      <c r="Y1025" s="48"/>
      <c r="Z1025" s="48"/>
      <c r="AA1025" s="48"/>
      <c r="AB1025" s="48"/>
      <c r="AC1025" s="103"/>
      <c r="AD1025" s="48"/>
      <c r="AE1025" s="48"/>
      <c r="AF1025" s="48"/>
      <c r="AG1025" s="109"/>
      <c r="AH1025" s="109"/>
      <c r="AI1025" s="109"/>
      <c r="AJ1025" s="109"/>
      <c r="AK1025" s="48"/>
      <c r="AL1025" s="48"/>
      <c r="AM1025" s="10"/>
      <c r="AN1025" s="18"/>
      <c r="AO1025" s="14" t="s">
        <v>81</v>
      </c>
      <c r="AP1025" s="87"/>
      <c r="AQ1025" s="87"/>
      <c r="AY1025" s="51"/>
    </row>
    <row r="1026" spans="1:51" ht="17.25" customHeight="1" x14ac:dyDescent="0.2">
      <c r="A1026" s="26"/>
      <c r="B1026" s="27"/>
      <c r="C1026" s="28"/>
      <c r="D1026" s="29">
        <f>C1026*E1026*G1026/100</f>
        <v>0</v>
      </c>
      <c r="E1026" s="30"/>
      <c r="F1026" s="31">
        <f>E1026*G1026/10</f>
        <v>0</v>
      </c>
      <c r="G1026" s="30"/>
      <c r="H1026" s="30"/>
      <c r="I1026" s="30"/>
      <c r="J1026" s="30"/>
      <c r="K1026" s="28"/>
      <c r="L1026" s="68"/>
      <c r="M1026" s="32">
        <f>IF(L1026=0,H1026,L1026)</f>
        <v>0</v>
      </c>
      <c r="N1026" s="297"/>
      <c r="O1026" s="107"/>
      <c r="P1026" s="85"/>
      <c r="Q1026" s="107"/>
      <c r="R1026" s="64"/>
      <c r="S1026" s="251"/>
      <c r="T1026" s="33"/>
      <c r="U1026" s="34">
        <f>$D1026*I1026</f>
        <v>0</v>
      </c>
      <c r="V1026" s="34">
        <f>$D1026*J1026</f>
        <v>0</v>
      </c>
      <c r="W1026" s="34">
        <f>$D1026*K1026</f>
        <v>0</v>
      </c>
      <c r="X1026" s="35">
        <f>$D1026*M1026</f>
        <v>0</v>
      </c>
      <c r="Y1026" s="35">
        <f t="shared" ref="Y1026" si="507">D1026*(1-K1026)</f>
        <v>0</v>
      </c>
      <c r="Z1026" s="34">
        <f>$D1026*N1026</f>
        <v>0</v>
      </c>
      <c r="AA1026" s="34">
        <f>$D1026*O1026</f>
        <v>0</v>
      </c>
      <c r="AB1026" s="34">
        <f>$D1026*P1026</f>
        <v>0</v>
      </c>
      <c r="AC1026" s="106">
        <f>D1026-AF1026-AE1026-AD1026</f>
        <v>0</v>
      </c>
      <c r="AD1026" s="34">
        <f>$D1026*Q1026</f>
        <v>0</v>
      </c>
      <c r="AE1026" s="34">
        <f>$D1026*R1026</f>
        <v>0</v>
      </c>
      <c r="AF1026" s="34">
        <f>$D1026*S1026</f>
        <v>0</v>
      </c>
      <c r="AG1026" s="106">
        <f>$P1026*AC1026</f>
        <v>0</v>
      </c>
      <c r="AH1026" s="106">
        <f>$P1026*AD1026</f>
        <v>0</v>
      </c>
      <c r="AI1026" s="106">
        <f>$P1026*AE1026</f>
        <v>0</v>
      </c>
      <c r="AJ1026" s="106">
        <f>$P1026*AF1026</f>
        <v>0</v>
      </c>
      <c r="AK1026" s="34">
        <f>$D1026*T1026</f>
        <v>0</v>
      </c>
      <c r="AL1026" s="35"/>
      <c r="AM1026" s="10"/>
      <c r="AN1026" s="29">
        <f>DSUM($A$9:$D$1100,$D$9,AO1025:AO1026)</f>
        <v>0</v>
      </c>
      <c r="AO1026" s="10">
        <f>B1026</f>
        <v>0</v>
      </c>
      <c r="AP1026" s="88">
        <f>DCOUNT($A$9:$T$1100,$B$9,AO1025:AO1026)</f>
        <v>0</v>
      </c>
      <c r="AQ1026" s="29">
        <f>DSUM($A$9:$T$1100,$P$9,AO1025:AO1026)</f>
        <v>0</v>
      </c>
      <c r="AR1026" s="6">
        <f>IF(AP1026=0,0,AQ1026/AP1026)</f>
        <v>0</v>
      </c>
      <c r="AY1026" s="51"/>
    </row>
    <row r="1027" spans="1:51" ht="2.25" customHeight="1" x14ac:dyDescent="0.2">
      <c r="A1027" s="37"/>
      <c r="B1027" s="38"/>
      <c r="C1027" s="39"/>
      <c r="D1027" s="40"/>
      <c r="E1027" s="41"/>
      <c r="F1027" s="42"/>
      <c r="G1027" s="41"/>
      <c r="H1027" s="43" t="s">
        <v>0</v>
      </c>
      <c r="I1027" s="43" t="s">
        <v>52</v>
      </c>
      <c r="J1027" s="43" t="s">
        <v>1</v>
      </c>
      <c r="K1027" s="39"/>
      <c r="L1027" s="69"/>
      <c r="M1027" s="45"/>
      <c r="N1027" s="46"/>
      <c r="O1027" s="46"/>
      <c r="P1027" s="86"/>
      <c r="Q1027" s="252"/>
      <c r="R1027" s="63"/>
      <c r="S1027" s="253"/>
      <c r="T1027" s="47"/>
      <c r="U1027" s="48"/>
      <c r="V1027" s="48"/>
      <c r="W1027" s="48"/>
      <c r="X1027" s="48"/>
      <c r="Y1027" s="48"/>
      <c r="Z1027" s="48"/>
      <c r="AA1027" s="48"/>
      <c r="AB1027" s="48"/>
      <c r="AC1027" s="103"/>
      <c r="AD1027" s="48"/>
      <c r="AE1027" s="48"/>
      <c r="AF1027" s="48"/>
      <c r="AG1027" s="109"/>
      <c r="AH1027" s="109"/>
      <c r="AI1027" s="109"/>
      <c r="AJ1027" s="109"/>
      <c r="AK1027" s="48"/>
      <c r="AL1027" s="48"/>
      <c r="AM1027" s="10"/>
      <c r="AN1027" s="18"/>
      <c r="AO1027" s="14" t="s">
        <v>81</v>
      </c>
      <c r="AP1027" s="87"/>
      <c r="AQ1027" s="87"/>
      <c r="AY1027" s="51"/>
    </row>
    <row r="1028" spans="1:51" ht="17.25" customHeight="1" x14ac:dyDescent="0.2">
      <c r="A1028" s="26"/>
      <c r="B1028" s="27"/>
      <c r="C1028" s="28"/>
      <c r="D1028" s="29">
        <f>C1028*E1028*G1028/100</f>
        <v>0</v>
      </c>
      <c r="E1028" s="30"/>
      <c r="F1028" s="31">
        <f>E1028*G1028/10</f>
        <v>0</v>
      </c>
      <c r="G1028" s="30"/>
      <c r="H1028" s="30"/>
      <c r="I1028" s="30"/>
      <c r="J1028" s="30"/>
      <c r="K1028" s="28"/>
      <c r="L1028" s="68"/>
      <c r="M1028" s="32">
        <f>IF(L1028=0,H1028,L1028)</f>
        <v>0</v>
      </c>
      <c r="N1028" s="297"/>
      <c r="O1028" s="107"/>
      <c r="P1028" s="85"/>
      <c r="Q1028" s="107"/>
      <c r="R1028" s="64"/>
      <c r="S1028" s="251"/>
      <c r="T1028" s="33"/>
      <c r="U1028" s="34">
        <f>$D1028*I1028</f>
        <v>0</v>
      </c>
      <c r="V1028" s="34">
        <f>$D1028*J1028</f>
        <v>0</v>
      </c>
      <c r="W1028" s="34">
        <f>$D1028*K1028</f>
        <v>0</v>
      </c>
      <c r="X1028" s="35">
        <f>$D1028*M1028</f>
        <v>0</v>
      </c>
      <c r="Y1028" s="35">
        <f t="shared" ref="Y1028" si="508">D1028*(1-K1028)</f>
        <v>0</v>
      </c>
      <c r="Z1028" s="34">
        <f>$D1028*N1028</f>
        <v>0</v>
      </c>
      <c r="AA1028" s="34">
        <f>$D1028*O1028</f>
        <v>0</v>
      </c>
      <c r="AB1028" s="34">
        <f>$D1028*P1028</f>
        <v>0</v>
      </c>
      <c r="AC1028" s="106">
        <f>D1028-AF1028-AE1028-AD1028</f>
        <v>0</v>
      </c>
      <c r="AD1028" s="34">
        <f>$D1028*Q1028</f>
        <v>0</v>
      </c>
      <c r="AE1028" s="34">
        <f>$D1028*R1028</f>
        <v>0</v>
      </c>
      <c r="AF1028" s="34">
        <f>$D1028*S1028</f>
        <v>0</v>
      </c>
      <c r="AG1028" s="106">
        <f>$P1028*AC1028</f>
        <v>0</v>
      </c>
      <c r="AH1028" s="106">
        <f>$P1028*AD1028</f>
        <v>0</v>
      </c>
      <c r="AI1028" s="106">
        <f>$P1028*AE1028</f>
        <v>0</v>
      </c>
      <c r="AJ1028" s="106">
        <f>$P1028*AF1028</f>
        <v>0</v>
      </c>
      <c r="AK1028" s="34">
        <f>$D1028*T1028</f>
        <v>0</v>
      </c>
      <c r="AL1028" s="35"/>
      <c r="AM1028" s="10"/>
      <c r="AN1028" s="29">
        <f>DSUM($A$9:$D$1100,$D$9,AO1027:AO1028)</f>
        <v>0</v>
      </c>
      <c r="AO1028" s="10">
        <f>B1028</f>
        <v>0</v>
      </c>
      <c r="AP1028" s="88">
        <f>DCOUNT($A$9:$T$1100,$B$9,AO1027:AO1028)</f>
        <v>0</v>
      </c>
      <c r="AQ1028" s="29">
        <f>DSUM($A$9:$T$1100,$P$9,AO1027:AO1028)</f>
        <v>0</v>
      </c>
      <c r="AR1028" s="6">
        <f>IF(AP1028=0,0,AQ1028/AP1028)</f>
        <v>0</v>
      </c>
      <c r="AY1028" s="51"/>
    </row>
    <row r="1029" spans="1:51" ht="2.25" customHeight="1" x14ac:dyDescent="0.2">
      <c r="A1029" s="37"/>
      <c r="B1029" s="38"/>
      <c r="C1029" s="39"/>
      <c r="D1029" s="40"/>
      <c r="E1029" s="41"/>
      <c r="F1029" s="42"/>
      <c r="G1029" s="41"/>
      <c r="H1029" s="43" t="s">
        <v>0</v>
      </c>
      <c r="I1029" s="43" t="s">
        <v>52</v>
      </c>
      <c r="J1029" s="43" t="s">
        <v>1</v>
      </c>
      <c r="K1029" s="39"/>
      <c r="L1029" s="69"/>
      <c r="M1029" s="45"/>
      <c r="N1029" s="46"/>
      <c r="O1029" s="46"/>
      <c r="P1029" s="86"/>
      <c r="Q1029" s="252"/>
      <c r="R1029" s="63"/>
      <c r="S1029" s="253"/>
      <c r="T1029" s="47"/>
      <c r="U1029" s="48"/>
      <c r="V1029" s="48"/>
      <c r="W1029" s="48"/>
      <c r="X1029" s="48"/>
      <c r="Y1029" s="48"/>
      <c r="Z1029" s="48"/>
      <c r="AA1029" s="48"/>
      <c r="AB1029" s="48"/>
      <c r="AC1029" s="103"/>
      <c r="AD1029" s="48"/>
      <c r="AE1029" s="48"/>
      <c r="AF1029" s="48"/>
      <c r="AG1029" s="109"/>
      <c r="AH1029" s="109"/>
      <c r="AI1029" s="109"/>
      <c r="AJ1029" s="109"/>
      <c r="AK1029" s="48"/>
      <c r="AL1029" s="48"/>
      <c r="AM1029" s="10"/>
      <c r="AN1029" s="18"/>
      <c r="AO1029" s="14" t="s">
        <v>81</v>
      </c>
      <c r="AP1029" s="87"/>
      <c r="AQ1029" s="87"/>
      <c r="AY1029" s="51"/>
    </row>
    <row r="1030" spans="1:51" ht="17.25" customHeight="1" x14ac:dyDescent="0.2">
      <c r="A1030" s="26"/>
      <c r="B1030" s="27"/>
      <c r="C1030" s="28"/>
      <c r="D1030" s="29">
        <f>C1030*E1030*G1030/100</f>
        <v>0</v>
      </c>
      <c r="E1030" s="30"/>
      <c r="F1030" s="31">
        <f>E1030*G1030/10</f>
        <v>0</v>
      </c>
      <c r="G1030" s="30"/>
      <c r="H1030" s="30"/>
      <c r="I1030" s="30"/>
      <c r="J1030" s="30"/>
      <c r="K1030" s="28"/>
      <c r="L1030" s="68"/>
      <c r="M1030" s="32">
        <f>IF(L1030=0,H1030,L1030)</f>
        <v>0</v>
      </c>
      <c r="N1030" s="297"/>
      <c r="O1030" s="107"/>
      <c r="P1030" s="85"/>
      <c r="Q1030" s="107"/>
      <c r="R1030" s="64"/>
      <c r="S1030" s="251"/>
      <c r="T1030" s="33"/>
      <c r="U1030" s="34">
        <f>$D1030*I1030</f>
        <v>0</v>
      </c>
      <c r="V1030" s="34">
        <f>$D1030*J1030</f>
        <v>0</v>
      </c>
      <c r="W1030" s="34">
        <f>$D1030*K1030</f>
        <v>0</v>
      </c>
      <c r="X1030" s="35">
        <f>$D1030*M1030</f>
        <v>0</v>
      </c>
      <c r="Y1030" s="35">
        <f t="shared" ref="Y1030" si="509">D1030*(1-K1030)</f>
        <v>0</v>
      </c>
      <c r="Z1030" s="34">
        <f>$D1030*N1030</f>
        <v>0</v>
      </c>
      <c r="AA1030" s="34">
        <f>$D1030*O1030</f>
        <v>0</v>
      </c>
      <c r="AB1030" s="34">
        <f>$D1030*P1030</f>
        <v>0</v>
      </c>
      <c r="AC1030" s="106">
        <f>D1030-AF1030-AE1030-AD1030</f>
        <v>0</v>
      </c>
      <c r="AD1030" s="34">
        <f>$D1030*Q1030</f>
        <v>0</v>
      </c>
      <c r="AE1030" s="34">
        <f>$D1030*R1030</f>
        <v>0</v>
      </c>
      <c r="AF1030" s="34">
        <f>$D1030*S1030</f>
        <v>0</v>
      </c>
      <c r="AG1030" s="106">
        <f>$P1030*AC1030</f>
        <v>0</v>
      </c>
      <c r="AH1030" s="106">
        <f>$P1030*AD1030</f>
        <v>0</v>
      </c>
      <c r="AI1030" s="106">
        <f>$P1030*AE1030</f>
        <v>0</v>
      </c>
      <c r="AJ1030" s="106">
        <f>$P1030*AF1030</f>
        <v>0</v>
      </c>
      <c r="AK1030" s="34">
        <f>$D1030*T1030</f>
        <v>0</v>
      </c>
      <c r="AL1030" s="35"/>
      <c r="AM1030" s="10"/>
      <c r="AN1030" s="29">
        <f>DSUM($A$9:$D$1100,$D$9,AO1029:AO1030)</f>
        <v>0</v>
      </c>
      <c r="AO1030" s="10">
        <f>B1030</f>
        <v>0</v>
      </c>
      <c r="AP1030" s="88">
        <f>DCOUNT($A$9:$T$1100,$B$9,AO1029:AO1030)</f>
        <v>0</v>
      </c>
      <c r="AQ1030" s="29">
        <f>DSUM($A$9:$T$1100,$P$9,AO1029:AO1030)</f>
        <v>0</v>
      </c>
      <c r="AR1030" s="6">
        <f>IF(AP1030=0,0,AQ1030/AP1030)</f>
        <v>0</v>
      </c>
      <c r="AY1030" s="51"/>
    </row>
    <row r="1031" spans="1:51" ht="2.25" customHeight="1" x14ac:dyDescent="0.2">
      <c r="A1031" s="37"/>
      <c r="B1031" s="38"/>
      <c r="C1031" s="39"/>
      <c r="D1031" s="40"/>
      <c r="E1031" s="41"/>
      <c r="F1031" s="42"/>
      <c r="G1031" s="41"/>
      <c r="H1031" s="43" t="s">
        <v>0</v>
      </c>
      <c r="I1031" s="43" t="s">
        <v>52</v>
      </c>
      <c r="J1031" s="43" t="s">
        <v>1</v>
      </c>
      <c r="K1031" s="39"/>
      <c r="L1031" s="69"/>
      <c r="M1031" s="45"/>
      <c r="N1031" s="46"/>
      <c r="O1031" s="46"/>
      <c r="P1031" s="86"/>
      <c r="Q1031" s="252"/>
      <c r="R1031" s="63"/>
      <c r="S1031" s="253"/>
      <c r="T1031" s="47"/>
      <c r="U1031" s="48"/>
      <c r="V1031" s="48"/>
      <c r="W1031" s="48"/>
      <c r="X1031" s="48"/>
      <c r="Y1031" s="48"/>
      <c r="Z1031" s="48"/>
      <c r="AA1031" s="48"/>
      <c r="AB1031" s="48"/>
      <c r="AC1031" s="103"/>
      <c r="AD1031" s="48"/>
      <c r="AE1031" s="48"/>
      <c r="AF1031" s="48"/>
      <c r="AG1031" s="109"/>
      <c r="AH1031" s="109"/>
      <c r="AI1031" s="109"/>
      <c r="AJ1031" s="109"/>
      <c r="AK1031" s="48"/>
      <c r="AL1031" s="48"/>
      <c r="AM1031" s="10"/>
      <c r="AN1031" s="18"/>
      <c r="AO1031" s="14" t="s">
        <v>81</v>
      </c>
      <c r="AP1031" s="87"/>
      <c r="AQ1031" s="87"/>
      <c r="AY1031" s="51"/>
    </row>
    <row r="1032" spans="1:51" ht="17.25" customHeight="1" x14ac:dyDescent="0.2">
      <c r="A1032" s="26"/>
      <c r="B1032" s="27"/>
      <c r="C1032" s="28"/>
      <c r="D1032" s="29">
        <f>C1032*E1032*G1032/100</f>
        <v>0</v>
      </c>
      <c r="E1032" s="30"/>
      <c r="F1032" s="31">
        <f>E1032*G1032/10</f>
        <v>0</v>
      </c>
      <c r="G1032" s="30"/>
      <c r="H1032" s="30"/>
      <c r="I1032" s="30"/>
      <c r="J1032" s="30"/>
      <c r="K1032" s="28"/>
      <c r="L1032" s="68"/>
      <c r="M1032" s="32">
        <f>IF(L1032=0,H1032,L1032)</f>
        <v>0</v>
      </c>
      <c r="N1032" s="297"/>
      <c r="O1032" s="107"/>
      <c r="P1032" s="85"/>
      <c r="Q1032" s="107"/>
      <c r="R1032" s="64"/>
      <c r="S1032" s="251"/>
      <c r="T1032" s="33"/>
      <c r="U1032" s="34">
        <f>$D1032*I1032</f>
        <v>0</v>
      </c>
      <c r="V1032" s="34">
        <f>$D1032*J1032</f>
        <v>0</v>
      </c>
      <c r="W1032" s="34">
        <f>$D1032*K1032</f>
        <v>0</v>
      </c>
      <c r="X1032" s="35">
        <f>$D1032*M1032</f>
        <v>0</v>
      </c>
      <c r="Y1032" s="35">
        <f t="shared" ref="Y1032" si="510">D1032*(1-K1032)</f>
        <v>0</v>
      </c>
      <c r="Z1032" s="34">
        <f>$D1032*N1032</f>
        <v>0</v>
      </c>
      <c r="AA1032" s="34">
        <f>$D1032*O1032</f>
        <v>0</v>
      </c>
      <c r="AB1032" s="34">
        <f>$D1032*P1032</f>
        <v>0</v>
      </c>
      <c r="AC1032" s="106">
        <f>D1032-AF1032-AE1032-AD1032</f>
        <v>0</v>
      </c>
      <c r="AD1032" s="34">
        <f>$D1032*Q1032</f>
        <v>0</v>
      </c>
      <c r="AE1032" s="34">
        <f>$D1032*R1032</f>
        <v>0</v>
      </c>
      <c r="AF1032" s="34">
        <f>$D1032*S1032</f>
        <v>0</v>
      </c>
      <c r="AG1032" s="106">
        <f>$P1032*AC1032</f>
        <v>0</v>
      </c>
      <c r="AH1032" s="106">
        <f>$P1032*AD1032</f>
        <v>0</v>
      </c>
      <c r="AI1032" s="106">
        <f>$P1032*AE1032</f>
        <v>0</v>
      </c>
      <c r="AJ1032" s="106">
        <f>$P1032*AF1032</f>
        <v>0</v>
      </c>
      <c r="AK1032" s="34">
        <f>$D1032*T1032</f>
        <v>0</v>
      </c>
      <c r="AL1032" s="35"/>
      <c r="AM1032" s="10"/>
      <c r="AN1032" s="29">
        <f>DSUM($A$9:$D$1100,$D$9,AO1031:AO1032)</f>
        <v>0</v>
      </c>
      <c r="AO1032" s="10">
        <f>B1032</f>
        <v>0</v>
      </c>
      <c r="AP1032" s="88">
        <f>DCOUNT($A$9:$T$1100,$B$9,AO1031:AO1032)</f>
        <v>0</v>
      </c>
      <c r="AQ1032" s="29">
        <f>DSUM($A$9:$T$1100,$P$9,AO1031:AO1032)</f>
        <v>0</v>
      </c>
      <c r="AR1032" s="6">
        <f>IF(AP1032=0,0,AQ1032/AP1032)</f>
        <v>0</v>
      </c>
      <c r="AY1032" s="51"/>
    </row>
    <row r="1033" spans="1:51" ht="2.25" customHeight="1" x14ac:dyDescent="0.2">
      <c r="A1033" s="37"/>
      <c r="B1033" s="38"/>
      <c r="C1033" s="39"/>
      <c r="D1033" s="40"/>
      <c r="E1033" s="41"/>
      <c r="F1033" s="42"/>
      <c r="G1033" s="41"/>
      <c r="H1033" s="43" t="s">
        <v>0</v>
      </c>
      <c r="I1033" s="43" t="s">
        <v>52</v>
      </c>
      <c r="J1033" s="43" t="s">
        <v>1</v>
      </c>
      <c r="K1033" s="39"/>
      <c r="L1033" s="69"/>
      <c r="M1033" s="45"/>
      <c r="N1033" s="46"/>
      <c r="O1033" s="46"/>
      <c r="P1033" s="86"/>
      <c r="Q1033" s="252"/>
      <c r="R1033" s="63"/>
      <c r="S1033" s="253"/>
      <c r="T1033" s="47"/>
      <c r="U1033" s="48"/>
      <c r="V1033" s="48"/>
      <c r="W1033" s="48"/>
      <c r="X1033" s="48"/>
      <c r="Y1033" s="48"/>
      <c r="Z1033" s="48"/>
      <c r="AA1033" s="48"/>
      <c r="AB1033" s="48"/>
      <c r="AC1033" s="103"/>
      <c r="AD1033" s="48"/>
      <c r="AE1033" s="48"/>
      <c r="AF1033" s="48"/>
      <c r="AG1033" s="109"/>
      <c r="AH1033" s="109"/>
      <c r="AI1033" s="109"/>
      <c r="AJ1033" s="109"/>
      <c r="AK1033" s="48"/>
      <c r="AL1033" s="48"/>
      <c r="AM1033" s="10"/>
      <c r="AN1033" s="18"/>
      <c r="AO1033" s="14" t="s">
        <v>81</v>
      </c>
      <c r="AP1033" s="87"/>
      <c r="AQ1033" s="87"/>
      <c r="AY1033" s="51"/>
    </row>
    <row r="1034" spans="1:51" ht="17.25" customHeight="1" x14ac:dyDescent="0.2">
      <c r="A1034" s="26"/>
      <c r="B1034" s="27"/>
      <c r="C1034" s="28"/>
      <c r="D1034" s="29">
        <f>C1034*E1034*G1034/100</f>
        <v>0</v>
      </c>
      <c r="E1034" s="30"/>
      <c r="F1034" s="31">
        <f>E1034*G1034/10</f>
        <v>0</v>
      </c>
      <c r="G1034" s="30"/>
      <c r="H1034" s="30"/>
      <c r="I1034" s="30"/>
      <c r="J1034" s="30"/>
      <c r="K1034" s="28"/>
      <c r="L1034" s="68"/>
      <c r="M1034" s="32">
        <f>IF(L1034=0,H1034,L1034)</f>
        <v>0</v>
      </c>
      <c r="N1034" s="297"/>
      <c r="O1034" s="107"/>
      <c r="P1034" s="85"/>
      <c r="Q1034" s="107"/>
      <c r="R1034" s="64"/>
      <c r="S1034" s="251"/>
      <c r="T1034" s="33"/>
      <c r="U1034" s="34">
        <f>$D1034*I1034</f>
        <v>0</v>
      </c>
      <c r="V1034" s="34">
        <f>$D1034*J1034</f>
        <v>0</v>
      </c>
      <c r="W1034" s="34">
        <f>$D1034*K1034</f>
        <v>0</v>
      </c>
      <c r="X1034" s="35">
        <f>$D1034*M1034</f>
        <v>0</v>
      </c>
      <c r="Y1034" s="35">
        <f t="shared" ref="Y1034" si="511">D1034*(1-K1034)</f>
        <v>0</v>
      </c>
      <c r="Z1034" s="34">
        <f>$D1034*N1034</f>
        <v>0</v>
      </c>
      <c r="AA1034" s="34">
        <f>$D1034*O1034</f>
        <v>0</v>
      </c>
      <c r="AB1034" s="34">
        <f>$D1034*P1034</f>
        <v>0</v>
      </c>
      <c r="AC1034" s="106">
        <f>D1034-AF1034-AE1034-AD1034</f>
        <v>0</v>
      </c>
      <c r="AD1034" s="34">
        <f>$D1034*Q1034</f>
        <v>0</v>
      </c>
      <c r="AE1034" s="34">
        <f>$D1034*R1034</f>
        <v>0</v>
      </c>
      <c r="AF1034" s="34">
        <f>$D1034*S1034</f>
        <v>0</v>
      </c>
      <c r="AG1034" s="106">
        <f>$P1034*AC1034</f>
        <v>0</v>
      </c>
      <c r="AH1034" s="106">
        <f>$P1034*AD1034</f>
        <v>0</v>
      </c>
      <c r="AI1034" s="106">
        <f>$P1034*AE1034</f>
        <v>0</v>
      </c>
      <c r="AJ1034" s="106">
        <f>$P1034*AF1034</f>
        <v>0</v>
      </c>
      <c r="AK1034" s="34">
        <f>$D1034*T1034</f>
        <v>0</v>
      </c>
      <c r="AL1034" s="35"/>
      <c r="AM1034" s="10"/>
      <c r="AN1034" s="29">
        <f>DSUM($A$9:$D$1100,$D$9,AO1033:AO1034)</f>
        <v>0</v>
      </c>
      <c r="AO1034" s="10">
        <f>B1034</f>
        <v>0</v>
      </c>
      <c r="AP1034" s="88">
        <f>DCOUNT($A$9:$T$1100,$B$9,AO1033:AO1034)</f>
        <v>0</v>
      </c>
      <c r="AQ1034" s="29">
        <f>DSUM($A$9:$T$1100,$P$9,AO1033:AO1034)</f>
        <v>0</v>
      </c>
      <c r="AR1034" s="6">
        <f>IF(AP1034=0,0,AQ1034/AP1034)</f>
        <v>0</v>
      </c>
      <c r="AY1034" s="51"/>
    </row>
    <row r="1035" spans="1:51" ht="2.25" customHeight="1" x14ac:dyDescent="0.2">
      <c r="A1035" s="37"/>
      <c r="B1035" s="38"/>
      <c r="C1035" s="39"/>
      <c r="D1035" s="40"/>
      <c r="E1035" s="41"/>
      <c r="F1035" s="42"/>
      <c r="G1035" s="41"/>
      <c r="H1035" s="43" t="s">
        <v>0</v>
      </c>
      <c r="I1035" s="43" t="s">
        <v>52</v>
      </c>
      <c r="J1035" s="43" t="s">
        <v>1</v>
      </c>
      <c r="K1035" s="39"/>
      <c r="L1035" s="69"/>
      <c r="M1035" s="45"/>
      <c r="N1035" s="46"/>
      <c r="O1035" s="46"/>
      <c r="P1035" s="86"/>
      <c r="Q1035" s="252"/>
      <c r="R1035" s="63"/>
      <c r="S1035" s="253"/>
      <c r="T1035" s="47"/>
      <c r="U1035" s="48"/>
      <c r="V1035" s="48"/>
      <c r="W1035" s="48"/>
      <c r="X1035" s="48"/>
      <c r="Y1035" s="48"/>
      <c r="Z1035" s="48"/>
      <c r="AA1035" s="48"/>
      <c r="AB1035" s="48"/>
      <c r="AC1035" s="103"/>
      <c r="AD1035" s="48"/>
      <c r="AE1035" s="48"/>
      <c r="AF1035" s="48"/>
      <c r="AG1035" s="109"/>
      <c r="AH1035" s="109"/>
      <c r="AI1035" s="109"/>
      <c r="AJ1035" s="109"/>
      <c r="AK1035" s="48"/>
      <c r="AL1035" s="48"/>
      <c r="AM1035" s="10"/>
      <c r="AN1035" s="18"/>
      <c r="AO1035" s="14" t="s">
        <v>81</v>
      </c>
      <c r="AP1035" s="87"/>
      <c r="AQ1035" s="87"/>
      <c r="AY1035" s="51"/>
    </row>
    <row r="1036" spans="1:51" ht="17.25" customHeight="1" x14ac:dyDescent="0.2">
      <c r="A1036" s="26"/>
      <c r="B1036" s="27"/>
      <c r="C1036" s="28"/>
      <c r="D1036" s="29">
        <f>C1036*E1036*G1036/100</f>
        <v>0</v>
      </c>
      <c r="E1036" s="30"/>
      <c r="F1036" s="31">
        <f>E1036*G1036/10</f>
        <v>0</v>
      </c>
      <c r="G1036" s="30"/>
      <c r="H1036" s="30"/>
      <c r="I1036" s="30"/>
      <c r="J1036" s="30"/>
      <c r="K1036" s="28"/>
      <c r="L1036" s="68"/>
      <c r="M1036" s="32">
        <f>IF(L1036=0,H1036,L1036)</f>
        <v>0</v>
      </c>
      <c r="N1036" s="297"/>
      <c r="O1036" s="107"/>
      <c r="P1036" s="85"/>
      <c r="Q1036" s="107"/>
      <c r="R1036" s="64"/>
      <c r="S1036" s="251"/>
      <c r="T1036" s="33"/>
      <c r="U1036" s="34">
        <f>$D1036*I1036</f>
        <v>0</v>
      </c>
      <c r="V1036" s="34">
        <f>$D1036*J1036</f>
        <v>0</v>
      </c>
      <c r="W1036" s="34">
        <f>$D1036*K1036</f>
        <v>0</v>
      </c>
      <c r="X1036" s="35">
        <f>$D1036*M1036</f>
        <v>0</v>
      </c>
      <c r="Y1036" s="35">
        <f t="shared" ref="Y1036" si="512">D1036*(1-K1036)</f>
        <v>0</v>
      </c>
      <c r="Z1036" s="34">
        <f>$D1036*N1036</f>
        <v>0</v>
      </c>
      <c r="AA1036" s="34">
        <f>$D1036*O1036</f>
        <v>0</v>
      </c>
      <c r="AB1036" s="34">
        <f>$D1036*P1036</f>
        <v>0</v>
      </c>
      <c r="AC1036" s="106">
        <f>D1036-AF1036-AE1036-AD1036</f>
        <v>0</v>
      </c>
      <c r="AD1036" s="34">
        <f>$D1036*Q1036</f>
        <v>0</v>
      </c>
      <c r="AE1036" s="34">
        <f>$D1036*R1036</f>
        <v>0</v>
      </c>
      <c r="AF1036" s="34">
        <f>$D1036*S1036</f>
        <v>0</v>
      </c>
      <c r="AG1036" s="106">
        <f>$P1036*AC1036</f>
        <v>0</v>
      </c>
      <c r="AH1036" s="106">
        <f>$P1036*AD1036</f>
        <v>0</v>
      </c>
      <c r="AI1036" s="106">
        <f>$P1036*AE1036</f>
        <v>0</v>
      </c>
      <c r="AJ1036" s="106">
        <f>$P1036*AF1036</f>
        <v>0</v>
      </c>
      <c r="AK1036" s="34">
        <f>$D1036*T1036</f>
        <v>0</v>
      </c>
      <c r="AL1036" s="35"/>
      <c r="AM1036" s="10"/>
      <c r="AN1036" s="29">
        <f>DSUM($A$9:$D$1100,$D$9,AO1035:AO1036)</f>
        <v>0</v>
      </c>
      <c r="AO1036" s="10">
        <f>B1036</f>
        <v>0</v>
      </c>
      <c r="AP1036" s="88">
        <f>DCOUNT($A$9:$T$1100,$B$9,AO1035:AO1036)</f>
        <v>0</v>
      </c>
      <c r="AQ1036" s="29">
        <f>DSUM($A$9:$T$1100,$P$9,AO1035:AO1036)</f>
        <v>0</v>
      </c>
      <c r="AR1036" s="6">
        <f>IF(AP1036=0,0,AQ1036/AP1036)</f>
        <v>0</v>
      </c>
      <c r="AY1036" s="51"/>
    </row>
    <row r="1037" spans="1:51" ht="2.25" customHeight="1" x14ac:dyDescent="0.2">
      <c r="A1037" s="37"/>
      <c r="B1037" s="38"/>
      <c r="C1037" s="39"/>
      <c r="D1037" s="40"/>
      <c r="E1037" s="41"/>
      <c r="F1037" s="42"/>
      <c r="G1037" s="41"/>
      <c r="H1037" s="43" t="s">
        <v>0</v>
      </c>
      <c r="I1037" s="43" t="s">
        <v>52</v>
      </c>
      <c r="J1037" s="43" t="s">
        <v>1</v>
      </c>
      <c r="K1037" s="39"/>
      <c r="L1037" s="69"/>
      <c r="M1037" s="45"/>
      <c r="N1037" s="46"/>
      <c r="O1037" s="46"/>
      <c r="P1037" s="86"/>
      <c r="Q1037" s="252"/>
      <c r="R1037" s="63"/>
      <c r="S1037" s="253"/>
      <c r="T1037" s="47"/>
      <c r="U1037" s="48"/>
      <c r="V1037" s="48"/>
      <c r="W1037" s="48"/>
      <c r="X1037" s="48"/>
      <c r="Y1037" s="48"/>
      <c r="Z1037" s="48"/>
      <c r="AA1037" s="48"/>
      <c r="AB1037" s="48"/>
      <c r="AC1037" s="103"/>
      <c r="AD1037" s="48"/>
      <c r="AE1037" s="48"/>
      <c r="AF1037" s="48"/>
      <c r="AG1037" s="109"/>
      <c r="AH1037" s="109"/>
      <c r="AI1037" s="109"/>
      <c r="AJ1037" s="109"/>
      <c r="AK1037" s="48"/>
      <c r="AL1037" s="48"/>
      <c r="AM1037" s="10"/>
      <c r="AN1037" s="18"/>
      <c r="AO1037" s="14" t="s">
        <v>81</v>
      </c>
      <c r="AP1037" s="87"/>
      <c r="AQ1037" s="87"/>
      <c r="AY1037" s="51"/>
    </row>
    <row r="1038" spans="1:51" ht="17.25" customHeight="1" x14ac:dyDescent="0.2">
      <c r="A1038" s="26"/>
      <c r="B1038" s="27"/>
      <c r="C1038" s="28"/>
      <c r="D1038" s="29">
        <f>C1038*E1038*G1038/100</f>
        <v>0</v>
      </c>
      <c r="E1038" s="30"/>
      <c r="F1038" s="31">
        <f>E1038*G1038/10</f>
        <v>0</v>
      </c>
      <c r="G1038" s="30"/>
      <c r="H1038" s="30"/>
      <c r="I1038" s="30"/>
      <c r="J1038" s="30"/>
      <c r="K1038" s="28"/>
      <c r="L1038" s="68"/>
      <c r="M1038" s="32">
        <f>IF(L1038=0,H1038,L1038)</f>
        <v>0</v>
      </c>
      <c r="N1038" s="297"/>
      <c r="O1038" s="107"/>
      <c r="P1038" s="85"/>
      <c r="Q1038" s="107"/>
      <c r="R1038" s="64"/>
      <c r="S1038" s="251"/>
      <c r="T1038" s="33"/>
      <c r="U1038" s="34">
        <f>$D1038*I1038</f>
        <v>0</v>
      </c>
      <c r="V1038" s="34">
        <f>$D1038*J1038</f>
        <v>0</v>
      </c>
      <c r="W1038" s="34">
        <f>$D1038*K1038</f>
        <v>0</v>
      </c>
      <c r="X1038" s="35">
        <f>$D1038*M1038</f>
        <v>0</v>
      </c>
      <c r="Y1038" s="35">
        <f t="shared" ref="Y1038" si="513">D1038*(1-K1038)</f>
        <v>0</v>
      </c>
      <c r="Z1038" s="34">
        <f>$D1038*N1038</f>
        <v>0</v>
      </c>
      <c r="AA1038" s="34">
        <f>$D1038*O1038</f>
        <v>0</v>
      </c>
      <c r="AB1038" s="34">
        <f>$D1038*P1038</f>
        <v>0</v>
      </c>
      <c r="AC1038" s="106">
        <f>D1038-AF1038-AE1038-AD1038</f>
        <v>0</v>
      </c>
      <c r="AD1038" s="34">
        <f>$D1038*Q1038</f>
        <v>0</v>
      </c>
      <c r="AE1038" s="34">
        <f>$D1038*R1038</f>
        <v>0</v>
      </c>
      <c r="AF1038" s="34">
        <f>$D1038*S1038</f>
        <v>0</v>
      </c>
      <c r="AG1038" s="106">
        <f>$P1038*AC1038</f>
        <v>0</v>
      </c>
      <c r="AH1038" s="106">
        <f>$P1038*AD1038</f>
        <v>0</v>
      </c>
      <c r="AI1038" s="106">
        <f>$P1038*AE1038</f>
        <v>0</v>
      </c>
      <c r="AJ1038" s="106">
        <f>$P1038*AF1038</f>
        <v>0</v>
      </c>
      <c r="AK1038" s="34">
        <f>$D1038*T1038</f>
        <v>0</v>
      </c>
      <c r="AL1038" s="35"/>
      <c r="AM1038" s="10"/>
      <c r="AN1038" s="29">
        <f>DSUM($A$9:$D$1100,$D$9,AO1037:AO1038)</f>
        <v>0</v>
      </c>
      <c r="AO1038" s="10">
        <f>B1038</f>
        <v>0</v>
      </c>
      <c r="AP1038" s="88">
        <f>DCOUNT($A$9:$T$1100,$B$9,AO1037:AO1038)</f>
        <v>0</v>
      </c>
      <c r="AQ1038" s="29">
        <f>DSUM($A$9:$T$1100,$P$9,AO1037:AO1038)</f>
        <v>0</v>
      </c>
      <c r="AR1038" s="6">
        <f>IF(AP1038=0,0,AQ1038/AP1038)</f>
        <v>0</v>
      </c>
      <c r="AY1038" s="51"/>
    </row>
    <row r="1039" spans="1:51" ht="2.25" customHeight="1" x14ac:dyDescent="0.2">
      <c r="A1039" s="37"/>
      <c r="B1039" s="38"/>
      <c r="C1039" s="39"/>
      <c r="D1039" s="40"/>
      <c r="E1039" s="41"/>
      <c r="F1039" s="42"/>
      <c r="G1039" s="41"/>
      <c r="H1039" s="43" t="s">
        <v>0</v>
      </c>
      <c r="I1039" s="43" t="s">
        <v>52</v>
      </c>
      <c r="J1039" s="43" t="s">
        <v>1</v>
      </c>
      <c r="K1039" s="39"/>
      <c r="L1039" s="69"/>
      <c r="M1039" s="45"/>
      <c r="N1039" s="46"/>
      <c r="O1039" s="46"/>
      <c r="P1039" s="86"/>
      <c r="Q1039" s="252"/>
      <c r="R1039" s="63"/>
      <c r="S1039" s="253"/>
      <c r="T1039" s="47"/>
      <c r="U1039" s="48"/>
      <c r="V1039" s="48"/>
      <c r="W1039" s="48"/>
      <c r="X1039" s="48"/>
      <c r="Y1039" s="48"/>
      <c r="Z1039" s="48"/>
      <c r="AA1039" s="48"/>
      <c r="AB1039" s="48"/>
      <c r="AC1039" s="103"/>
      <c r="AD1039" s="48"/>
      <c r="AE1039" s="48"/>
      <c r="AF1039" s="48"/>
      <c r="AG1039" s="109"/>
      <c r="AH1039" s="109"/>
      <c r="AI1039" s="109"/>
      <c r="AJ1039" s="109"/>
      <c r="AK1039" s="48"/>
      <c r="AL1039" s="48"/>
      <c r="AM1039" s="10"/>
      <c r="AN1039" s="18"/>
      <c r="AO1039" s="14" t="s">
        <v>81</v>
      </c>
      <c r="AP1039" s="87"/>
      <c r="AQ1039" s="87"/>
      <c r="AY1039" s="51"/>
    </row>
    <row r="1040" spans="1:51" ht="17.25" customHeight="1" x14ac:dyDescent="0.2">
      <c r="A1040" s="26"/>
      <c r="B1040" s="27"/>
      <c r="C1040" s="28"/>
      <c r="D1040" s="29">
        <f>C1040*E1040*G1040/100</f>
        <v>0</v>
      </c>
      <c r="E1040" s="30"/>
      <c r="F1040" s="31">
        <f>E1040*G1040/10</f>
        <v>0</v>
      </c>
      <c r="G1040" s="30"/>
      <c r="H1040" s="30"/>
      <c r="I1040" s="30"/>
      <c r="J1040" s="30"/>
      <c r="K1040" s="28"/>
      <c r="L1040" s="68"/>
      <c r="M1040" s="32">
        <f>IF(L1040=0,H1040,L1040)</f>
        <v>0</v>
      </c>
      <c r="N1040" s="297"/>
      <c r="O1040" s="107"/>
      <c r="P1040" s="85"/>
      <c r="Q1040" s="107"/>
      <c r="R1040" s="64"/>
      <c r="S1040" s="251"/>
      <c r="T1040" s="33"/>
      <c r="U1040" s="34">
        <f>$D1040*I1040</f>
        <v>0</v>
      </c>
      <c r="V1040" s="34">
        <f>$D1040*J1040</f>
        <v>0</v>
      </c>
      <c r="W1040" s="34">
        <f>$D1040*K1040</f>
        <v>0</v>
      </c>
      <c r="X1040" s="35">
        <f>$D1040*M1040</f>
        <v>0</v>
      </c>
      <c r="Y1040" s="35">
        <f t="shared" ref="Y1040" si="514">D1040*(1-K1040)</f>
        <v>0</v>
      </c>
      <c r="Z1040" s="34">
        <f>$D1040*N1040</f>
        <v>0</v>
      </c>
      <c r="AA1040" s="34">
        <f>$D1040*O1040</f>
        <v>0</v>
      </c>
      <c r="AB1040" s="34">
        <f>$D1040*P1040</f>
        <v>0</v>
      </c>
      <c r="AC1040" s="106">
        <f>D1040-AF1040-AE1040-AD1040</f>
        <v>0</v>
      </c>
      <c r="AD1040" s="34">
        <f>$D1040*Q1040</f>
        <v>0</v>
      </c>
      <c r="AE1040" s="34">
        <f>$D1040*R1040</f>
        <v>0</v>
      </c>
      <c r="AF1040" s="34">
        <f>$D1040*S1040</f>
        <v>0</v>
      </c>
      <c r="AG1040" s="106">
        <f>$P1040*AC1040</f>
        <v>0</v>
      </c>
      <c r="AH1040" s="106">
        <f>$P1040*AD1040</f>
        <v>0</v>
      </c>
      <c r="AI1040" s="106">
        <f>$P1040*AE1040</f>
        <v>0</v>
      </c>
      <c r="AJ1040" s="106">
        <f>$P1040*AF1040</f>
        <v>0</v>
      </c>
      <c r="AK1040" s="34">
        <f>$D1040*T1040</f>
        <v>0</v>
      </c>
      <c r="AL1040" s="35"/>
      <c r="AM1040" s="10"/>
      <c r="AN1040" s="29">
        <f>DSUM($A$9:$D$1100,$D$9,AO1039:AO1040)</f>
        <v>0</v>
      </c>
      <c r="AO1040" s="10">
        <f>B1040</f>
        <v>0</v>
      </c>
      <c r="AP1040" s="88">
        <f>DCOUNT($A$9:$T$1100,$B$9,AO1039:AO1040)</f>
        <v>0</v>
      </c>
      <c r="AQ1040" s="29">
        <f>DSUM($A$9:$T$1100,$P$9,AO1039:AO1040)</f>
        <v>0</v>
      </c>
      <c r="AR1040" s="6">
        <f>IF(AP1040=0,0,AQ1040/AP1040)</f>
        <v>0</v>
      </c>
      <c r="AY1040" s="51"/>
    </row>
    <row r="1041" spans="1:51" ht="2.25" customHeight="1" x14ac:dyDescent="0.2">
      <c r="A1041" s="37"/>
      <c r="B1041" s="38"/>
      <c r="C1041" s="39"/>
      <c r="D1041" s="40"/>
      <c r="E1041" s="41"/>
      <c r="F1041" s="42"/>
      <c r="G1041" s="41"/>
      <c r="H1041" s="43" t="s">
        <v>0</v>
      </c>
      <c r="I1041" s="43" t="s">
        <v>52</v>
      </c>
      <c r="J1041" s="43" t="s">
        <v>1</v>
      </c>
      <c r="K1041" s="39"/>
      <c r="L1041" s="69"/>
      <c r="M1041" s="45"/>
      <c r="N1041" s="46"/>
      <c r="O1041" s="46"/>
      <c r="P1041" s="86"/>
      <c r="Q1041" s="252"/>
      <c r="R1041" s="63"/>
      <c r="S1041" s="253"/>
      <c r="T1041" s="47"/>
      <c r="U1041" s="48"/>
      <c r="V1041" s="48"/>
      <c r="W1041" s="48"/>
      <c r="X1041" s="48"/>
      <c r="Y1041" s="48"/>
      <c r="Z1041" s="48"/>
      <c r="AA1041" s="48"/>
      <c r="AB1041" s="48"/>
      <c r="AC1041" s="103"/>
      <c r="AD1041" s="48"/>
      <c r="AE1041" s="48"/>
      <c r="AF1041" s="48"/>
      <c r="AG1041" s="109"/>
      <c r="AH1041" s="109"/>
      <c r="AI1041" s="109"/>
      <c r="AJ1041" s="109"/>
      <c r="AK1041" s="48"/>
      <c r="AL1041" s="48"/>
      <c r="AM1041" s="10"/>
      <c r="AN1041" s="18"/>
      <c r="AO1041" s="14" t="s">
        <v>81</v>
      </c>
      <c r="AP1041" s="87"/>
      <c r="AQ1041" s="87"/>
      <c r="AY1041" s="51"/>
    </row>
    <row r="1042" spans="1:51" ht="17.25" customHeight="1" x14ac:dyDescent="0.2">
      <c r="A1042" s="26"/>
      <c r="B1042" s="27"/>
      <c r="C1042" s="28"/>
      <c r="D1042" s="29">
        <f>C1042*E1042*G1042/100</f>
        <v>0</v>
      </c>
      <c r="E1042" s="30"/>
      <c r="F1042" s="31">
        <f>E1042*G1042/10</f>
        <v>0</v>
      </c>
      <c r="G1042" s="30"/>
      <c r="H1042" s="30"/>
      <c r="I1042" s="30"/>
      <c r="J1042" s="30"/>
      <c r="K1042" s="28"/>
      <c r="L1042" s="68"/>
      <c r="M1042" s="32">
        <f>IF(L1042=0,H1042,L1042)</f>
        <v>0</v>
      </c>
      <c r="N1042" s="297"/>
      <c r="O1042" s="107"/>
      <c r="P1042" s="85"/>
      <c r="Q1042" s="107"/>
      <c r="R1042" s="64"/>
      <c r="S1042" s="251"/>
      <c r="T1042" s="33"/>
      <c r="U1042" s="34">
        <f>$D1042*I1042</f>
        <v>0</v>
      </c>
      <c r="V1042" s="34">
        <f>$D1042*J1042</f>
        <v>0</v>
      </c>
      <c r="W1042" s="34">
        <f>$D1042*K1042</f>
        <v>0</v>
      </c>
      <c r="X1042" s="35">
        <f>$D1042*M1042</f>
        <v>0</v>
      </c>
      <c r="Y1042" s="35">
        <f t="shared" ref="Y1042" si="515">D1042*(1-K1042)</f>
        <v>0</v>
      </c>
      <c r="Z1042" s="34">
        <f>$D1042*N1042</f>
        <v>0</v>
      </c>
      <c r="AA1042" s="34">
        <f>$D1042*O1042</f>
        <v>0</v>
      </c>
      <c r="AB1042" s="34">
        <f>$D1042*P1042</f>
        <v>0</v>
      </c>
      <c r="AC1042" s="106">
        <f>D1042-AF1042-AE1042-AD1042</f>
        <v>0</v>
      </c>
      <c r="AD1042" s="34">
        <f>$D1042*Q1042</f>
        <v>0</v>
      </c>
      <c r="AE1042" s="34">
        <f>$D1042*R1042</f>
        <v>0</v>
      </c>
      <c r="AF1042" s="34">
        <f>$D1042*S1042</f>
        <v>0</v>
      </c>
      <c r="AG1042" s="106">
        <f>$P1042*AC1042</f>
        <v>0</v>
      </c>
      <c r="AH1042" s="106">
        <f>$P1042*AD1042</f>
        <v>0</v>
      </c>
      <c r="AI1042" s="106">
        <f>$P1042*AE1042</f>
        <v>0</v>
      </c>
      <c r="AJ1042" s="106">
        <f>$P1042*AF1042</f>
        <v>0</v>
      </c>
      <c r="AK1042" s="34">
        <f>$D1042*T1042</f>
        <v>0</v>
      </c>
      <c r="AL1042" s="35"/>
      <c r="AM1042" s="10"/>
      <c r="AN1042" s="29">
        <f>DSUM($A$9:$D$1100,$D$9,AO1041:AO1042)</f>
        <v>0</v>
      </c>
      <c r="AO1042" s="10">
        <f>B1042</f>
        <v>0</v>
      </c>
      <c r="AP1042" s="88">
        <f>DCOUNT($A$9:$T$1100,$B$9,AO1041:AO1042)</f>
        <v>0</v>
      </c>
      <c r="AQ1042" s="29">
        <f>DSUM($A$9:$T$1100,$P$9,AO1041:AO1042)</f>
        <v>0</v>
      </c>
      <c r="AR1042" s="6">
        <f>IF(AP1042=0,0,AQ1042/AP1042)</f>
        <v>0</v>
      </c>
      <c r="AY1042" s="51"/>
    </row>
    <row r="1043" spans="1:51" ht="2.25" customHeight="1" x14ac:dyDescent="0.2">
      <c r="A1043" s="37"/>
      <c r="B1043" s="38"/>
      <c r="C1043" s="39"/>
      <c r="D1043" s="40"/>
      <c r="E1043" s="41"/>
      <c r="F1043" s="42"/>
      <c r="G1043" s="41"/>
      <c r="H1043" s="43" t="s">
        <v>0</v>
      </c>
      <c r="I1043" s="43" t="s">
        <v>52</v>
      </c>
      <c r="J1043" s="43" t="s">
        <v>1</v>
      </c>
      <c r="K1043" s="39"/>
      <c r="L1043" s="69"/>
      <c r="M1043" s="45"/>
      <c r="N1043" s="46"/>
      <c r="O1043" s="46"/>
      <c r="P1043" s="86"/>
      <c r="Q1043" s="252"/>
      <c r="R1043" s="63"/>
      <c r="S1043" s="253"/>
      <c r="T1043" s="47"/>
      <c r="U1043" s="48"/>
      <c r="V1043" s="48"/>
      <c r="W1043" s="48"/>
      <c r="X1043" s="48"/>
      <c r="Y1043" s="48"/>
      <c r="Z1043" s="48"/>
      <c r="AA1043" s="48"/>
      <c r="AB1043" s="48"/>
      <c r="AC1043" s="103"/>
      <c r="AD1043" s="48"/>
      <c r="AE1043" s="48"/>
      <c r="AF1043" s="48"/>
      <c r="AG1043" s="109"/>
      <c r="AH1043" s="109"/>
      <c r="AI1043" s="109"/>
      <c r="AJ1043" s="109"/>
      <c r="AK1043" s="48"/>
      <c r="AL1043" s="48"/>
      <c r="AM1043" s="10"/>
      <c r="AN1043" s="18"/>
      <c r="AO1043" s="14" t="s">
        <v>81</v>
      </c>
      <c r="AP1043" s="87"/>
      <c r="AQ1043" s="87"/>
      <c r="AY1043" s="51"/>
    </row>
    <row r="1044" spans="1:51" ht="17.25" customHeight="1" x14ac:dyDescent="0.2">
      <c r="A1044" s="26"/>
      <c r="B1044" s="27"/>
      <c r="C1044" s="28"/>
      <c r="D1044" s="29">
        <f>C1044*E1044*G1044/100</f>
        <v>0</v>
      </c>
      <c r="E1044" s="30"/>
      <c r="F1044" s="31">
        <f>E1044*G1044/10</f>
        <v>0</v>
      </c>
      <c r="G1044" s="30"/>
      <c r="H1044" s="30"/>
      <c r="I1044" s="30"/>
      <c r="J1044" s="30"/>
      <c r="K1044" s="28"/>
      <c r="L1044" s="68"/>
      <c r="M1044" s="32">
        <f>IF(L1044=0,H1044,L1044)</f>
        <v>0</v>
      </c>
      <c r="N1044" s="297"/>
      <c r="O1044" s="107"/>
      <c r="P1044" s="85"/>
      <c r="Q1044" s="107"/>
      <c r="R1044" s="64"/>
      <c r="S1044" s="251"/>
      <c r="T1044" s="33"/>
      <c r="U1044" s="34">
        <f>$D1044*I1044</f>
        <v>0</v>
      </c>
      <c r="V1044" s="34">
        <f>$D1044*J1044</f>
        <v>0</v>
      </c>
      <c r="W1044" s="34">
        <f>$D1044*K1044</f>
        <v>0</v>
      </c>
      <c r="X1044" s="35">
        <f>$D1044*M1044</f>
        <v>0</v>
      </c>
      <c r="Y1044" s="35">
        <f t="shared" ref="Y1044" si="516">D1044*(1-K1044)</f>
        <v>0</v>
      </c>
      <c r="Z1044" s="34">
        <f>$D1044*N1044</f>
        <v>0</v>
      </c>
      <c r="AA1044" s="34">
        <f>$D1044*O1044</f>
        <v>0</v>
      </c>
      <c r="AB1044" s="34">
        <f>$D1044*P1044</f>
        <v>0</v>
      </c>
      <c r="AC1044" s="106">
        <f>D1044-AF1044-AE1044-AD1044</f>
        <v>0</v>
      </c>
      <c r="AD1044" s="34">
        <f>$D1044*Q1044</f>
        <v>0</v>
      </c>
      <c r="AE1044" s="34">
        <f>$D1044*R1044</f>
        <v>0</v>
      </c>
      <c r="AF1044" s="34">
        <f>$D1044*S1044</f>
        <v>0</v>
      </c>
      <c r="AG1044" s="106">
        <f>$P1044*AC1044</f>
        <v>0</v>
      </c>
      <c r="AH1044" s="106">
        <f>$P1044*AD1044</f>
        <v>0</v>
      </c>
      <c r="AI1044" s="106">
        <f>$P1044*AE1044</f>
        <v>0</v>
      </c>
      <c r="AJ1044" s="106">
        <f>$P1044*AF1044</f>
        <v>0</v>
      </c>
      <c r="AK1044" s="34">
        <f>$D1044*T1044</f>
        <v>0</v>
      </c>
      <c r="AL1044" s="35"/>
      <c r="AM1044" s="10"/>
      <c r="AN1044" s="29">
        <f>DSUM($A$9:$D$1100,$D$9,AO1043:AO1044)</f>
        <v>0</v>
      </c>
      <c r="AO1044" s="10">
        <f>B1044</f>
        <v>0</v>
      </c>
      <c r="AP1044" s="88">
        <f>DCOUNT($A$9:$T$1100,$B$9,AO1043:AO1044)</f>
        <v>0</v>
      </c>
      <c r="AQ1044" s="29">
        <f>DSUM($A$9:$T$1100,$P$9,AO1043:AO1044)</f>
        <v>0</v>
      </c>
      <c r="AR1044" s="6">
        <f>IF(AP1044=0,0,AQ1044/AP1044)</f>
        <v>0</v>
      </c>
      <c r="AY1044" s="51"/>
    </row>
    <row r="1045" spans="1:51" ht="2.25" customHeight="1" x14ac:dyDescent="0.2">
      <c r="A1045" s="37"/>
      <c r="B1045" s="38"/>
      <c r="C1045" s="39"/>
      <c r="D1045" s="40"/>
      <c r="E1045" s="41"/>
      <c r="F1045" s="42"/>
      <c r="G1045" s="41"/>
      <c r="H1045" s="43" t="s">
        <v>0</v>
      </c>
      <c r="I1045" s="43" t="s">
        <v>52</v>
      </c>
      <c r="J1045" s="43" t="s">
        <v>1</v>
      </c>
      <c r="K1045" s="39"/>
      <c r="L1045" s="69"/>
      <c r="M1045" s="45"/>
      <c r="N1045" s="46"/>
      <c r="O1045" s="46"/>
      <c r="P1045" s="86"/>
      <c r="Q1045" s="252"/>
      <c r="R1045" s="63"/>
      <c r="S1045" s="253"/>
      <c r="T1045" s="47"/>
      <c r="U1045" s="48"/>
      <c r="V1045" s="48"/>
      <c r="W1045" s="48"/>
      <c r="X1045" s="48"/>
      <c r="Y1045" s="48"/>
      <c r="Z1045" s="48"/>
      <c r="AA1045" s="48"/>
      <c r="AB1045" s="48"/>
      <c r="AC1045" s="103"/>
      <c r="AD1045" s="48"/>
      <c r="AE1045" s="48"/>
      <c r="AF1045" s="48"/>
      <c r="AG1045" s="109"/>
      <c r="AH1045" s="109"/>
      <c r="AI1045" s="109"/>
      <c r="AJ1045" s="109"/>
      <c r="AK1045" s="48"/>
      <c r="AL1045" s="48"/>
      <c r="AM1045" s="10"/>
      <c r="AN1045" s="18"/>
      <c r="AO1045" s="14" t="s">
        <v>81</v>
      </c>
      <c r="AP1045" s="87"/>
      <c r="AQ1045" s="87"/>
      <c r="AY1045" s="51"/>
    </row>
    <row r="1046" spans="1:51" ht="17.25" customHeight="1" x14ac:dyDescent="0.2">
      <c r="A1046" s="26"/>
      <c r="B1046" s="27"/>
      <c r="C1046" s="28"/>
      <c r="D1046" s="29">
        <f>C1046*E1046*G1046/100</f>
        <v>0</v>
      </c>
      <c r="E1046" s="30"/>
      <c r="F1046" s="31">
        <f>E1046*G1046/10</f>
        <v>0</v>
      </c>
      <c r="G1046" s="30"/>
      <c r="H1046" s="30"/>
      <c r="I1046" s="30"/>
      <c r="J1046" s="30"/>
      <c r="K1046" s="28"/>
      <c r="L1046" s="68"/>
      <c r="M1046" s="32">
        <f>IF(L1046=0,H1046,L1046)</f>
        <v>0</v>
      </c>
      <c r="N1046" s="297"/>
      <c r="O1046" s="107"/>
      <c r="P1046" s="85"/>
      <c r="Q1046" s="107"/>
      <c r="R1046" s="64"/>
      <c r="S1046" s="251"/>
      <c r="T1046" s="33"/>
      <c r="U1046" s="34">
        <f>$D1046*I1046</f>
        <v>0</v>
      </c>
      <c r="V1046" s="34">
        <f>$D1046*J1046</f>
        <v>0</v>
      </c>
      <c r="W1046" s="34">
        <f>$D1046*K1046</f>
        <v>0</v>
      </c>
      <c r="X1046" s="35">
        <f>$D1046*M1046</f>
        <v>0</v>
      </c>
      <c r="Y1046" s="35">
        <f t="shared" ref="Y1046" si="517">D1046*(1-K1046)</f>
        <v>0</v>
      </c>
      <c r="Z1046" s="34">
        <f>$D1046*N1046</f>
        <v>0</v>
      </c>
      <c r="AA1046" s="34">
        <f>$D1046*O1046</f>
        <v>0</v>
      </c>
      <c r="AB1046" s="34">
        <f>$D1046*P1046</f>
        <v>0</v>
      </c>
      <c r="AC1046" s="106">
        <f>D1046-AF1046-AE1046-AD1046</f>
        <v>0</v>
      </c>
      <c r="AD1046" s="34">
        <f>$D1046*Q1046</f>
        <v>0</v>
      </c>
      <c r="AE1046" s="34">
        <f>$D1046*R1046</f>
        <v>0</v>
      </c>
      <c r="AF1046" s="34">
        <f>$D1046*S1046</f>
        <v>0</v>
      </c>
      <c r="AG1046" s="106">
        <f>$P1046*AC1046</f>
        <v>0</v>
      </c>
      <c r="AH1046" s="106">
        <f>$P1046*AD1046</f>
        <v>0</v>
      </c>
      <c r="AI1046" s="106">
        <f>$P1046*AE1046</f>
        <v>0</v>
      </c>
      <c r="AJ1046" s="106">
        <f>$P1046*AF1046</f>
        <v>0</v>
      </c>
      <c r="AK1046" s="34">
        <f>$D1046*T1046</f>
        <v>0</v>
      </c>
      <c r="AL1046" s="35"/>
      <c r="AM1046" s="10"/>
      <c r="AN1046" s="29">
        <f>DSUM($A$9:$D$1100,$D$9,AO1045:AO1046)</f>
        <v>0</v>
      </c>
      <c r="AO1046" s="10">
        <f>B1046</f>
        <v>0</v>
      </c>
      <c r="AP1046" s="88">
        <f>DCOUNT($A$9:$T$1100,$B$9,AO1045:AO1046)</f>
        <v>0</v>
      </c>
      <c r="AQ1046" s="29">
        <f>DSUM($A$9:$T$1100,$P$9,AO1045:AO1046)</f>
        <v>0</v>
      </c>
      <c r="AR1046" s="6">
        <f>IF(AP1046=0,0,AQ1046/AP1046)</f>
        <v>0</v>
      </c>
      <c r="AY1046" s="51"/>
    </row>
    <row r="1047" spans="1:51" ht="2.25" customHeight="1" x14ac:dyDescent="0.2">
      <c r="A1047" s="37"/>
      <c r="B1047" s="38"/>
      <c r="C1047" s="39"/>
      <c r="D1047" s="40"/>
      <c r="E1047" s="41"/>
      <c r="F1047" s="42"/>
      <c r="G1047" s="41"/>
      <c r="H1047" s="43" t="s">
        <v>0</v>
      </c>
      <c r="I1047" s="43" t="s">
        <v>52</v>
      </c>
      <c r="J1047" s="43" t="s">
        <v>1</v>
      </c>
      <c r="K1047" s="39"/>
      <c r="L1047" s="69"/>
      <c r="M1047" s="45"/>
      <c r="N1047" s="46"/>
      <c r="O1047" s="46"/>
      <c r="P1047" s="86"/>
      <c r="Q1047" s="252"/>
      <c r="R1047" s="63"/>
      <c r="S1047" s="253"/>
      <c r="T1047" s="47"/>
      <c r="U1047" s="48"/>
      <c r="V1047" s="48"/>
      <c r="W1047" s="48"/>
      <c r="X1047" s="48"/>
      <c r="Y1047" s="48"/>
      <c r="Z1047" s="48"/>
      <c r="AA1047" s="48"/>
      <c r="AB1047" s="48"/>
      <c r="AC1047" s="103"/>
      <c r="AD1047" s="48"/>
      <c r="AE1047" s="48"/>
      <c r="AF1047" s="48"/>
      <c r="AG1047" s="109"/>
      <c r="AH1047" s="109"/>
      <c r="AI1047" s="109"/>
      <c r="AJ1047" s="109"/>
      <c r="AK1047" s="48"/>
      <c r="AL1047" s="48"/>
      <c r="AM1047" s="10"/>
      <c r="AN1047" s="18"/>
      <c r="AO1047" s="14" t="s">
        <v>81</v>
      </c>
      <c r="AP1047" s="87"/>
      <c r="AQ1047" s="87"/>
      <c r="AY1047" s="51"/>
    </row>
    <row r="1048" spans="1:51" ht="17.25" customHeight="1" x14ac:dyDescent="0.2">
      <c r="A1048" s="26"/>
      <c r="B1048" s="27"/>
      <c r="C1048" s="28"/>
      <c r="D1048" s="29">
        <f>C1048*E1048*G1048/100</f>
        <v>0</v>
      </c>
      <c r="E1048" s="30"/>
      <c r="F1048" s="31">
        <f>E1048*G1048/10</f>
        <v>0</v>
      </c>
      <c r="G1048" s="30"/>
      <c r="H1048" s="30"/>
      <c r="I1048" s="30"/>
      <c r="J1048" s="30"/>
      <c r="K1048" s="28"/>
      <c r="L1048" s="68"/>
      <c r="M1048" s="32">
        <f>IF(L1048=0,H1048,L1048)</f>
        <v>0</v>
      </c>
      <c r="N1048" s="297"/>
      <c r="O1048" s="107"/>
      <c r="P1048" s="85"/>
      <c r="Q1048" s="107"/>
      <c r="R1048" s="64"/>
      <c r="S1048" s="251"/>
      <c r="T1048" s="33"/>
      <c r="U1048" s="34">
        <f>$D1048*I1048</f>
        <v>0</v>
      </c>
      <c r="V1048" s="34">
        <f>$D1048*J1048</f>
        <v>0</v>
      </c>
      <c r="W1048" s="34">
        <f>$D1048*K1048</f>
        <v>0</v>
      </c>
      <c r="X1048" s="35">
        <f>$D1048*M1048</f>
        <v>0</v>
      </c>
      <c r="Y1048" s="35">
        <f t="shared" ref="Y1048" si="518">D1048*(1-K1048)</f>
        <v>0</v>
      </c>
      <c r="Z1048" s="34">
        <f>$D1048*N1048</f>
        <v>0</v>
      </c>
      <c r="AA1048" s="34">
        <f>$D1048*O1048</f>
        <v>0</v>
      </c>
      <c r="AB1048" s="34">
        <f>$D1048*P1048</f>
        <v>0</v>
      </c>
      <c r="AC1048" s="106">
        <f>D1048-AF1048-AE1048-AD1048</f>
        <v>0</v>
      </c>
      <c r="AD1048" s="34">
        <f>$D1048*Q1048</f>
        <v>0</v>
      </c>
      <c r="AE1048" s="34">
        <f>$D1048*R1048</f>
        <v>0</v>
      </c>
      <c r="AF1048" s="34">
        <f>$D1048*S1048</f>
        <v>0</v>
      </c>
      <c r="AG1048" s="106">
        <f>$P1048*AC1048</f>
        <v>0</v>
      </c>
      <c r="AH1048" s="106">
        <f>$P1048*AD1048</f>
        <v>0</v>
      </c>
      <c r="AI1048" s="106">
        <f>$P1048*AE1048</f>
        <v>0</v>
      </c>
      <c r="AJ1048" s="106">
        <f>$P1048*AF1048</f>
        <v>0</v>
      </c>
      <c r="AK1048" s="34">
        <f>$D1048*T1048</f>
        <v>0</v>
      </c>
      <c r="AL1048" s="35"/>
      <c r="AM1048" s="10"/>
      <c r="AN1048" s="29">
        <f>DSUM($A$9:$D$1100,$D$9,AO1047:AO1048)</f>
        <v>0</v>
      </c>
      <c r="AO1048" s="10">
        <f>B1048</f>
        <v>0</v>
      </c>
      <c r="AP1048" s="88">
        <f>DCOUNT($A$9:$T$1100,$B$9,AO1047:AO1048)</f>
        <v>0</v>
      </c>
      <c r="AQ1048" s="29">
        <f>DSUM($A$9:$T$1100,$P$9,AO1047:AO1048)</f>
        <v>0</v>
      </c>
      <c r="AR1048" s="6">
        <f>IF(AP1048=0,0,AQ1048/AP1048)</f>
        <v>0</v>
      </c>
      <c r="AY1048" s="51"/>
    </row>
    <row r="1049" spans="1:51" ht="2.25" customHeight="1" x14ac:dyDescent="0.2">
      <c r="A1049" s="37"/>
      <c r="B1049" s="38"/>
      <c r="C1049" s="39"/>
      <c r="D1049" s="40"/>
      <c r="E1049" s="41"/>
      <c r="F1049" s="42"/>
      <c r="G1049" s="41"/>
      <c r="H1049" s="43" t="s">
        <v>0</v>
      </c>
      <c r="I1049" s="43" t="s">
        <v>52</v>
      </c>
      <c r="J1049" s="43" t="s">
        <v>1</v>
      </c>
      <c r="K1049" s="39"/>
      <c r="L1049" s="69"/>
      <c r="M1049" s="45"/>
      <c r="N1049" s="46"/>
      <c r="O1049" s="46"/>
      <c r="P1049" s="86"/>
      <c r="Q1049" s="252"/>
      <c r="R1049" s="63"/>
      <c r="S1049" s="253"/>
      <c r="T1049" s="47"/>
      <c r="U1049" s="48"/>
      <c r="V1049" s="48"/>
      <c r="W1049" s="48"/>
      <c r="X1049" s="48"/>
      <c r="Y1049" s="48"/>
      <c r="Z1049" s="48"/>
      <c r="AA1049" s="48"/>
      <c r="AB1049" s="48"/>
      <c r="AC1049" s="103"/>
      <c r="AD1049" s="48"/>
      <c r="AE1049" s="48"/>
      <c r="AF1049" s="48"/>
      <c r="AG1049" s="109"/>
      <c r="AH1049" s="109"/>
      <c r="AI1049" s="109"/>
      <c r="AJ1049" s="109"/>
      <c r="AK1049" s="48"/>
      <c r="AL1049" s="48"/>
      <c r="AM1049" s="10"/>
      <c r="AN1049" s="18"/>
      <c r="AO1049" s="14" t="s">
        <v>81</v>
      </c>
      <c r="AP1049" s="87"/>
      <c r="AQ1049" s="87"/>
      <c r="AY1049" s="51"/>
    </row>
    <row r="1050" spans="1:51" ht="17.25" customHeight="1" x14ac:dyDescent="0.2">
      <c r="A1050" s="26"/>
      <c r="B1050" s="27"/>
      <c r="C1050" s="28"/>
      <c r="D1050" s="29">
        <f>C1050*E1050*G1050/100</f>
        <v>0</v>
      </c>
      <c r="E1050" s="30"/>
      <c r="F1050" s="31">
        <f>E1050*G1050/10</f>
        <v>0</v>
      </c>
      <c r="G1050" s="30"/>
      <c r="H1050" s="30"/>
      <c r="I1050" s="30"/>
      <c r="J1050" s="30"/>
      <c r="K1050" s="28"/>
      <c r="L1050" s="68"/>
      <c r="M1050" s="32">
        <f>IF(L1050=0,H1050,L1050)</f>
        <v>0</v>
      </c>
      <c r="N1050" s="297"/>
      <c r="O1050" s="107"/>
      <c r="P1050" s="85"/>
      <c r="Q1050" s="107"/>
      <c r="R1050" s="64"/>
      <c r="S1050" s="251"/>
      <c r="T1050" s="33"/>
      <c r="U1050" s="34">
        <f>$D1050*I1050</f>
        <v>0</v>
      </c>
      <c r="V1050" s="34">
        <f>$D1050*J1050</f>
        <v>0</v>
      </c>
      <c r="W1050" s="34">
        <f>$D1050*K1050</f>
        <v>0</v>
      </c>
      <c r="X1050" s="35">
        <f>$D1050*M1050</f>
        <v>0</v>
      </c>
      <c r="Y1050" s="35">
        <f t="shared" ref="Y1050" si="519">D1050*(1-K1050)</f>
        <v>0</v>
      </c>
      <c r="Z1050" s="34">
        <f>$D1050*N1050</f>
        <v>0</v>
      </c>
      <c r="AA1050" s="34">
        <f>$D1050*O1050</f>
        <v>0</v>
      </c>
      <c r="AB1050" s="34">
        <f>$D1050*P1050</f>
        <v>0</v>
      </c>
      <c r="AC1050" s="106">
        <f>D1050-AF1050-AE1050-AD1050</f>
        <v>0</v>
      </c>
      <c r="AD1050" s="34">
        <f>$D1050*Q1050</f>
        <v>0</v>
      </c>
      <c r="AE1050" s="34">
        <f>$D1050*R1050</f>
        <v>0</v>
      </c>
      <c r="AF1050" s="34">
        <f>$D1050*S1050</f>
        <v>0</v>
      </c>
      <c r="AG1050" s="106">
        <f>$P1050*AC1050</f>
        <v>0</v>
      </c>
      <c r="AH1050" s="106">
        <f>$P1050*AD1050</f>
        <v>0</v>
      </c>
      <c r="AI1050" s="106">
        <f>$P1050*AE1050</f>
        <v>0</v>
      </c>
      <c r="AJ1050" s="106">
        <f>$P1050*AF1050</f>
        <v>0</v>
      </c>
      <c r="AK1050" s="34">
        <f>$D1050*T1050</f>
        <v>0</v>
      </c>
      <c r="AL1050" s="35"/>
      <c r="AM1050" s="10"/>
      <c r="AN1050" s="29">
        <f>DSUM($A$9:$D$1100,$D$9,AO1049:AO1050)</f>
        <v>0</v>
      </c>
      <c r="AO1050" s="10">
        <f>B1050</f>
        <v>0</v>
      </c>
      <c r="AP1050" s="88">
        <f>DCOUNT($A$9:$T$1100,$B$9,AO1049:AO1050)</f>
        <v>0</v>
      </c>
      <c r="AQ1050" s="29">
        <f>DSUM($A$9:$T$1100,$P$9,AO1049:AO1050)</f>
        <v>0</v>
      </c>
      <c r="AR1050" s="6">
        <f>IF(AP1050=0,0,AQ1050/AP1050)</f>
        <v>0</v>
      </c>
      <c r="AY1050" s="51"/>
    </row>
    <row r="1051" spans="1:51" ht="2.25" customHeight="1" x14ac:dyDescent="0.2">
      <c r="A1051" s="37"/>
      <c r="B1051" s="38"/>
      <c r="C1051" s="39"/>
      <c r="D1051" s="40"/>
      <c r="E1051" s="41"/>
      <c r="F1051" s="42"/>
      <c r="G1051" s="41"/>
      <c r="H1051" s="43" t="s">
        <v>0</v>
      </c>
      <c r="I1051" s="43" t="s">
        <v>52</v>
      </c>
      <c r="J1051" s="43" t="s">
        <v>1</v>
      </c>
      <c r="K1051" s="39"/>
      <c r="L1051" s="69"/>
      <c r="M1051" s="45"/>
      <c r="N1051" s="46"/>
      <c r="O1051" s="46"/>
      <c r="P1051" s="86"/>
      <c r="Q1051" s="252"/>
      <c r="R1051" s="63"/>
      <c r="S1051" s="253"/>
      <c r="T1051" s="47"/>
      <c r="U1051" s="48"/>
      <c r="V1051" s="48"/>
      <c r="W1051" s="48"/>
      <c r="X1051" s="48"/>
      <c r="Y1051" s="48"/>
      <c r="Z1051" s="48"/>
      <c r="AA1051" s="48"/>
      <c r="AB1051" s="48"/>
      <c r="AC1051" s="103"/>
      <c r="AD1051" s="48"/>
      <c r="AE1051" s="48"/>
      <c r="AF1051" s="48"/>
      <c r="AG1051" s="109"/>
      <c r="AH1051" s="109"/>
      <c r="AI1051" s="109"/>
      <c r="AJ1051" s="109"/>
      <c r="AK1051" s="48"/>
      <c r="AL1051" s="48"/>
      <c r="AM1051" s="10"/>
      <c r="AN1051" s="18"/>
      <c r="AO1051" s="14" t="s">
        <v>81</v>
      </c>
      <c r="AP1051" s="87"/>
      <c r="AQ1051" s="87"/>
      <c r="AY1051" s="51"/>
    </row>
    <row r="1052" spans="1:51" ht="17.25" customHeight="1" x14ac:dyDescent="0.2">
      <c r="A1052" s="26"/>
      <c r="B1052" s="27"/>
      <c r="C1052" s="28"/>
      <c r="D1052" s="29">
        <f>C1052*E1052*G1052/100</f>
        <v>0</v>
      </c>
      <c r="E1052" s="30"/>
      <c r="F1052" s="31">
        <f>E1052*G1052/10</f>
        <v>0</v>
      </c>
      <c r="G1052" s="30"/>
      <c r="H1052" s="30"/>
      <c r="I1052" s="30"/>
      <c r="J1052" s="30"/>
      <c r="K1052" s="28"/>
      <c r="L1052" s="68"/>
      <c r="M1052" s="32">
        <f>IF(L1052=0,H1052,L1052)</f>
        <v>0</v>
      </c>
      <c r="N1052" s="297"/>
      <c r="O1052" s="107"/>
      <c r="P1052" s="85"/>
      <c r="Q1052" s="107"/>
      <c r="R1052" s="64"/>
      <c r="S1052" s="251"/>
      <c r="T1052" s="33"/>
      <c r="U1052" s="34">
        <f>$D1052*I1052</f>
        <v>0</v>
      </c>
      <c r="V1052" s="34">
        <f>$D1052*J1052</f>
        <v>0</v>
      </c>
      <c r="W1052" s="34">
        <f>$D1052*K1052</f>
        <v>0</v>
      </c>
      <c r="X1052" s="35">
        <f>$D1052*M1052</f>
        <v>0</v>
      </c>
      <c r="Y1052" s="35">
        <f t="shared" ref="Y1052" si="520">D1052*(1-K1052)</f>
        <v>0</v>
      </c>
      <c r="Z1052" s="34">
        <f>$D1052*N1052</f>
        <v>0</v>
      </c>
      <c r="AA1052" s="34">
        <f>$D1052*O1052</f>
        <v>0</v>
      </c>
      <c r="AB1052" s="34">
        <f>$D1052*P1052</f>
        <v>0</v>
      </c>
      <c r="AC1052" s="106">
        <f>D1052-AF1052-AE1052-AD1052</f>
        <v>0</v>
      </c>
      <c r="AD1052" s="34">
        <f>$D1052*Q1052</f>
        <v>0</v>
      </c>
      <c r="AE1052" s="34">
        <f>$D1052*R1052</f>
        <v>0</v>
      </c>
      <c r="AF1052" s="34">
        <f>$D1052*S1052</f>
        <v>0</v>
      </c>
      <c r="AG1052" s="106">
        <f>$P1052*AC1052</f>
        <v>0</v>
      </c>
      <c r="AH1052" s="106">
        <f>$P1052*AD1052</f>
        <v>0</v>
      </c>
      <c r="AI1052" s="106">
        <f>$P1052*AE1052</f>
        <v>0</v>
      </c>
      <c r="AJ1052" s="106">
        <f>$P1052*AF1052</f>
        <v>0</v>
      </c>
      <c r="AK1052" s="34">
        <f>$D1052*T1052</f>
        <v>0</v>
      </c>
      <c r="AL1052" s="35"/>
      <c r="AM1052" s="10"/>
      <c r="AN1052" s="29">
        <f>DSUM($A$9:$D$1100,$D$9,AO1051:AO1052)</f>
        <v>0</v>
      </c>
      <c r="AO1052" s="10">
        <f>B1052</f>
        <v>0</v>
      </c>
      <c r="AP1052" s="88">
        <f>DCOUNT($A$9:$T$1100,$B$9,AO1051:AO1052)</f>
        <v>0</v>
      </c>
      <c r="AQ1052" s="29">
        <f>DSUM($A$9:$T$1100,$P$9,AO1051:AO1052)</f>
        <v>0</v>
      </c>
      <c r="AR1052" s="6">
        <f>IF(AP1052=0,0,AQ1052/AP1052)</f>
        <v>0</v>
      </c>
      <c r="AY1052" s="51"/>
    </row>
    <row r="1053" spans="1:51" ht="2.25" customHeight="1" x14ac:dyDescent="0.2">
      <c r="A1053" s="37"/>
      <c r="B1053" s="38"/>
      <c r="C1053" s="39"/>
      <c r="D1053" s="40"/>
      <c r="E1053" s="41"/>
      <c r="F1053" s="42"/>
      <c r="G1053" s="41"/>
      <c r="H1053" s="43" t="s">
        <v>0</v>
      </c>
      <c r="I1053" s="43" t="s">
        <v>52</v>
      </c>
      <c r="J1053" s="43" t="s">
        <v>1</v>
      </c>
      <c r="K1053" s="39"/>
      <c r="L1053" s="69"/>
      <c r="M1053" s="45"/>
      <c r="N1053" s="46"/>
      <c r="O1053" s="46"/>
      <c r="P1053" s="86"/>
      <c r="Q1053" s="252"/>
      <c r="R1053" s="63"/>
      <c r="S1053" s="253"/>
      <c r="T1053" s="47"/>
      <c r="U1053" s="48"/>
      <c r="V1053" s="48"/>
      <c r="W1053" s="48"/>
      <c r="X1053" s="48"/>
      <c r="Y1053" s="48"/>
      <c r="Z1053" s="48"/>
      <c r="AA1053" s="48"/>
      <c r="AB1053" s="48"/>
      <c r="AC1053" s="103"/>
      <c r="AD1053" s="48"/>
      <c r="AE1053" s="48"/>
      <c r="AF1053" s="48"/>
      <c r="AG1053" s="109"/>
      <c r="AH1053" s="109"/>
      <c r="AI1053" s="109"/>
      <c r="AJ1053" s="109"/>
      <c r="AK1053" s="48"/>
      <c r="AL1053" s="48"/>
      <c r="AM1053" s="10"/>
      <c r="AN1053" s="18"/>
      <c r="AO1053" s="14" t="s">
        <v>81</v>
      </c>
      <c r="AP1053" s="87"/>
      <c r="AQ1053" s="87"/>
      <c r="AY1053" s="51"/>
    </row>
    <row r="1054" spans="1:51" ht="17.25" customHeight="1" x14ac:dyDescent="0.2">
      <c r="A1054" s="26"/>
      <c r="B1054" s="27"/>
      <c r="C1054" s="28"/>
      <c r="D1054" s="29">
        <f>C1054*E1054*G1054/100</f>
        <v>0</v>
      </c>
      <c r="E1054" s="30"/>
      <c r="F1054" s="31">
        <f>E1054*G1054/10</f>
        <v>0</v>
      </c>
      <c r="G1054" s="30"/>
      <c r="H1054" s="30"/>
      <c r="I1054" s="30"/>
      <c r="J1054" s="30"/>
      <c r="K1054" s="28"/>
      <c r="L1054" s="68"/>
      <c r="M1054" s="32">
        <f>IF(L1054=0,H1054,L1054)</f>
        <v>0</v>
      </c>
      <c r="N1054" s="297"/>
      <c r="O1054" s="107"/>
      <c r="P1054" s="85"/>
      <c r="Q1054" s="107"/>
      <c r="R1054" s="64"/>
      <c r="S1054" s="251"/>
      <c r="T1054" s="33"/>
      <c r="U1054" s="34">
        <f>$D1054*I1054</f>
        <v>0</v>
      </c>
      <c r="V1054" s="34">
        <f>$D1054*J1054</f>
        <v>0</v>
      </c>
      <c r="W1054" s="34">
        <f>$D1054*K1054</f>
        <v>0</v>
      </c>
      <c r="X1054" s="35">
        <f>$D1054*M1054</f>
        <v>0</v>
      </c>
      <c r="Y1054" s="35">
        <f t="shared" ref="Y1054" si="521">D1054*(1-K1054)</f>
        <v>0</v>
      </c>
      <c r="Z1054" s="34">
        <f>$D1054*N1054</f>
        <v>0</v>
      </c>
      <c r="AA1054" s="34">
        <f>$D1054*O1054</f>
        <v>0</v>
      </c>
      <c r="AB1054" s="34">
        <f>$D1054*P1054</f>
        <v>0</v>
      </c>
      <c r="AC1054" s="106">
        <f>D1054-AF1054-AE1054-AD1054</f>
        <v>0</v>
      </c>
      <c r="AD1054" s="34">
        <f>$D1054*Q1054</f>
        <v>0</v>
      </c>
      <c r="AE1054" s="34">
        <f>$D1054*R1054</f>
        <v>0</v>
      </c>
      <c r="AF1054" s="34">
        <f>$D1054*S1054</f>
        <v>0</v>
      </c>
      <c r="AG1054" s="106">
        <f>$P1054*AC1054</f>
        <v>0</v>
      </c>
      <c r="AH1054" s="106">
        <f>$P1054*AD1054</f>
        <v>0</v>
      </c>
      <c r="AI1054" s="106">
        <f>$P1054*AE1054</f>
        <v>0</v>
      </c>
      <c r="AJ1054" s="106">
        <f>$P1054*AF1054</f>
        <v>0</v>
      </c>
      <c r="AK1054" s="34">
        <f>$D1054*T1054</f>
        <v>0</v>
      </c>
      <c r="AL1054" s="35"/>
      <c r="AM1054" s="10"/>
      <c r="AN1054" s="29">
        <f>DSUM($A$9:$D$1100,$D$9,AO1053:AO1054)</f>
        <v>0</v>
      </c>
      <c r="AO1054" s="10">
        <f>B1054</f>
        <v>0</v>
      </c>
      <c r="AP1054" s="88">
        <f>DCOUNT($A$9:$T$1100,$B$9,AO1053:AO1054)</f>
        <v>0</v>
      </c>
      <c r="AQ1054" s="29">
        <f>DSUM($A$9:$T$1100,$P$9,AO1053:AO1054)</f>
        <v>0</v>
      </c>
      <c r="AR1054" s="6">
        <f>IF(AP1054=0,0,AQ1054/AP1054)</f>
        <v>0</v>
      </c>
      <c r="AY1054" s="51"/>
    </row>
    <row r="1055" spans="1:51" ht="2.25" customHeight="1" x14ac:dyDescent="0.2">
      <c r="A1055" s="37"/>
      <c r="B1055" s="38"/>
      <c r="C1055" s="39"/>
      <c r="D1055" s="40"/>
      <c r="E1055" s="41"/>
      <c r="F1055" s="42"/>
      <c r="G1055" s="41"/>
      <c r="H1055" s="43" t="s">
        <v>0</v>
      </c>
      <c r="I1055" s="43" t="s">
        <v>52</v>
      </c>
      <c r="J1055" s="43" t="s">
        <v>1</v>
      </c>
      <c r="K1055" s="39"/>
      <c r="L1055" s="69"/>
      <c r="M1055" s="45"/>
      <c r="N1055" s="46"/>
      <c r="O1055" s="46"/>
      <c r="P1055" s="86"/>
      <c r="Q1055" s="252"/>
      <c r="R1055" s="63"/>
      <c r="S1055" s="253"/>
      <c r="T1055" s="47"/>
      <c r="U1055" s="48"/>
      <c r="V1055" s="48"/>
      <c r="W1055" s="48"/>
      <c r="X1055" s="48"/>
      <c r="Y1055" s="48"/>
      <c r="Z1055" s="48"/>
      <c r="AA1055" s="48"/>
      <c r="AB1055" s="48"/>
      <c r="AC1055" s="103"/>
      <c r="AD1055" s="48"/>
      <c r="AE1055" s="48"/>
      <c r="AF1055" s="48"/>
      <c r="AG1055" s="109"/>
      <c r="AH1055" s="109"/>
      <c r="AI1055" s="109"/>
      <c r="AJ1055" s="109"/>
      <c r="AK1055" s="48"/>
      <c r="AL1055" s="48"/>
      <c r="AM1055" s="10"/>
      <c r="AN1055" s="18"/>
      <c r="AO1055" s="14" t="s">
        <v>81</v>
      </c>
      <c r="AP1055" s="87"/>
      <c r="AQ1055" s="87"/>
      <c r="AY1055" s="51"/>
    </row>
    <row r="1056" spans="1:51" ht="17.25" customHeight="1" x14ac:dyDescent="0.2">
      <c r="A1056" s="26"/>
      <c r="B1056" s="27"/>
      <c r="C1056" s="28"/>
      <c r="D1056" s="29">
        <f>C1056*E1056*G1056/100</f>
        <v>0</v>
      </c>
      <c r="E1056" s="30"/>
      <c r="F1056" s="31">
        <f>E1056*G1056/10</f>
        <v>0</v>
      </c>
      <c r="G1056" s="30"/>
      <c r="H1056" s="30"/>
      <c r="I1056" s="30"/>
      <c r="J1056" s="30"/>
      <c r="K1056" s="28"/>
      <c r="L1056" s="68"/>
      <c r="M1056" s="32">
        <f>IF(L1056=0,H1056,L1056)</f>
        <v>0</v>
      </c>
      <c r="N1056" s="297"/>
      <c r="O1056" s="107"/>
      <c r="P1056" s="85"/>
      <c r="Q1056" s="107"/>
      <c r="R1056" s="64"/>
      <c r="S1056" s="251"/>
      <c r="T1056" s="33"/>
      <c r="U1056" s="34">
        <f>$D1056*I1056</f>
        <v>0</v>
      </c>
      <c r="V1056" s="34">
        <f>$D1056*J1056</f>
        <v>0</v>
      </c>
      <c r="W1056" s="34">
        <f>$D1056*K1056</f>
        <v>0</v>
      </c>
      <c r="X1056" s="35">
        <f>$D1056*M1056</f>
        <v>0</v>
      </c>
      <c r="Y1056" s="35">
        <f t="shared" ref="Y1056" si="522">D1056*(1-K1056)</f>
        <v>0</v>
      </c>
      <c r="Z1056" s="34">
        <f>$D1056*N1056</f>
        <v>0</v>
      </c>
      <c r="AA1056" s="34">
        <f>$D1056*O1056</f>
        <v>0</v>
      </c>
      <c r="AB1056" s="34">
        <f>$D1056*P1056</f>
        <v>0</v>
      </c>
      <c r="AC1056" s="106">
        <f>D1056-AF1056-AE1056-AD1056</f>
        <v>0</v>
      </c>
      <c r="AD1056" s="34">
        <f>$D1056*Q1056</f>
        <v>0</v>
      </c>
      <c r="AE1056" s="34">
        <f>$D1056*R1056</f>
        <v>0</v>
      </c>
      <c r="AF1056" s="34">
        <f>$D1056*S1056</f>
        <v>0</v>
      </c>
      <c r="AG1056" s="106">
        <f>$P1056*AC1056</f>
        <v>0</v>
      </c>
      <c r="AH1056" s="106">
        <f>$P1056*AD1056</f>
        <v>0</v>
      </c>
      <c r="AI1056" s="106">
        <f>$P1056*AE1056</f>
        <v>0</v>
      </c>
      <c r="AJ1056" s="106">
        <f>$P1056*AF1056</f>
        <v>0</v>
      </c>
      <c r="AK1056" s="34">
        <f>$D1056*T1056</f>
        <v>0</v>
      </c>
      <c r="AL1056" s="35"/>
      <c r="AM1056" s="10"/>
      <c r="AN1056" s="29">
        <f>DSUM($A$9:$D$1100,$D$9,AO1055:AO1056)</f>
        <v>0</v>
      </c>
      <c r="AO1056" s="10">
        <f>B1056</f>
        <v>0</v>
      </c>
      <c r="AP1056" s="88">
        <f>DCOUNT($A$9:$T$1100,$B$9,AO1055:AO1056)</f>
        <v>0</v>
      </c>
      <c r="AQ1056" s="29">
        <f>DSUM($A$9:$T$1100,$P$9,AO1055:AO1056)</f>
        <v>0</v>
      </c>
      <c r="AR1056" s="6">
        <f>IF(AP1056=0,0,AQ1056/AP1056)</f>
        <v>0</v>
      </c>
      <c r="AY1056" s="51"/>
    </row>
    <row r="1057" spans="1:51" ht="2.25" customHeight="1" x14ac:dyDescent="0.2">
      <c r="A1057" s="37"/>
      <c r="B1057" s="38"/>
      <c r="C1057" s="39"/>
      <c r="D1057" s="40"/>
      <c r="E1057" s="41"/>
      <c r="F1057" s="42"/>
      <c r="G1057" s="41"/>
      <c r="H1057" s="43" t="s">
        <v>0</v>
      </c>
      <c r="I1057" s="43" t="s">
        <v>52</v>
      </c>
      <c r="J1057" s="43" t="s">
        <v>1</v>
      </c>
      <c r="K1057" s="39"/>
      <c r="L1057" s="69"/>
      <c r="M1057" s="45"/>
      <c r="N1057" s="46"/>
      <c r="O1057" s="46"/>
      <c r="P1057" s="86"/>
      <c r="Q1057" s="252"/>
      <c r="R1057" s="63"/>
      <c r="S1057" s="253"/>
      <c r="T1057" s="47"/>
      <c r="U1057" s="48"/>
      <c r="V1057" s="48"/>
      <c r="W1057" s="48"/>
      <c r="X1057" s="48"/>
      <c r="Y1057" s="48"/>
      <c r="Z1057" s="48"/>
      <c r="AA1057" s="48"/>
      <c r="AB1057" s="48"/>
      <c r="AC1057" s="103"/>
      <c r="AD1057" s="48"/>
      <c r="AE1057" s="48"/>
      <c r="AF1057" s="48"/>
      <c r="AG1057" s="109"/>
      <c r="AH1057" s="109"/>
      <c r="AI1057" s="109"/>
      <c r="AJ1057" s="109"/>
      <c r="AK1057" s="48"/>
      <c r="AL1057" s="48"/>
      <c r="AM1057" s="10"/>
      <c r="AN1057" s="18"/>
      <c r="AO1057" s="14" t="s">
        <v>81</v>
      </c>
      <c r="AP1057" s="87"/>
      <c r="AQ1057" s="87"/>
      <c r="AY1057" s="51"/>
    </row>
    <row r="1058" spans="1:51" ht="17.25" customHeight="1" x14ac:dyDescent="0.2">
      <c r="A1058" s="26"/>
      <c r="B1058" s="27"/>
      <c r="C1058" s="28"/>
      <c r="D1058" s="29">
        <f>C1058*E1058*G1058/100</f>
        <v>0</v>
      </c>
      <c r="E1058" s="30"/>
      <c r="F1058" s="31">
        <f>E1058*G1058/10</f>
        <v>0</v>
      </c>
      <c r="G1058" s="30"/>
      <c r="H1058" s="30"/>
      <c r="I1058" s="30"/>
      <c r="J1058" s="30"/>
      <c r="K1058" s="28"/>
      <c r="L1058" s="68"/>
      <c r="M1058" s="32">
        <f>IF(L1058=0,H1058,L1058)</f>
        <v>0</v>
      </c>
      <c r="N1058" s="297"/>
      <c r="O1058" s="107"/>
      <c r="P1058" s="85"/>
      <c r="Q1058" s="107"/>
      <c r="R1058" s="64"/>
      <c r="S1058" s="251"/>
      <c r="T1058" s="33"/>
      <c r="U1058" s="34">
        <f>$D1058*I1058</f>
        <v>0</v>
      </c>
      <c r="V1058" s="34">
        <f>$D1058*J1058</f>
        <v>0</v>
      </c>
      <c r="W1058" s="34">
        <f>$D1058*K1058</f>
        <v>0</v>
      </c>
      <c r="X1058" s="35">
        <f>$D1058*M1058</f>
        <v>0</v>
      </c>
      <c r="Y1058" s="35">
        <f t="shared" ref="Y1058" si="523">D1058*(1-K1058)</f>
        <v>0</v>
      </c>
      <c r="Z1058" s="34">
        <f>$D1058*N1058</f>
        <v>0</v>
      </c>
      <c r="AA1058" s="34">
        <f>$D1058*O1058</f>
        <v>0</v>
      </c>
      <c r="AB1058" s="34">
        <f>$D1058*P1058</f>
        <v>0</v>
      </c>
      <c r="AC1058" s="106">
        <f>D1058-AF1058-AE1058-AD1058</f>
        <v>0</v>
      </c>
      <c r="AD1058" s="34">
        <f>$D1058*Q1058</f>
        <v>0</v>
      </c>
      <c r="AE1058" s="34">
        <f>$D1058*R1058</f>
        <v>0</v>
      </c>
      <c r="AF1058" s="34">
        <f>$D1058*S1058</f>
        <v>0</v>
      </c>
      <c r="AG1058" s="106">
        <f>$P1058*AC1058</f>
        <v>0</v>
      </c>
      <c r="AH1058" s="106">
        <f>$P1058*AD1058</f>
        <v>0</v>
      </c>
      <c r="AI1058" s="106">
        <f>$P1058*AE1058</f>
        <v>0</v>
      </c>
      <c r="AJ1058" s="106">
        <f>$P1058*AF1058</f>
        <v>0</v>
      </c>
      <c r="AK1058" s="34">
        <f>$D1058*T1058</f>
        <v>0</v>
      </c>
      <c r="AL1058" s="35"/>
      <c r="AM1058" s="10"/>
      <c r="AN1058" s="29">
        <f>DSUM($A$9:$D$1100,$D$9,AO1057:AO1058)</f>
        <v>0</v>
      </c>
      <c r="AO1058" s="10">
        <f>B1058</f>
        <v>0</v>
      </c>
      <c r="AP1058" s="88">
        <f>DCOUNT($A$9:$T$1100,$B$9,AO1057:AO1058)</f>
        <v>0</v>
      </c>
      <c r="AQ1058" s="29">
        <f>DSUM($A$9:$T$1100,$P$9,AO1057:AO1058)</f>
        <v>0</v>
      </c>
      <c r="AR1058" s="6">
        <f>IF(AP1058=0,0,AQ1058/AP1058)</f>
        <v>0</v>
      </c>
      <c r="AY1058" s="51"/>
    </row>
    <row r="1059" spans="1:51" ht="2.25" customHeight="1" x14ac:dyDescent="0.2">
      <c r="A1059" s="37"/>
      <c r="B1059" s="38"/>
      <c r="C1059" s="39"/>
      <c r="D1059" s="40"/>
      <c r="E1059" s="41"/>
      <c r="F1059" s="42"/>
      <c r="G1059" s="41"/>
      <c r="H1059" s="43" t="s">
        <v>0</v>
      </c>
      <c r="I1059" s="43" t="s">
        <v>52</v>
      </c>
      <c r="J1059" s="43" t="s">
        <v>1</v>
      </c>
      <c r="K1059" s="39"/>
      <c r="L1059" s="69"/>
      <c r="M1059" s="45"/>
      <c r="N1059" s="46"/>
      <c r="O1059" s="46"/>
      <c r="P1059" s="86"/>
      <c r="Q1059" s="252"/>
      <c r="R1059" s="63"/>
      <c r="S1059" s="253"/>
      <c r="T1059" s="47"/>
      <c r="U1059" s="48"/>
      <c r="V1059" s="48"/>
      <c r="W1059" s="48"/>
      <c r="X1059" s="48"/>
      <c r="Y1059" s="48"/>
      <c r="Z1059" s="48"/>
      <c r="AA1059" s="48"/>
      <c r="AB1059" s="48"/>
      <c r="AC1059" s="103"/>
      <c r="AD1059" s="48"/>
      <c r="AE1059" s="48"/>
      <c r="AF1059" s="48"/>
      <c r="AG1059" s="109"/>
      <c r="AH1059" s="109"/>
      <c r="AI1059" s="109"/>
      <c r="AJ1059" s="109"/>
      <c r="AK1059" s="48"/>
      <c r="AL1059" s="48"/>
      <c r="AM1059" s="10"/>
      <c r="AN1059" s="18"/>
      <c r="AO1059" s="14" t="s">
        <v>81</v>
      </c>
      <c r="AP1059" s="87"/>
      <c r="AQ1059" s="87"/>
      <c r="AY1059" s="51"/>
    </row>
    <row r="1060" spans="1:51" ht="17.25" customHeight="1" x14ac:dyDescent="0.2">
      <c r="A1060" s="26"/>
      <c r="B1060" s="27"/>
      <c r="C1060" s="28"/>
      <c r="D1060" s="29">
        <f>C1060*E1060*G1060/100</f>
        <v>0</v>
      </c>
      <c r="E1060" s="30"/>
      <c r="F1060" s="31">
        <f>E1060*G1060/10</f>
        <v>0</v>
      </c>
      <c r="G1060" s="30"/>
      <c r="H1060" s="30"/>
      <c r="I1060" s="30"/>
      <c r="J1060" s="30"/>
      <c r="K1060" s="28"/>
      <c r="L1060" s="68"/>
      <c r="M1060" s="32">
        <f>IF(L1060=0,H1060,L1060)</f>
        <v>0</v>
      </c>
      <c r="N1060" s="297"/>
      <c r="O1060" s="107"/>
      <c r="P1060" s="85"/>
      <c r="Q1060" s="107"/>
      <c r="R1060" s="64"/>
      <c r="S1060" s="251"/>
      <c r="T1060" s="33"/>
      <c r="U1060" s="34">
        <f>$D1060*I1060</f>
        <v>0</v>
      </c>
      <c r="V1060" s="34">
        <f>$D1060*J1060</f>
        <v>0</v>
      </c>
      <c r="W1060" s="34">
        <f>$D1060*K1060</f>
        <v>0</v>
      </c>
      <c r="X1060" s="35">
        <f>$D1060*M1060</f>
        <v>0</v>
      </c>
      <c r="Y1060" s="35">
        <f t="shared" ref="Y1060" si="524">D1060*(1-K1060)</f>
        <v>0</v>
      </c>
      <c r="Z1060" s="34">
        <f>$D1060*N1060</f>
        <v>0</v>
      </c>
      <c r="AA1060" s="34">
        <f>$D1060*O1060</f>
        <v>0</v>
      </c>
      <c r="AB1060" s="34">
        <f>$D1060*P1060</f>
        <v>0</v>
      </c>
      <c r="AC1060" s="106">
        <f>D1060-AF1060-AE1060-AD1060</f>
        <v>0</v>
      </c>
      <c r="AD1060" s="34">
        <f>$D1060*Q1060</f>
        <v>0</v>
      </c>
      <c r="AE1060" s="34">
        <f>$D1060*R1060</f>
        <v>0</v>
      </c>
      <c r="AF1060" s="34">
        <f>$D1060*S1060</f>
        <v>0</v>
      </c>
      <c r="AG1060" s="106">
        <f>$P1060*AC1060</f>
        <v>0</v>
      </c>
      <c r="AH1060" s="106">
        <f>$P1060*AD1060</f>
        <v>0</v>
      </c>
      <c r="AI1060" s="106">
        <f>$P1060*AE1060</f>
        <v>0</v>
      </c>
      <c r="AJ1060" s="106">
        <f>$P1060*AF1060</f>
        <v>0</v>
      </c>
      <c r="AK1060" s="34">
        <f>$D1060*T1060</f>
        <v>0</v>
      </c>
      <c r="AL1060" s="35"/>
      <c r="AM1060" s="10"/>
      <c r="AN1060" s="29">
        <f>DSUM($A$9:$D$1100,$D$9,AO1059:AO1060)</f>
        <v>0</v>
      </c>
      <c r="AO1060" s="10">
        <f>B1060</f>
        <v>0</v>
      </c>
      <c r="AP1060" s="88">
        <f>DCOUNT($A$9:$T$1100,$B$9,AO1059:AO1060)</f>
        <v>0</v>
      </c>
      <c r="AQ1060" s="29">
        <f>DSUM($A$9:$T$1100,$P$9,AO1059:AO1060)</f>
        <v>0</v>
      </c>
      <c r="AR1060" s="6">
        <f>IF(AP1060=0,0,AQ1060/AP1060)</f>
        <v>0</v>
      </c>
      <c r="AY1060" s="51"/>
    </row>
    <row r="1061" spans="1:51" ht="2.25" customHeight="1" x14ac:dyDescent="0.2">
      <c r="A1061" s="37"/>
      <c r="B1061" s="38"/>
      <c r="C1061" s="39"/>
      <c r="D1061" s="40"/>
      <c r="E1061" s="41"/>
      <c r="F1061" s="42"/>
      <c r="G1061" s="41"/>
      <c r="H1061" s="43" t="s">
        <v>0</v>
      </c>
      <c r="I1061" s="43" t="s">
        <v>52</v>
      </c>
      <c r="J1061" s="43" t="s">
        <v>1</v>
      </c>
      <c r="K1061" s="39"/>
      <c r="L1061" s="69"/>
      <c r="M1061" s="45"/>
      <c r="N1061" s="46"/>
      <c r="O1061" s="46"/>
      <c r="P1061" s="86"/>
      <c r="Q1061" s="252"/>
      <c r="R1061" s="63"/>
      <c r="S1061" s="253"/>
      <c r="T1061" s="47"/>
      <c r="U1061" s="48"/>
      <c r="V1061" s="48"/>
      <c r="W1061" s="48"/>
      <c r="X1061" s="48"/>
      <c r="Y1061" s="48"/>
      <c r="Z1061" s="48"/>
      <c r="AA1061" s="48"/>
      <c r="AB1061" s="48"/>
      <c r="AC1061" s="103"/>
      <c r="AD1061" s="48"/>
      <c r="AE1061" s="48"/>
      <c r="AF1061" s="48"/>
      <c r="AG1061" s="109"/>
      <c r="AH1061" s="109"/>
      <c r="AI1061" s="109"/>
      <c r="AJ1061" s="109"/>
      <c r="AK1061" s="48"/>
      <c r="AL1061" s="48"/>
      <c r="AM1061" s="10"/>
      <c r="AN1061" s="18"/>
      <c r="AO1061" s="14" t="s">
        <v>81</v>
      </c>
      <c r="AP1061" s="87"/>
      <c r="AQ1061" s="87"/>
      <c r="AY1061" s="51"/>
    </row>
    <row r="1062" spans="1:51" ht="17.25" customHeight="1" x14ac:dyDescent="0.2">
      <c r="A1062" s="26"/>
      <c r="B1062" s="27"/>
      <c r="C1062" s="28"/>
      <c r="D1062" s="29">
        <f>C1062*E1062*G1062/100</f>
        <v>0</v>
      </c>
      <c r="E1062" s="30"/>
      <c r="F1062" s="31">
        <f>E1062*G1062/10</f>
        <v>0</v>
      </c>
      <c r="G1062" s="30"/>
      <c r="H1062" s="30"/>
      <c r="I1062" s="30"/>
      <c r="J1062" s="30"/>
      <c r="K1062" s="28"/>
      <c r="L1062" s="68"/>
      <c r="M1062" s="32">
        <f>IF(L1062=0,H1062,L1062)</f>
        <v>0</v>
      </c>
      <c r="N1062" s="297"/>
      <c r="O1062" s="107"/>
      <c r="P1062" s="85"/>
      <c r="Q1062" s="107"/>
      <c r="R1062" s="64"/>
      <c r="S1062" s="251"/>
      <c r="T1062" s="33"/>
      <c r="U1062" s="34">
        <f>$D1062*I1062</f>
        <v>0</v>
      </c>
      <c r="V1062" s="34">
        <f>$D1062*J1062</f>
        <v>0</v>
      </c>
      <c r="W1062" s="34">
        <f>$D1062*K1062</f>
        <v>0</v>
      </c>
      <c r="X1062" s="35">
        <f>$D1062*M1062</f>
        <v>0</v>
      </c>
      <c r="Y1062" s="35">
        <f t="shared" ref="Y1062" si="525">D1062*(1-K1062)</f>
        <v>0</v>
      </c>
      <c r="Z1062" s="34">
        <f>$D1062*N1062</f>
        <v>0</v>
      </c>
      <c r="AA1062" s="34">
        <f>$D1062*O1062</f>
        <v>0</v>
      </c>
      <c r="AB1062" s="34">
        <f>$D1062*P1062</f>
        <v>0</v>
      </c>
      <c r="AC1062" s="106">
        <f>D1062-AF1062-AE1062-AD1062</f>
        <v>0</v>
      </c>
      <c r="AD1062" s="34">
        <f>$D1062*Q1062</f>
        <v>0</v>
      </c>
      <c r="AE1062" s="34">
        <f>$D1062*R1062</f>
        <v>0</v>
      </c>
      <c r="AF1062" s="34">
        <f>$D1062*S1062</f>
        <v>0</v>
      </c>
      <c r="AG1062" s="106">
        <f>$P1062*AC1062</f>
        <v>0</v>
      </c>
      <c r="AH1062" s="106">
        <f>$P1062*AD1062</f>
        <v>0</v>
      </c>
      <c r="AI1062" s="106">
        <f>$P1062*AE1062</f>
        <v>0</v>
      </c>
      <c r="AJ1062" s="106">
        <f>$P1062*AF1062</f>
        <v>0</v>
      </c>
      <c r="AK1062" s="34">
        <f>$D1062*T1062</f>
        <v>0</v>
      </c>
      <c r="AL1062" s="35"/>
      <c r="AM1062" s="10"/>
      <c r="AN1062" s="29">
        <f>DSUM($A$9:$D$1100,$D$9,AO1061:AO1062)</f>
        <v>0</v>
      </c>
      <c r="AO1062" s="10">
        <f>B1062</f>
        <v>0</v>
      </c>
      <c r="AP1062" s="88">
        <f>DCOUNT($A$9:$T$1100,$B$9,AO1061:AO1062)</f>
        <v>0</v>
      </c>
      <c r="AQ1062" s="29">
        <f>DSUM($A$9:$T$1100,$P$9,AO1061:AO1062)</f>
        <v>0</v>
      </c>
      <c r="AR1062" s="6">
        <f>IF(AP1062=0,0,AQ1062/AP1062)</f>
        <v>0</v>
      </c>
      <c r="AY1062" s="51"/>
    </row>
    <row r="1063" spans="1:51" ht="2.25" customHeight="1" x14ac:dyDescent="0.2">
      <c r="A1063" s="37"/>
      <c r="B1063" s="38"/>
      <c r="C1063" s="39"/>
      <c r="D1063" s="40"/>
      <c r="E1063" s="41"/>
      <c r="F1063" s="42"/>
      <c r="G1063" s="41"/>
      <c r="H1063" s="43" t="s">
        <v>0</v>
      </c>
      <c r="I1063" s="43" t="s">
        <v>52</v>
      </c>
      <c r="J1063" s="43" t="s">
        <v>1</v>
      </c>
      <c r="K1063" s="39"/>
      <c r="L1063" s="69"/>
      <c r="M1063" s="45"/>
      <c r="N1063" s="46"/>
      <c r="O1063" s="46"/>
      <c r="P1063" s="86"/>
      <c r="Q1063" s="252"/>
      <c r="R1063" s="63"/>
      <c r="S1063" s="253"/>
      <c r="T1063" s="47"/>
      <c r="U1063" s="48"/>
      <c r="V1063" s="48"/>
      <c r="W1063" s="48"/>
      <c r="X1063" s="48"/>
      <c r="Y1063" s="48"/>
      <c r="Z1063" s="48"/>
      <c r="AA1063" s="48"/>
      <c r="AB1063" s="48"/>
      <c r="AC1063" s="103"/>
      <c r="AD1063" s="48"/>
      <c r="AE1063" s="48"/>
      <c r="AF1063" s="48"/>
      <c r="AG1063" s="109"/>
      <c r="AH1063" s="109"/>
      <c r="AI1063" s="109"/>
      <c r="AJ1063" s="109"/>
      <c r="AK1063" s="48"/>
      <c r="AL1063" s="48"/>
      <c r="AM1063" s="10"/>
      <c r="AN1063" s="18"/>
      <c r="AO1063" s="14" t="s">
        <v>81</v>
      </c>
      <c r="AP1063" s="87"/>
      <c r="AQ1063" s="87"/>
      <c r="AY1063" s="51"/>
    </row>
    <row r="1064" spans="1:51" ht="17.25" customHeight="1" x14ac:dyDescent="0.2">
      <c r="A1064" s="26"/>
      <c r="B1064" s="27"/>
      <c r="C1064" s="28"/>
      <c r="D1064" s="29">
        <f>C1064*E1064*G1064/100</f>
        <v>0</v>
      </c>
      <c r="E1064" s="30"/>
      <c r="F1064" s="31">
        <f>E1064*G1064/10</f>
        <v>0</v>
      </c>
      <c r="G1064" s="30"/>
      <c r="H1064" s="30"/>
      <c r="I1064" s="30"/>
      <c r="J1064" s="30"/>
      <c r="K1064" s="28"/>
      <c r="L1064" s="68"/>
      <c r="M1064" s="32">
        <f>IF(L1064=0,H1064,L1064)</f>
        <v>0</v>
      </c>
      <c r="N1064" s="297"/>
      <c r="O1064" s="107"/>
      <c r="P1064" s="85"/>
      <c r="Q1064" s="107"/>
      <c r="R1064" s="64"/>
      <c r="S1064" s="251"/>
      <c r="T1064" s="33"/>
      <c r="U1064" s="34">
        <f>$D1064*I1064</f>
        <v>0</v>
      </c>
      <c r="V1064" s="34">
        <f>$D1064*J1064</f>
        <v>0</v>
      </c>
      <c r="W1064" s="34">
        <f>$D1064*K1064</f>
        <v>0</v>
      </c>
      <c r="X1064" s="35">
        <f>$D1064*M1064</f>
        <v>0</v>
      </c>
      <c r="Y1064" s="35">
        <f t="shared" ref="Y1064" si="526">D1064*(1-K1064)</f>
        <v>0</v>
      </c>
      <c r="Z1064" s="34">
        <f>$D1064*N1064</f>
        <v>0</v>
      </c>
      <c r="AA1064" s="34">
        <f>$D1064*O1064</f>
        <v>0</v>
      </c>
      <c r="AB1064" s="34">
        <f>$D1064*P1064</f>
        <v>0</v>
      </c>
      <c r="AC1064" s="106">
        <f>D1064-AF1064-AE1064-AD1064</f>
        <v>0</v>
      </c>
      <c r="AD1064" s="34">
        <f>$D1064*Q1064</f>
        <v>0</v>
      </c>
      <c r="AE1064" s="34">
        <f>$D1064*R1064</f>
        <v>0</v>
      </c>
      <c r="AF1064" s="34">
        <f>$D1064*S1064</f>
        <v>0</v>
      </c>
      <c r="AG1064" s="106">
        <f>$P1064*AC1064</f>
        <v>0</v>
      </c>
      <c r="AH1064" s="106">
        <f>$P1064*AD1064</f>
        <v>0</v>
      </c>
      <c r="AI1064" s="106">
        <f>$P1064*AE1064</f>
        <v>0</v>
      </c>
      <c r="AJ1064" s="106">
        <f>$P1064*AF1064</f>
        <v>0</v>
      </c>
      <c r="AK1064" s="34">
        <f>$D1064*T1064</f>
        <v>0</v>
      </c>
      <c r="AL1064" s="35"/>
      <c r="AM1064" s="10"/>
      <c r="AN1064" s="29">
        <f>DSUM($A$9:$D$1100,$D$9,AO1063:AO1064)</f>
        <v>0</v>
      </c>
      <c r="AO1064" s="10">
        <f>B1064</f>
        <v>0</v>
      </c>
      <c r="AP1064" s="88">
        <f>DCOUNT($A$9:$T$1100,$B$9,AO1063:AO1064)</f>
        <v>0</v>
      </c>
      <c r="AQ1064" s="29">
        <f>DSUM($A$9:$T$1100,$P$9,AO1063:AO1064)</f>
        <v>0</v>
      </c>
      <c r="AR1064" s="6">
        <f>IF(AP1064=0,0,AQ1064/AP1064)</f>
        <v>0</v>
      </c>
      <c r="AY1064" s="51"/>
    </row>
    <row r="1065" spans="1:51" ht="2.25" customHeight="1" x14ac:dyDescent="0.2">
      <c r="A1065" s="37"/>
      <c r="B1065" s="38"/>
      <c r="C1065" s="39"/>
      <c r="D1065" s="40"/>
      <c r="E1065" s="41"/>
      <c r="F1065" s="42"/>
      <c r="G1065" s="41"/>
      <c r="H1065" s="43" t="s">
        <v>0</v>
      </c>
      <c r="I1065" s="43" t="s">
        <v>52</v>
      </c>
      <c r="J1065" s="43" t="s">
        <v>1</v>
      </c>
      <c r="K1065" s="39"/>
      <c r="L1065" s="69"/>
      <c r="M1065" s="45"/>
      <c r="N1065" s="46"/>
      <c r="O1065" s="46"/>
      <c r="P1065" s="86"/>
      <c r="Q1065" s="252"/>
      <c r="R1065" s="63"/>
      <c r="S1065" s="253"/>
      <c r="T1065" s="47"/>
      <c r="U1065" s="48"/>
      <c r="V1065" s="48"/>
      <c r="W1065" s="48"/>
      <c r="X1065" s="48"/>
      <c r="Y1065" s="48"/>
      <c r="Z1065" s="48"/>
      <c r="AA1065" s="48"/>
      <c r="AB1065" s="48"/>
      <c r="AC1065" s="103"/>
      <c r="AD1065" s="48"/>
      <c r="AE1065" s="48"/>
      <c r="AF1065" s="48"/>
      <c r="AG1065" s="109"/>
      <c r="AH1065" s="109"/>
      <c r="AI1065" s="109"/>
      <c r="AJ1065" s="109"/>
      <c r="AK1065" s="48"/>
      <c r="AL1065" s="48"/>
      <c r="AM1065" s="10"/>
      <c r="AN1065" s="18"/>
      <c r="AO1065" s="14" t="s">
        <v>81</v>
      </c>
      <c r="AP1065" s="87"/>
      <c r="AQ1065" s="87"/>
      <c r="AY1065" s="51"/>
    </row>
    <row r="1066" spans="1:51" ht="17.25" customHeight="1" x14ac:dyDescent="0.2">
      <c r="A1066" s="26"/>
      <c r="B1066" s="27"/>
      <c r="C1066" s="28"/>
      <c r="D1066" s="29">
        <f>C1066*E1066*G1066/100</f>
        <v>0</v>
      </c>
      <c r="E1066" s="30"/>
      <c r="F1066" s="31">
        <f>E1066*G1066/10</f>
        <v>0</v>
      </c>
      <c r="G1066" s="30"/>
      <c r="H1066" s="30"/>
      <c r="I1066" s="30"/>
      <c r="J1066" s="30"/>
      <c r="K1066" s="28"/>
      <c r="L1066" s="68"/>
      <c r="M1066" s="32">
        <f>IF(L1066=0,H1066,L1066)</f>
        <v>0</v>
      </c>
      <c r="N1066" s="297"/>
      <c r="O1066" s="107"/>
      <c r="P1066" s="85"/>
      <c r="Q1066" s="107"/>
      <c r="R1066" s="64"/>
      <c r="S1066" s="251"/>
      <c r="T1066" s="33"/>
      <c r="U1066" s="34">
        <f>$D1066*I1066</f>
        <v>0</v>
      </c>
      <c r="V1066" s="34">
        <f>$D1066*J1066</f>
        <v>0</v>
      </c>
      <c r="W1066" s="34">
        <f>$D1066*K1066</f>
        <v>0</v>
      </c>
      <c r="X1066" s="35">
        <f>$D1066*M1066</f>
        <v>0</v>
      </c>
      <c r="Y1066" s="35">
        <f t="shared" ref="Y1066" si="527">D1066*(1-K1066)</f>
        <v>0</v>
      </c>
      <c r="Z1066" s="34">
        <f>$D1066*N1066</f>
        <v>0</v>
      </c>
      <c r="AA1066" s="34">
        <f>$D1066*O1066</f>
        <v>0</v>
      </c>
      <c r="AB1066" s="34">
        <f>$D1066*P1066</f>
        <v>0</v>
      </c>
      <c r="AC1066" s="106">
        <f>D1066-AF1066-AE1066-AD1066</f>
        <v>0</v>
      </c>
      <c r="AD1066" s="34">
        <f>$D1066*Q1066</f>
        <v>0</v>
      </c>
      <c r="AE1066" s="34">
        <f>$D1066*R1066</f>
        <v>0</v>
      </c>
      <c r="AF1066" s="34">
        <f>$D1066*S1066</f>
        <v>0</v>
      </c>
      <c r="AG1066" s="106">
        <f>$P1066*AC1066</f>
        <v>0</v>
      </c>
      <c r="AH1066" s="106">
        <f>$P1066*AD1066</f>
        <v>0</v>
      </c>
      <c r="AI1066" s="106">
        <f>$P1066*AE1066</f>
        <v>0</v>
      </c>
      <c r="AJ1066" s="106">
        <f>$P1066*AF1066</f>
        <v>0</v>
      </c>
      <c r="AK1066" s="34">
        <f>$D1066*T1066</f>
        <v>0</v>
      </c>
      <c r="AL1066" s="35"/>
      <c r="AM1066" s="10"/>
      <c r="AN1066" s="29">
        <f>DSUM($A$9:$D$1100,$D$9,AO1065:AO1066)</f>
        <v>0</v>
      </c>
      <c r="AO1066" s="10">
        <f>B1066</f>
        <v>0</v>
      </c>
      <c r="AP1066" s="88">
        <f>DCOUNT($A$9:$T$1100,$B$9,AO1065:AO1066)</f>
        <v>0</v>
      </c>
      <c r="AQ1066" s="29">
        <f>DSUM($A$9:$T$1100,$P$9,AO1065:AO1066)</f>
        <v>0</v>
      </c>
      <c r="AR1066" s="6">
        <f>IF(AP1066=0,0,AQ1066/AP1066)</f>
        <v>0</v>
      </c>
      <c r="AY1066" s="51"/>
    </row>
    <row r="1067" spans="1:51" ht="2.25" customHeight="1" x14ac:dyDescent="0.2">
      <c r="A1067" s="37"/>
      <c r="B1067" s="38"/>
      <c r="C1067" s="39"/>
      <c r="D1067" s="40"/>
      <c r="E1067" s="41"/>
      <c r="F1067" s="42"/>
      <c r="G1067" s="41"/>
      <c r="H1067" s="43" t="s">
        <v>0</v>
      </c>
      <c r="I1067" s="43" t="s">
        <v>52</v>
      </c>
      <c r="J1067" s="43" t="s">
        <v>1</v>
      </c>
      <c r="K1067" s="39"/>
      <c r="L1067" s="69"/>
      <c r="M1067" s="45"/>
      <c r="N1067" s="46"/>
      <c r="O1067" s="46"/>
      <c r="P1067" s="86"/>
      <c r="Q1067" s="252"/>
      <c r="R1067" s="63"/>
      <c r="S1067" s="253"/>
      <c r="T1067" s="47"/>
      <c r="U1067" s="48"/>
      <c r="V1067" s="48"/>
      <c r="W1067" s="48"/>
      <c r="X1067" s="48"/>
      <c r="Y1067" s="48"/>
      <c r="Z1067" s="48"/>
      <c r="AA1067" s="48"/>
      <c r="AB1067" s="48"/>
      <c r="AC1067" s="103"/>
      <c r="AD1067" s="48"/>
      <c r="AE1067" s="48"/>
      <c r="AF1067" s="48"/>
      <c r="AG1067" s="109"/>
      <c r="AH1067" s="109"/>
      <c r="AI1067" s="109"/>
      <c r="AJ1067" s="109"/>
      <c r="AK1067" s="48"/>
      <c r="AL1067" s="48"/>
      <c r="AM1067" s="10"/>
      <c r="AN1067" s="18"/>
      <c r="AO1067" s="14" t="s">
        <v>81</v>
      </c>
      <c r="AP1067" s="87"/>
      <c r="AQ1067" s="87"/>
      <c r="AY1067" s="51"/>
    </row>
    <row r="1068" spans="1:51" ht="17.25" customHeight="1" x14ac:dyDescent="0.2">
      <c r="A1068" s="26"/>
      <c r="B1068" s="27"/>
      <c r="C1068" s="28"/>
      <c r="D1068" s="29">
        <f>C1068*E1068*G1068/100</f>
        <v>0</v>
      </c>
      <c r="E1068" s="30"/>
      <c r="F1068" s="31">
        <f>E1068*G1068/10</f>
        <v>0</v>
      </c>
      <c r="G1068" s="30"/>
      <c r="H1068" s="30"/>
      <c r="I1068" s="30"/>
      <c r="J1068" s="30"/>
      <c r="K1068" s="28"/>
      <c r="L1068" s="68"/>
      <c r="M1068" s="32">
        <f>IF(L1068=0,H1068,L1068)</f>
        <v>0</v>
      </c>
      <c r="N1068" s="297"/>
      <c r="O1068" s="107"/>
      <c r="P1068" s="85"/>
      <c r="Q1068" s="107"/>
      <c r="R1068" s="64"/>
      <c r="S1068" s="251"/>
      <c r="T1068" s="33"/>
      <c r="U1068" s="34">
        <f>$D1068*I1068</f>
        <v>0</v>
      </c>
      <c r="V1068" s="34">
        <f>$D1068*J1068</f>
        <v>0</v>
      </c>
      <c r="W1068" s="34">
        <f>$D1068*K1068</f>
        <v>0</v>
      </c>
      <c r="X1068" s="35">
        <f>$D1068*M1068</f>
        <v>0</v>
      </c>
      <c r="Y1068" s="35">
        <f t="shared" ref="Y1068" si="528">D1068*(1-K1068)</f>
        <v>0</v>
      </c>
      <c r="Z1068" s="34">
        <f>$D1068*N1068</f>
        <v>0</v>
      </c>
      <c r="AA1068" s="34">
        <f>$D1068*O1068</f>
        <v>0</v>
      </c>
      <c r="AB1068" s="34">
        <f>$D1068*P1068</f>
        <v>0</v>
      </c>
      <c r="AC1068" s="106">
        <f>D1068-AF1068-AE1068-AD1068</f>
        <v>0</v>
      </c>
      <c r="AD1068" s="34">
        <f>$D1068*Q1068</f>
        <v>0</v>
      </c>
      <c r="AE1068" s="34">
        <f>$D1068*R1068</f>
        <v>0</v>
      </c>
      <c r="AF1068" s="34">
        <f>$D1068*S1068</f>
        <v>0</v>
      </c>
      <c r="AG1068" s="106">
        <f>$P1068*AC1068</f>
        <v>0</v>
      </c>
      <c r="AH1068" s="106">
        <f>$P1068*AD1068</f>
        <v>0</v>
      </c>
      <c r="AI1068" s="106">
        <f>$P1068*AE1068</f>
        <v>0</v>
      </c>
      <c r="AJ1068" s="106">
        <f>$P1068*AF1068</f>
        <v>0</v>
      </c>
      <c r="AK1068" s="34">
        <f>$D1068*T1068</f>
        <v>0</v>
      </c>
      <c r="AL1068" s="35"/>
      <c r="AM1068" s="10"/>
      <c r="AN1068" s="29">
        <f>DSUM($A$9:$D$1100,$D$9,AO1067:AO1068)</f>
        <v>0</v>
      </c>
      <c r="AO1068" s="10">
        <f>B1068</f>
        <v>0</v>
      </c>
      <c r="AP1068" s="88">
        <f>DCOUNT($A$9:$T$1100,$B$9,AO1067:AO1068)</f>
        <v>0</v>
      </c>
      <c r="AQ1068" s="29">
        <f>DSUM($A$9:$T$1100,$P$9,AO1067:AO1068)</f>
        <v>0</v>
      </c>
      <c r="AR1068" s="6">
        <f>IF(AP1068=0,0,AQ1068/AP1068)</f>
        <v>0</v>
      </c>
      <c r="AY1068" s="51"/>
    </row>
    <row r="1069" spans="1:51" ht="2.25" customHeight="1" x14ac:dyDescent="0.2">
      <c r="A1069" s="37"/>
      <c r="B1069" s="38"/>
      <c r="C1069" s="39"/>
      <c r="D1069" s="40"/>
      <c r="E1069" s="41"/>
      <c r="F1069" s="42"/>
      <c r="G1069" s="41"/>
      <c r="H1069" s="43" t="s">
        <v>0</v>
      </c>
      <c r="I1069" s="43" t="s">
        <v>52</v>
      </c>
      <c r="J1069" s="43" t="s">
        <v>1</v>
      </c>
      <c r="K1069" s="39"/>
      <c r="L1069" s="69"/>
      <c r="M1069" s="45"/>
      <c r="N1069" s="46"/>
      <c r="O1069" s="46"/>
      <c r="P1069" s="86"/>
      <c r="Q1069" s="252"/>
      <c r="R1069" s="63"/>
      <c r="S1069" s="253"/>
      <c r="T1069" s="47"/>
      <c r="U1069" s="48"/>
      <c r="V1069" s="48"/>
      <c r="W1069" s="48"/>
      <c r="X1069" s="48"/>
      <c r="Y1069" s="48"/>
      <c r="Z1069" s="48"/>
      <c r="AA1069" s="48"/>
      <c r="AB1069" s="48"/>
      <c r="AC1069" s="103"/>
      <c r="AD1069" s="48"/>
      <c r="AE1069" s="48"/>
      <c r="AF1069" s="48"/>
      <c r="AG1069" s="109"/>
      <c r="AH1069" s="109"/>
      <c r="AI1069" s="109"/>
      <c r="AJ1069" s="109"/>
      <c r="AK1069" s="48"/>
      <c r="AL1069" s="48"/>
      <c r="AM1069" s="10"/>
      <c r="AN1069" s="18"/>
      <c r="AO1069" s="14" t="s">
        <v>81</v>
      </c>
      <c r="AP1069" s="87"/>
      <c r="AQ1069" s="87"/>
      <c r="AY1069" s="51"/>
    </row>
    <row r="1070" spans="1:51" ht="17.25" customHeight="1" x14ac:dyDescent="0.2">
      <c r="A1070" s="26"/>
      <c r="B1070" s="27"/>
      <c r="C1070" s="28"/>
      <c r="D1070" s="29">
        <f>C1070*E1070*G1070/100</f>
        <v>0</v>
      </c>
      <c r="E1070" s="30"/>
      <c r="F1070" s="31">
        <f>E1070*G1070/10</f>
        <v>0</v>
      </c>
      <c r="G1070" s="30"/>
      <c r="H1070" s="30"/>
      <c r="I1070" s="30"/>
      <c r="J1070" s="30"/>
      <c r="K1070" s="28"/>
      <c r="L1070" s="68"/>
      <c r="M1070" s="32">
        <f>IF(L1070=0,H1070,L1070)</f>
        <v>0</v>
      </c>
      <c r="N1070" s="297"/>
      <c r="O1070" s="107"/>
      <c r="P1070" s="85"/>
      <c r="Q1070" s="107"/>
      <c r="R1070" s="64"/>
      <c r="S1070" s="251"/>
      <c r="T1070" s="33"/>
      <c r="U1070" s="34">
        <f>$D1070*I1070</f>
        <v>0</v>
      </c>
      <c r="V1070" s="34">
        <f>$D1070*J1070</f>
        <v>0</v>
      </c>
      <c r="W1070" s="34">
        <f>$D1070*K1070</f>
        <v>0</v>
      </c>
      <c r="X1070" s="35">
        <f>$D1070*M1070</f>
        <v>0</v>
      </c>
      <c r="Y1070" s="35">
        <f t="shared" ref="Y1070" si="529">D1070*(1-K1070)</f>
        <v>0</v>
      </c>
      <c r="Z1070" s="34">
        <f>$D1070*N1070</f>
        <v>0</v>
      </c>
      <c r="AA1070" s="34">
        <f>$D1070*O1070</f>
        <v>0</v>
      </c>
      <c r="AB1070" s="34">
        <f>$D1070*P1070</f>
        <v>0</v>
      </c>
      <c r="AC1070" s="106">
        <f>D1070-AF1070-AE1070-AD1070</f>
        <v>0</v>
      </c>
      <c r="AD1070" s="34">
        <f>$D1070*Q1070</f>
        <v>0</v>
      </c>
      <c r="AE1070" s="34">
        <f>$D1070*R1070</f>
        <v>0</v>
      </c>
      <c r="AF1070" s="34">
        <f>$D1070*S1070</f>
        <v>0</v>
      </c>
      <c r="AG1070" s="106">
        <f>$P1070*AC1070</f>
        <v>0</v>
      </c>
      <c r="AH1070" s="106">
        <f>$P1070*AD1070</f>
        <v>0</v>
      </c>
      <c r="AI1070" s="106">
        <f>$P1070*AE1070</f>
        <v>0</v>
      </c>
      <c r="AJ1070" s="106">
        <f>$P1070*AF1070</f>
        <v>0</v>
      </c>
      <c r="AK1070" s="34">
        <f>$D1070*T1070</f>
        <v>0</v>
      </c>
      <c r="AL1070" s="35"/>
      <c r="AM1070" s="10"/>
      <c r="AN1070" s="29">
        <f>DSUM($A$9:$D$1100,$D$9,AO1069:AO1070)</f>
        <v>0</v>
      </c>
      <c r="AO1070" s="10">
        <f>B1070</f>
        <v>0</v>
      </c>
      <c r="AP1070" s="88">
        <f>DCOUNT($A$9:$T$1100,$B$9,AO1069:AO1070)</f>
        <v>0</v>
      </c>
      <c r="AQ1070" s="29">
        <f>DSUM($A$9:$T$1100,$P$9,AO1069:AO1070)</f>
        <v>0</v>
      </c>
      <c r="AR1070" s="6">
        <f>IF(AP1070=0,0,AQ1070/AP1070)</f>
        <v>0</v>
      </c>
      <c r="AY1070" s="51"/>
    </row>
    <row r="1071" spans="1:51" ht="2.25" customHeight="1" x14ac:dyDescent="0.2">
      <c r="A1071" s="37"/>
      <c r="B1071" s="38"/>
      <c r="C1071" s="39"/>
      <c r="D1071" s="40"/>
      <c r="E1071" s="41"/>
      <c r="F1071" s="42"/>
      <c r="G1071" s="41"/>
      <c r="H1071" s="43" t="s">
        <v>0</v>
      </c>
      <c r="I1071" s="43" t="s">
        <v>52</v>
      </c>
      <c r="J1071" s="43" t="s">
        <v>1</v>
      </c>
      <c r="K1071" s="39"/>
      <c r="L1071" s="69"/>
      <c r="M1071" s="45"/>
      <c r="N1071" s="46"/>
      <c r="O1071" s="46"/>
      <c r="P1071" s="86"/>
      <c r="Q1071" s="252"/>
      <c r="R1071" s="63"/>
      <c r="S1071" s="253"/>
      <c r="T1071" s="47"/>
      <c r="U1071" s="48"/>
      <c r="V1071" s="48"/>
      <c r="W1071" s="48"/>
      <c r="X1071" s="48"/>
      <c r="Y1071" s="48"/>
      <c r="Z1071" s="48"/>
      <c r="AA1071" s="48"/>
      <c r="AB1071" s="48"/>
      <c r="AC1071" s="103"/>
      <c r="AD1071" s="48"/>
      <c r="AE1071" s="48"/>
      <c r="AF1071" s="48"/>
      <c r="AG1071" s="109"/>
      <c r="AH1071" s="109"/>
      <c r="AI1071" s="109"/>
      <c r="AJ1071" s="109"/>
      <c r="AK1071" s="48"/>
      <c r="AL1071" s="48"/>
      <c r="AM1071" s="10"/>
      <c r="AN1071" s="18"/>
      <c r="AO1071" s="14" t="s">
        <v>81</v>
      </c>
      <c r="AP1071" s="87"/>
      <c r="AQ1071" s="87"/>
      <c r="AY1071" s="51"/>
    </row>
    <row r="1072" spans="1:51" ht="17.25" customHeight="1" x14ac:dyDescent="0.2">
      <c r="A1072" s="26"/>
      <c r="B1072" s="27"/>
      <c r="C1072" s="28"/>
      <c r="D1072" s="29">
        <f>C1072*E1072*G1072/100</f>
        <v>0</v>
      </c>
      <c r="E1072" s="30"/>
      <c r="F1072" s="31">
        <f>E1072*G1072/10</f>
        <v>0</v>
      </c>
      <c r="G1072" s="30"/>
      <c r="H1072" s="30"/>
      <c r="I1072" s="30"/>
      <c r="J1072" s="30"/>
      <c r="K1072" s="28"/>
      <c r="L1072" s="68"/>
      <c r="M1072" s="32">
        <f>IF(L1072=0,H1072,L1072)</f>
        <v>0</v>
      </c>
      <c r="N1072" s="297"/>
      <c r="O1072" s="107"/>
      <c r="P1072" s="85"/>
      <c r="Q1072" s="107"/>
      <c r="R1072" s="64"/>
      <c r="S1072" s="251"/>
      <c r="T1072" s="33"/>
      <c r="U1072" s="34">
        <f>$D1072*I1072</f>
        <v>0</v>
      </c>
      <c r="V1072" s="34">
        <f>$D1072*J1072</f>
        <v>0</v>
      </c>
      <c r="W1072" s="34">
        <f>$D1072*K1072</f>
        <v>0</v>
      </c>
      <c r="X1072" s="35">
        <f>$D1072*M1072</f>
        <v>0</v>
      </c>
      <c r="Y1072" s="35">
        <f t="shared" ref="Y1072" si="530">D1072*(1-K1072)</f>
        <v>0</v>
      </c>
      <c r="Z1072" s="34">
        <f>$D1072*N1072</f>
        <v>0</v>
      </c>
      <c r="AA1072" s="34">
        <f>$D1072*O1072</f>
        <v>0</v>
      </c>
      <c r="AB1072" s="34">
        <f>$D1072*P1072</f>
        <v>0</v>
      </c>
      <c r="AC1072" s="106">
        <f>D1072-AF1072-AE1072-AD1072</f>
        <v>0</v>
      </c>
      <c r="AD1072" s="34">
        <f>$D1072*Q1072</f>
        <v>0</v>
      </c>
      <c r="AE1072" s="34">
        <f>$D1072*R1072</f>
        <v>0</v>
      </c>
      <c r="AF1072" s="34">
        <f>$D1072*S1072</f>
        <v>0</v>
      </c>
      <c r="AG1072" s="106">
        <f>$P1072*AC1072</f>
        <v>0</v>
      </c>
      <c r="AH1072" s="106">
        <f>$P1072*AD1072</f>
        <v>0</v>
      </c>
      <c r="AI1072" s="106">
        <f>$P1072*AE1072</f>
        <v>0</v>
      </c>
      <c r="AJ1072" s="106">
        <f>$P1072*AF1072</f>
        <v>0</v>
      </c>
      <c r="AK1072" s="34">
        <f>$D1072*T1072</f>
        <v>0</v>
      </c>
      <c r="AL1072" s="35"/>
      <c r="AM1072" s="10"/>
      <c r="AN1072" s="29">
        <f>DSUM($A$9:$D$1100,$D$9,AO1071:AO1072)</f>
        <v>0</v>
      </c>
      <c r="AO1072" s="10">
        <f>B1072</f>
        <v>0</v>
      </c>
      <c r="AP1072" s="88">
        <f>DCOUNT($A$9:$T$1100,$B$9,AO1071:AO1072)</f>
        <v>0</v>
      </c>
      <c r="AQ1072" s="29">
        <f>DSUM($A$9:$T$1100,$P$9,AO1071:AO1072)</f>
        <v>0</v>
      </c>
      <c r="AR1072" s="6">
        <f>IF(AP1072=0,0,AQ1072/AP1072)</f>
        <v>0</v>
      </c>
      <c r="AY1072" s="51"/>
    </row>
    <row r="1073" spans="1:51" ht="2.25" customHeight="1" x14ac:dyDescent="0.2">
      <c r="A1073" s="37"/>
      <c r="B1073" s="38"/>
      <c r="C1073" s="39"/>
      <c r="D1073" s="40"/>
      <c r="E1073" s="41"/>
      <c r="F1073" s="42"/>
      <c r="G1073" s="41"/>
      <c r="H1073" s="43" t="s">
        <v>0</v>
      </c>
      <c r="I1073" s="43" t="s">
        <v>52</v>
      </c>
      <c r="J1073" s="43" t="s">
        <v>1</v>
      </c>
      <c r="K1073" s="39"/>
      <c r="L1073" s="69"/>
      <c r="M1073" s="45"/>
      <c r="N1073" s="46"/>
      <c r="O1073" s="46"/>
      <c r="P1073" s="86"/>
      <c r="Q1073" s="252"/>
      <c r="R1073" s="63"/>
      <c r="S1073" s="253"/>
      <c r="T1073" s="47"/>
      <c r="U1073" s="48"/>
      <c r="V1073" s="48"/>
      <c r="W1073" s="48"/>
      <c r="X1073" s="48"/>
      <c r="Y1073" s="48"/>
      <c r="Z1073" s="48"/>
      <c r="AA1073" s="48"/>
      <c r="AB1073" s="48"/>
      <c r="AC1073" s="103"/>
      <c r="AD1073" s="48"/>
      <c r="AE1073" s="48"/>
      <c r="AF1073" s="48"/>
      <c r="AG1073" s="109"/>
      <c r="AH1073" s="109"/>
      <c r="AI1073" s="109"/>
      <c r="AJ1073" s="109"/>
      <c r="AK1073" s="48"/>
      <c r="AL1073" s="48"/>
      <c r="AM1073" s="10"/>
      <c r="AN1073" s="18"/>
      <c r="AO1073" s="14" t="s">
        <v>81</v>
      </c>
      <c r="AP1073" s="87"/>
      <c r="AQ1073" s="87"/>
      <c r="AY1073" s="51"/>
    </row>
    <row r="1074" spans="1:51" ht="17.25" customHeight="1" x14ac:dyDescent="0.2">
      <c r="A1074" s="26"/>
      <c r="B1074" s="27"/>
      <c r="C1074" s="28"/>
      <c r="D1074" s="29">
        <f>C1074*E1074*G1074/100</f>
        <v>0</v>
      </c>
      <c r="E1074" s="30"/>
      <c r="F1074" s="31">
        <f>E1074*G1074/10</f>
        <v>0</v>
      </c>
      <c r="G1074" s="30"/>
      <c r="H1074" s="30"/>
      <c r="I1074" s="30"/>
      <c r="J1074" s="30"/>
      <c r="K1074" s="28"/>
      <c r="L1074" s="68"/>
      <c r="M1074" s="32">
        <f>IF(L1074=0,H1074,L1074)</f>
        <v>0</v>
      </c>
      <c r="N1074" s="297"/>
      <c r="O1074" s="107"/>
      <c r="P1074" s="85"/>
      <c r="Q1074" s="107"/>
      <c r="R1074" s="64"/>
      <c r="S1074" s="251"/>
      <c r="T1074" s="33"/>
      <c r="U1074" s="34">
        <f>$D1074*I1074</f>
        <v>0</v>
      </c>
      <c r="V1074" s="34">
        <f>$D1074*J1074</f>
        <v>0</v>
      </c>
      <c r="W1074" s="34">
        <f>$D1074*K1074</f>
        <v>0</v>
      </c>
      <c r="X1074" s="35">
        <f>$D1074*M1074</f>
        <v>0</v>
      </c>
      <c r="Y1074" s="35">
        <f t="shared" ref="Y1074" si="531">D1074*(1-K1074)</f>
        <v>0</v>
      </c>
      <c r="Z1074" s="34">
        <f>$D1074*N1074</f>
        <v>0</v>
      </c>
      <c r="AA1074" s="34">
        <f>$D1074*O1074</f>
        <v>0</v>
      </c>
      <c r="AB1074" s="34">
        <f>$D1074*P1074</f>
        <v>0</v>
      </c>
      <c r="AC1074" s="106">
        <f>D1074-AF1074-AE1074-AD1074</f>
        <v>0</v>
      </c>
      <c r="AD1074" s="34">
        <f>$D1074*Q1074</f>
        <v>0</v>
      </c>
      <c r="AE1074" s="34">
        <f>$D1074*R1074</f>
        <v>0</v>
      </c>
      <c r="AF1074" s="34">
        <f>$D1074*S1074</f>
        <v>0</v>
      </c>
      <c r="AG1074" s="106">
        <f>$P1074*AC1074</f>
        <v>0</v>
      </c>
      <c r="AH1074" s="106">
        <f>$P1074*AD1074</f>
        <v>0</v>
      </c>
      <c r="AI1074" s="106">
        <f>$P1074*AE1074</f>
        <v>0</v>
      </c>
      <c r="AJ1074" s="106">
        <f>$P1074*AF1074</f>
        <v>0</v>
      </c>
      <c r="AK1074" s="34">
        <f>$D1074*T1074</f>
        <v>0</v>
      </c>
      <c r="AL1074" s="35"/>
      <c r="AM1074" s="10"/>
      <c r="AN1074" s="29">
        <f>DSUM($A$9:$D$1100,$D$9,AO1073:AO1074)</f>
        <v>0</v>
      </c>
      <c r="AO1074" s="10">
        <f>B1074</f>
        <v>0</v>
      </c>
      <c r="AP1074" s="88">
        <f>DCOUNT($A$9:$T$1100,$B$9,AO1073:AO1074)</f>
        <v>0</v>
      </c>
      <c r="AQ1074" s="29">
        <f>DSUM($A$9:$T$1100,$P$9,AO1073:AO1074)</f>
        <v>0</v>
      </c>
      <c r="AR1074" s="6">
        <f>IF(AP1074=0,0,AQ1074/AP1074)</f>
        <v>0</v>
      </c>
      <c r="AY1074" s="51"/>
    </row>
    <row r="1075" spans="1:51" ht="2.25" customHeight="1" x14ac:dyDescent="0.2">
      <c r="A1075" s="37"/>
      <c r="B1075" s="38"/>
      <c r="C1075" s="39"/>
      <c r="D1075" s="40"/>
      <c r="E1075" s="41"/>
      <c r="F1075" s="42"/>
      <c r="G1075" s="41"/>
      <c r="H1075" s="43" t="s">
        <v>0</v>
      </c>
      <c r="I1075" s="43" t="s">
        <v>52</v>
      </c>
      <c r="J1075" s="43" t="s">
        <v>1</v>
      </c>
      <c r="K1075" s="39"/>
      <c r="L1075" s="69"/>
      <c r="M1075" s="45"/>
      <c r="N1075" s="46"/>
      <c r="O1075" s="46"/>
      <c r="P1075" s="86"/>
      <c r="Q1075" s="252"/>
      <c r="R1075" s="63"/>
      <c r="S1075" s="253"/>
      <c r="T1075" s="47"/>
      <c r="U1075" s="48"/>
      <c r="V1075" s="48"/>
      <c r="W1075" s="48"/>
      <c r="X1075" s="48"/>
      <c r="Y1075" s="48"/>
      <c r="Z1075" s="48"/>
      <c r="AA1075" s="48"/>
      <c r="AB1075" s="48"/>
      <c r="AC1075" s="103"/>
      <c r="AD1075" s="48"/>
      <c r="AE1075" s="48"/>
      <c r="AF1075" s="48"/>
      <c r="AG1075" s="109"/>
      <c r="AH1075" s="109"/>
      <c r="AI1075" s="109"/>
      <c r="AJ1075" s="109"/>
      <c r="AK1075" s="48"/>
      <c r="AL1075" s="48"/>
      <c r="AM1075" s="10"/>
      <c r="AN1075" s="18"/>
      <c r="AO1075" s="14" t="s">
        <v>81</v>
      </c>
      <c r="AP1075" s="87"/>
      <c r="AQ1075" s="87"/>
      <c r="AY1075" s="51"/>
    </row>
    <row r="1076" spans="1:51" ht="17.25" customHeight="1" x14ac:dyDescent="0.2">
      <c r="A1076" s="26"/>
      <c r="B1076" s="27"/>
      <c r="C1076" s="28"/>
      <c r="D1076" s="29">
        <f>C1076*E1076*G1076/100</f>
        <v>0</v>
      </c>
      <c r="E1076" s="30"/>
      <c r="F1076" s="31">
        <f>E1076*G1076/10</f>
        <v>0</v>
      </c>
      <c r="G1076" s="30"/>
      <c r="H1076" s="30"/>
      <c r="I1076" s="30"/>
      <c r="J1076" s="30"/>
      <c r="K1076" s="28"/>
      <c r="L1076" s="68"/>
      <c r="M1076" s="32">
        <f>IF(L1076=0,H1076,L1076)</f>
        <v>0</v>
      </c>
      <c r="N1076" s="297"/>
      <c r="O1076" s="107"/>
      <c r="P1076" s="85"/>
      <c r="Q1076" s="107"/>
      <c r="R1076" s="64"/>
      <c r="S1076" s="251"/>
      <c r="T1076" s="33"/>
      <c r="U1076" s="34">
        <f>$D1076*I1076</f>
        <v>0</v>
      </c>
      <c r="V1076" s="34">
        <f>$D1076*J1076</f>
        <v>0</v>
      </c>
      <c r="W1076" s="34">
        <f>$D1076*K1076</f>
        <v>0</v>
      </c>
      <c r="X1076" s="35">
        <f>$D1076*M1076</f>
        <v>0</v>
      </c>
      <c r="Y1076" s="35">
        <f t="shared" ref="Y1076" si="532">D1076*(1-K1076)</f>
        <v>0</v>
      </c>
      <c r="Z1076" s="34">
        <f>$D1076*N1076</f>
        <v>0</v>
      </c>
      <c r="AA1076" s="34">
        <f>$D1076*O1076</f>
        <v>0</v>
      </c>
      <c r="AB1076" s="34">
        <f>$D1076*P1076</f>
        <v>0</v>
      </c>
      <c r="AC1076" s="106">
        <f>D1076-AF1076-AE1076-AD1076</f>
        <v>0</v>
      </c>
      <c r="AD1076" s="34">
        <f>$D1076*Q1076</f>
        <v>0</v>
      </c>
      <c r="AE1076" s="34">
        <f>$D1076*R1076</f>
        <v>0</v>
      </c>
      <c r="AF1076" s="34">
        <f>$D1076*S1076</f>
        <v>0</v>
      </c>
      <c r="AG1076" s="106">
        <f>$P1076*AC1076</f>
        <v>0</v>
      </c>
      <c r="AH1076" s="106">
        <f>$P1076*AD1076</f>
        <v>0</v>
      </c>
      <c r="AI1076" s="106">
        <f>$P1076*AE1076</f>
        <v>0</v>
      </c>
      <c r="AJ1076" s="106">
        <f>$P1076*AF1076</f>
        <v>0</v>
      </c>
      <c r="AK1076" s="34">
        <f>$D1076*T1076</f>
        <v>0</v>
      </c>
      <c r="AL1076" s="35"/>
      <c r="AM1076" s="10"/>
      <c r="AN1076" s="29">
        <f>DSUM($A$9:$D$1100,$D$9,AO1075:AO1076)</f>
        <v>0</v>
      </c>
      <c r="AO1076" s="10">
        <f>B1076</f>
        <v>0</v>
      </c>
      <c r="AP1076" s="88">
        <f>DCOUNT($A$9:$T$1100,$B$9,AO1075:AO1076)</f>
        <v>0</v>
      </c>
      <c r="AQ1076" s="29">
        <f>DSUM($A$9:$T$1100,$P$9,AO1075:AO1076)</f>
        <v>0</v>
      </c>
      <c r="AR1076" s="6">
        <f>IF(AP1076=0,0,AQ1076/AP1076)</f>
        <v>0</v>
      </c>
      <c r="AY1076" s="51"/>
    </row>
    <row r="1077" spans="1:51" ht="2.25" customHeight="1" x14ac:dyDescent="0.2">
      <c r="A1077" s="37"/>
      <c r="B1077" s="38"/>
      <c r="C1077" s="39"/>
      <c r="D1077" s="40"/>
      <c r="E1077" s="41"/>
      <c r="F1077" s="42"/>
      <c r="G1077" s="41"/>
      <c r="H1077" s="43" t="s">
        <v>0</v>
      </c>
      <c r="I1077" s="43" t="s">
        <v>52</v>
      </c>
      <c r="J1077" s="43" t="s">
        <v>1</v>
      </c>
      <c r="K1077" s="39"/>
      <c r="L1077" s="69"/>
      <c r="M1077" s="45"/>
      <c r="N1077" s="46"/>
      <c r="O1077" s="46"/>
      <c r="P1077" s="86"/>
      <c r="Q1077" s="252"/>
      <c r="R1077" s="63"/>
      <c r="S1077" s="253"/>
      <c r="T1077" s="47"/>
      <c r="U1077" s="48"/>
      <c r="V1077" s="48"/>
      <c r="W1077" s="48"/>
      <c r="X1077" s="48"/>
      <c r="Y1077" s="48"/>
      <c r="Z1077" s="48"/>
      <c r="AA1077" s="48"/>
      <c r="AB1077" s="48"/>
      <c r="AC1077" s="103"/>
      <c r="AD1077" s="48"/>
      <c r="AE1077" s="48"/>
      <c r="AF1077" s="48"/>
      <c r="AG1077" s="109"/>
      <c r="AH1077" s="109"/>
      <c r="AI1077" s="109"/>
      <c r="AJ1077" s="109"/>
      <c r="AK1077" s="48"/>
      <c r="AL1077" s="48"/>
      <c r="AM1077" s="10"/>
      <c r="AN1077" s="18"/>
      <c r="AO1077" s="14" t="s">
        <v>81</v>
      </c>
      <c r="AP1077" s="87"/>
      <c r="AQ1077" s="87"/>
      <c r="AY1077" s="51"/>
    </row>
    <row r="1078" spans="1:51" ht="17.25" customHeight="1" x14ac:dyDescent="0.2">
      <c r="A1078" s="26"/>
      <c r="B1078" s="27"/>
      <c r="C1078" s="28"/>
      <c r="D1078" s="29">
        <f>C1078*E1078*G1078/100</f>
        <v>0</v>
      </c>
      <c r="E1078" s="30"/>
      <c r="F1078" s="31">
        <f>E1078*G1078/10</f>
        <v>0</v>
      </c>
      <c r="G1078" s="30"/>
      <c r="H1078" s="30"/>
      <c r="I1078" s="30"/>
      <c r="J1078" s="30"/>
      <c r="K1078" s="28"/>
      <c r="L1078" s="68"/>
      <c r="M1078" s="32">
        <f>IF(L1078=0,H1078,L1078)</f>
        <v>0</v>
      </c>
      <c r="N1078" s="297"/>
      <c r="O1078" s="107"/>
      <c r="P1078" s="85"/>
      <c r="Q1078" s="107"/>
      <c r="R1078" s="64"/>
      <c r="S1078" s="251"/>
      <c r="T1078" s="33"/>
      <c r="U1078" s="34">
        <f>$D1078*I1078</f>
        <v>0</v>
      </c>
      <c r="V1078" s="34">
        <f>$D1078*J1078</f>
        <v>0</v>
      </c>
      <c r="W1078" s="34">
        <f>$D1078*K1078</f>
        <v>0</v>
      </c>
      <c r="X1078" s="35">
        <f>$D1078*M1078</f>
        <v>0</v>
      </c>
      <c r="Y1078" s="35">
        <f t="shared" ref="Y1078" si="533">D1078*(1-K1078)</f>
        <v>0</v>
      </c>
      <c r="Z1078" s="34">
        <f>$D1078*N1078</f>
        <v>0</v>
      </c>
      <c r="AA1078" s="34">
        <f>$D1078*O1078</f>
        <v>0</v>
      </c>
      <c r="AB1078" s="34">
        <f>$D1078*P1078</f>
        <v>0</v>
      </c>
      <c r="AC1078" s="106">
        <f>D1078-AF1078-AE1078-AD1078</f>
        <v>0</v>
      </c>
      <c r="AD1078" s="34">
        <f>$D1078*Q1078</f>
        <v>0</v>
      </c>
      <c r="AE1078" s="34">
        <f>$D1078*R1078</f>
        <v>0</v>
      </c>
      <c r="AF1078" s="34">
        <f>$D1078*S1078</f>
        <v>0</v>
      </c>
      <c r="AG1078" s="106">
        <f>$P1078*AC1078</f>
        <v>0</v>
      </c>
      <c r="AH1078" s="106">
        <f>$P1078*AD1078</f>
        <v>0</v>
      </c>
      <c r="AI1078" s="106">
        <f>$P1078*AE1078</f>
        <v>0</v>
      </c>
      <c r="AJ1078" s="106">
        <f>$P1078*AF1078</f>
        <v>0</v>
      </c>
      <c r="AK1078" s="34">
        <f>$D1078*T1078</f>
        <v>0</v>
      </c>
      <c r="AL1078" s="35"/>
      <c r="AM1078" s="10"/>
      <c r="AN1078" s="29">
        <f>DSUM($A$9:$D$1100,$D$9,AO1077:AO1078)</f>
        <v>0</v>
      </c>
      <c r="AO1078" s="10">
        <f>B1078</f>
        <v>0</v>
      </c>
      <c r="AP1078" s="88">
        <f>DCOUNT($A$9:$T$1100,$B$9,AO1077:AO1078)</f>
        <v>0</v>
      </c>
      <c r="AQ1078" s="29">
        <f>DSUM($A$9:$T$1100,$P$9,AO1077:AO1078)</f>
        <v>0</v>
      </c>
      <c r="AR1078" s="6">
        <f>IF(AP1078=0,0,AQ1078/AP1078)</f>
        <v>0</v>
      </c>
      <c r="AY1078" s="51"/>
    </row>
    <row r="1079" spans="1:51" ht="2.25" customHeight="1" x14ac:dyDescent="0.2">
      <c r="A1079" s="37"/>
      <c r="B1079" s="38"/>
      <c r="C1079" s="39"/>
      <c r="D1079" s="40"/>
      <c r="E1079" s="41"/>
      <c r="F1079" s="42"/>
      <c r="G1079" s="41"/>
      <c r="H1079" s="43" t="s">
        <v>0</v>
      </c>
      <c r="I1079" s="43" t="s">
        <v>52</v>
      </c>
      <c r="J1079" s="43" t="s">
        <v>1</v>
      </c>
      <c r="K1079" s="39"/>
      <c r="L1079" s="69"/>
      <c r="M1079" s="45"/>
      <c r="N1079" s="46"/>
      <c r="O1079" s="46"/>
      <c r="P1079" s="86"/>
      <c r="Q1079" s="252"/>
      <c r="R1079" s="63"/>
      <c r="S1079" s="253"/>
      <c r="T1079" s="47"/>
      <c r="U1079" s="48"/>
      <c r="V1079" s="48"/>
      <c r="W1079" s="48"/>
      <c r="X1079" s="48"/>
      <c r="Y1079" s="48"/>
      <c r="Z1079" s="48"/>
      <c r="AA1079" s="48"/>
      <c r="AB1079" s="48"/>
      <c r="AC1079" s="103"/>
      <c r="AD1079" s="48"/>
      <c r="AE1079" s="48"/>
      <c r="AF1079" s="48"/>
      <c r="AG1079" s="109"/>
      <c r="AH1079" s="109"/>
      <c r="AI1079" s="109"/>
      <c r="AJ1079" s="109"/>
      <c r="AK1079" s="48"/>
      <c r="AL1079" s="48"/>
      <c r="AM1079" s="10"/>
      <c r="AN1079" s="18"/>
      <c r="AO1079" s="14" t="s">
        <v>81</v>
      </c>
      <c r="AP1079" s="87"/>
      <c r="AQ1079" s="87"/>
      <c r="AY1079" s="51"/>
    </row>
    <row r="1080" spans="1:51" ht="17.25" customHeight="1" x14ac:dyDescent="0.2">
      <c r="A1080" s="26"/>
      <c r="B1080" s="27"/>
      <c r="C1080" s="28"/>
      <c r="D1080" s="29">
        <f>C1080*E1080*G1080/100</f>
        <v>0</v>
      </c>
      <c r="E1080" s="30"/>
      <c r="F1080" s="31">
        <f>E1080*G1080/10</f>
        <v>0</v>
      </c>
      <c r="G1080" s="30"/>
      <c r="H1080" s="30"/>
      <c r="I1080" s="30"/>
      <c r="J1080" s="30"/>
      <c r="K1080" s="28"/>
      <c r="L1080" s="68"/>
      <c r="M1080" s="32">
        <f>IF(L1080=0,H1080,L1080)</f>
        <v>0</v>
      </c>
      <c r="N1080" s="297"/>
      <c r="O1080" s="107"/>
      <c r="P1080" s="85"/>
      <c r="Q1080" s="107"/>
      <c r="R1080" s="64"/>
      <c r="S1080" s="251"/>
      <c r="T1080" s="33"/>
      <c r="U1080" s="34">
        <f>$D1080*I1080</f>
        <v>0</v>
      </c>
      <c r="V1080" s="34">
        <f>$D1080*J1080</f>
        <v>0</v>
      </c>
      <c r="W1080" s="34">
        <f>$D1080*K1080</f>
        <v>0</v>
      </c>
      <c r="X1080" s="35">
        <f>$D1080*M1080</f>
        <v>0</v>
      </c>
      <c r="Y1080" s="35">
        <f t="shared" ref="Y1080" si="534">D1080*(1-K1080)</f>
        <v>0</v>
      </c>
      <c r="Z1080" s="34">
        <f>$D1080*N1080</f>
        <v>0</v>
      </c>
      <c r="AA1080" s="34">
        <f>$D1080*O1080</f>
        <v>0</v>
      </c>
      <c r="AB1080" s="34">
        <f>$D1080*P1080</f>
        <v>0</v>
      </c>
      <c r="AC1080" s="106">
        <f>D1080-AF1080-AE1080-AD1080</f>
        <v>0</v>
      </c>
      <c r="AD1080" s="34">
        <f>$D1080*Q1080</f>
        <v>0</v>
      </c>
      <c r="AE1080" s="34">
        <f>$D1080*R1080</f>
        <v>0</v>
      </c>
      <c r="AF1080" s="34">
        <f>$D1080*S1080</f>
        <v>0</v>
      </c>
      <c r="AG1080" s="106">
        <f>$P1080*AC1080</f>
        <v>0</v>
      </c>
      <c r="AH1080" s="106">
        <f>$P1080*AD1080</f>
        <v>0</v>
      </c>
      <c r="AI1080" s="106">
        <f>$P1080*AE1080</f>
        <v>0</v>
      </c>
      <c r="AJ1080" s="106">
        <f>$P1080*AF1080</f>
        <v>0</v>
      </c>
      <c r="AK1080" s="34">
        <f>$D1080*T1080</f>
        <v>0</v>
      </c>
      <c r="AL1080" s="35"/>
      <c r="AM1080" s="10"/>
      <c r="AN1080" s="29">
        <f>DSUM($A$9:$D$1100,$D$9,AO1079:AO1080)</f>
        <v>0</v>
      </c>
      <c r="AO1080" s="10">
        <f>B1080</f>
        <v>0</v>
      </c>
      <c r="AP1080" s="88">
        <f>DCOUNT($A$9:$T$1100,$B$9,AO1079:AO1080)</f>
        <v>0</v>
      </c>
      <c r="AQ1080" s="29">
        <f>DSUM($A$9:$T$1100,$P$9,AO1079:AO1080)</f>
        <v>0</v>
      </c>
      <c r="AR1080" s="6">
        <f>IF(AP1080=0,0,AQ1080/AP1080)</f>
        <v>0</v>
      </c>
      <c r="AY1080" s="51"/>
    </row>
    <row r="1081" spans="1:51" ht="2.25" customHeight="1" x14ac:dyDescent="0.2">
      <c r="A1081" s="37"/>
      <c r="B1081" s="38"/>
      <c r="C1081" s="39"/>
      <c r="D1081" s="40"/>
      <c r="E1081" s="41"/>
      <c r="F1081" s="42"/>
      <c r="G1081" s="41"/>
      <c r="H1081" s="43" t="s">
        <v>0</v>
      </c>
      <c r="I1081" s="43" t="s">
        <v>52</v>
      </c>
      <c r="J1081" s="43" t="s">
        <v>1</v>
      </c>
      <c r="K1081" s="39"/>
      <c r="L1081" s="69"/>
      <c r="M1081" s="45"/>
      <c r="N1081" s="46"/>
      <c r="O1081" s="46"/>
      <c r="P1081" s="86"/>
      <c r="Q1081" s="252"/>
      <c r="R1081" s="63"/>
      <c r="S1081" s="253"/>
      <c r="T1081" s="47"/>
      <c r="U1081" s="48"/>
      <c r="V1081" s="48"/>
      <c r="W1081" s="48"/>
      <c r="X1081" s="48"/>
      <c r="Y1081" s="48"/>
      <c r="Z1081" s="48"/>
      <c r="AA1081" s="48"/>
      <c r="AB1081" s="48"/>
      <c r="AC1081" s="103"/>
      <c r="AD1081" s="48"/>
      <c r="AE1081" s="48"/>
      <c r="AF1081" s="48"/>
      <c r="AG1081" s="109"/>
      <c r="AH1081" s="109"/>
      <c r="AI1081" s="109"/>
      <c r="AJ1081" s="109"/>
      <c r="AK1081" s="48"/>
      <c r="AL1081" s="48"/>
      <c r="AM1081" s="10"/>
      <c r="AN1081" s="18"/>
      <c r="AO1081" s="14" t="s">
        <v>81</v>
      </c>
      <c r="AP1081" s="87"/>
      <c r="AQ1081" s="87"/>
      <c r="AY1081" s="51"/>
    </row>
    <row r="1082" spans="1:51" ht="17.25" customHeight="1" x14ac:dyDescent="0.2">
      <c r="A1082" s="26"/>
      <c r="B1082" s="27"/>
      <c r="C1082" s="28"/>
      <c r="D1082" s="29">
        <f>C1082*E1082*G1082/100</f>
        <v>0</v>
      </c>
      <c r="E1082" s="30"/>
      <c r="F1082" s="31">
        <f>E1082*G1082/10</f>
        <v>0</v>
      </c>
      <c r="G1082" s="30"/>
      <c r="H1082" s="30"/>
      <c r="I1082" s="30"/>
      <c r="J1082" s="30"/>
      <c r="K1082" s="28"/>
      <c r="L1082" s="68"/>
      <c r="M1082" s="32">
        <f>IF(L1082=0,H1082,L1082)</f>
        <v>0</v>
      </c>
      <c r="N1082" s="297"/>
      <c r="O1082" s="107"/>
      <c r="P1082" s="85"/>
      <c r="Q1082" s="107"/>
      <c r="R1082" s="64"/>
      <c r="S1082" s="251"/>
      <c r="T1082" s="33"/>
      <c r="U1082" s="34">
        <f>$D1082*I1082</f>
        <v>0</v>
      </c>
      <c r="V1082" s="34">
        <f>$D1082*J1082</f>
        <v>0</v>
      </c>
      <c r="W1082" s="34">
        <f>$D1082*K1082</f>
        <v>0</v>
      </c>
      <c r="X1082" s="35">
        <f>$D1082*M1082</f>
        <v>0</v>
      </c>
      <c r="Y1082" s="35">
        <f t="shared" ref="Y1082" si="535">D1082*(1-K1082)</f>
        <v>0</v>
      </c>
      <c r="Z1082" s="34">
        <f>$D1082*N1082</f>
        <v>0</v>
      </c>
      <c r="AA1082" s="34">
        <f>$D1082*O1082</f>
        <v>0</v>
      </c>
      <c r="AB1082" s="34">
        <f>$D1082*P1082</f>
        <v>0</v>
      </c>
      <c r="AC1082" s="106">
        <f>D1082-AF1082-AE1082-AD1082</f>
        <v>0</v>
      </c>
      <c r="AD1082" s="34">
        <f>$D1082*Q1082</f>
        <v>0</v>
      </c>
      <c r="AE1082" s="34">
        <f>$D1082*R1082</f>
        <v>0</v>
      </c>
      <c r="AF1082" s="34">
        <f>$D1082*S1082</f>
        <v>0</v>
      </c>
      <c r="AG1082" s="106">
        <f>$P1082*AC1082</f>
        <v>0</v>
      </c>
      <c r="AH1082" s="106">
        <f>$P1082*AD1082</f>
        <v>0</v>
      </c>
      <c r="AI1082" s="106">
        <f>$P1082*AE1082</f>
        <v>0</v>
      </c>
      <c r="AJ1082" s="106">
        <f>$P1082*AF1082</f>
        <v>0</v>
      </c>
      <c r="AK1082" s="34">
        <f>$D1082*T1082</f>
        <v>0</v>
      </c>
      <c r="AL1082" s="35"/>
      <c r="AM1082" s="10"/>
      <c r="AN1082" s="29">
        <f>DSUM($A$9:$D$1100,$D$9,AO1081:AO1082)</f>
        <v>0</v>
      </c>
      <c r="AO1082" s="10">
        <f>B1082</f>
        <v>0</v>
      </c>
      <c r="AP1082" s="88">
        <f>DCOUNT($A$9:$T$1100,$B$9,AO1081:AO1082)</f>
        <v>0</v>
      </c>
      <c r="AQ1082" s="29">
        <f>DSUM($A$9:$T$1100,$P$9,AO1081:AO1082)</f>
        <v>0</v>
      </c>
      <c r="AR1082" s="6">
        <f>IF(AP1082=0,0,AQ1082/AP1082)</f>
        <v>0</v>
      </c>
      <c r="AY1082" s="51"/>
    </row>
    <row r="1083" spans="1:51" ht="2.25" customHeight="1" x14ac:dyDescent="0.2">
      <c r="A1083" s="37"/>
      <c r="B1083" s="38"/>
      <c r="C1083" s="39"/>
      <c r="D1083" s="40"/>
      <c r="E1083" s="41"/>
      <c r="F1083" s="42"/>
      <c r="G1083" s="41"/>
      <c r="H1083" s="43" t="s">
        <v>0</v>
      </c>
      <c r="I1083" s="43" t="s">
        <v>52</v>
      </c>
      <c r="J1083" s="43" t="s">
        <v>1</v>
      </c>
      <c r="K1083" s="39"/>
      <c r="L1083" s="69"/>
      <c r="M1083" s="45"/>
      <c r="N1083" s="46"/>
      <c r="O1083" s="46"/>
      <c r="P1083" s="86"/>
      <c r="Q1083" s="252"/>
      <c r="R1083" s="63"/>
      <c r="S1083" s="253"/>
      <c r="T1083" s="47"/>
      <c r="U1083" s="48"/>
      <c r="V1083" s="48"/>
      <c r="W1083" s="48"/>
      <c r="X1083" s="48"/>
      <c r="Y1083" s="48"/>
      <c r="Z1083" s="48"/>
      <c r="AA1083" s="48"/>
      <c r="AB1083" s="48"/>
      <c r="AC1083" s="103"/>
      <c r="AD1083" s="48"/>
      <c r="AE1083" s="48"/>
      <c r="AF1083" s="48"/>
      <c r="AG1083" s="109"/>
      <c r="AH1083" s="109"/>
      <c r="AI1083" s="109"/>
      <c r="AJ1083" s="109"/>
      <c r="AK1083" s="48"/>
      <c r="AL1083" s="48"/>
      <c r="AM1083" s="10"/>
      <c r="AN1083" s="18"/>
      <c r="AO1083" s="14" t="s">
        <v>81</v>
      </c>
      <c r="AP1083" s="87"/>
      <c r="AQ1083" s="87"/>
      <c r="AY1083" s="51"/>
    </row>
    <row r="1084" spans="1:51" ht="17.25" customHeight="1" x14ac:dyDescent="0.2">
      <c r="A1084" s="26"/>
      <c r="B1084" s="27"/>
      <c r="C1084" s="28"/>
      <c r="D1084" s="29">
        <f>C1084*E1084*G1084/100</f>
        <v>0</v>
      </c>
      <c r="E1084" s="30"/>
      <c r="F1084" s="31">
        <f>E1084*G1084/10</f>
        <v>0</v>
      </c>
      <c r="G1084" s="30"/>
      <c r="H1084" s="30"/>
      <c r="I1084" s="30"/>
      <c r="J1084" s="30"/>
      <c r="K1084" s="28"/>
      <c r="L1084" s="68"/>
      <c r="M1084" s="32">
        <f>IF(L1084=0,H1084,L1084)</f>
        <v>0</v>
      </c>
      <c r="N1084" s="297"/>
      <c r="O1084" s="107"/>
      <c r="P1084" s="85"/>
      <c r="Q1084" s="107"/>
      <c r="R1084" s="64"/>
      <c r="S1084" s="251"/>
      <c r="T1084" s="33"/>
      <c r="U1084" s="34">
        <f>$D1084*I1084</f>
        <v>0</v>
      </c>
      <c r="V1084" s="34">
        <f>$D1084*J1084</f>
        <v>0</v>
      </c>
      <c r="W1084" s="34">
        <f>$D1084*K1084</f>
        <v>0</v>
      </c>
      <c r="X1084" s="35">
        <f>$D1084*M1084</f>
        <v>0</v>
      </c>
      <c r="Y1084" s="35">
        <f t="shared" ref="Y1084" si="536">D1084*(1-K1084)</f>
        <v>0</v>
      </c>
      <c r="Z1084" s="34">
        <f>$D1084*N1084</f>
        <v>0</v>
      </c>
      <c r="AA1084" s="34">
        <f>$D1084*O1084</f>
        <v>0</v>
      </c>
      <c r="AB1084" s="34">
        <f>$D1084*P1084</f>
        <v>0</v>
      </c>
      <c r="AC1084" s="106">
        <f>D1084-AF1084-AE1084-AD1084</f>
        <v>0</v>
      </c>
      <c r="AD1084" s="34">
        <f>$D1084*Q1084</f>
        <v>0</v>
      </c>
      <c r="AE1084" s="34">
        <f>$D1084*R1084</f>
        <v>0</v>
      </c>
      <c r="AF1084" s="34">
        <f>$D1084*S1084</f>
        <v>0</v>
      </c>
      <c r="AG1084" s="106">
        <f>$P1084*AC1084</f>
        <v>0</v>
      </c>
      <c r="AH1084" s="106">
        <f>$P1084*AD1084</f>
        <v>0</v>
      </c>
      <c r="AI1084" s="106">
        <f>$P1084*AE1084</f>
        <v>0</v>
      </c>
      <c r="AJ1084" s="106">
        <f>$P1084*AF1084</f>
        <v>0</v>
      </c>
      <c r="AK1084" s="34">
        <f>$D1084*T1084</f>
        <v>0</v>
      </c>
      <c r="AL1084" s="35"/>
      <c r="AM1084" s="10"/>
      <c r="AN1084" s="29">
        <f>DSUM($A$9:$D$1100,$D$9,AO1083:AO1084)</f>
        <v>0</v>
      </c>
      <c r="AO1084" s="10">
        <f>B1084</f>
        <v>0</v>
      </c>
      <c r="AP1084" s="88">
        <f>DCOUNT($A$9:$T$1100,$B$9,AO1083:AO1084)</f>
        <v>0</v>
      </c>
      <c r="AQ1084" s="29">
        <f>DSUM($A$9:$T$1100,$P$9,AO1083:AO1084)</f>
        <v>0</v>
      </c>
      <c r="AR1084" s="6">
        <f>IF(AP1084=0,0,AQ1084/AP1084)</f>
        <v>0</v>
      </c>
      <c r="AY1084" s="51"/>
    </row>
    <row r="1085" spans="1:51" ht="2.25" customHeight="1" x14ac:dyDescent="0.2">
      <c r="A1085" s="37"/>
      <c r="B1085" s="38"/>
      <c r="C1085" s="39"/>
      <c r="D1085" s="40"/>
      <c r="E1085" s="41"/>
      <c r="F1085" s="42"/>
      <c r="G1085" s="41"/>
      <c r="H1085" s="43" t="s">
        <v>0</v>
      </c>
      <c r="I1085" s="43" t="s">
        <v>52</v>
      </c>
      <c r="J1085" s="43" t="s">
        <v>1</v>
      </c>
      <c r="K1085" s="39"/>
      <c r="L1085" s="69"/>
      <c r="M1085" s="45"/>
      <c r="N1085" s="46"/>
      <c r="O1085" s="46"/>
      <c r="P1085" s="86"/>
      <c r="Q1085" s="252"/>
      <c r="R1085" s="63"/>
      <c r="S1085" s="253"/>
      <c r="T1085" s="47"/>
      <c r="U1085" s="48"/>
      <c r="V1085" s="48"/>
      <c r="W1085" s="48"/>
      <c r="X1085" s="48"/>
      <c r="Y1085" s="48"/>
      <c r="Z1085" s="48"/>
      <c r="AA1085" s="48"/>
      <c r="AB1085" s="48"/>
      <c r="AC1085" s="103"/>
      <c r="AD1085" s="48"/>
      <c r="AE1085" s="48"/>
      <c r="AF1085" s="48"/>
      <c r="AG1085" s="109"/>
      <c r="AH1085" s="109"/>
      <c r="AI1085" s="109"/>
      <c r="AJ1085" s="109"/>
      <c r="AK1085" s="48"/>
      <c r="AL1085" s="48"/>
      <c r="AM1085" s="10"/>
      <c r="AN1085" s="18"/>
      <c r="AO1085" s="14" t="s">
        <v>81</v>
      </c>
      <c r="AP1085" s="87"/>
      <c r="AQ1085" s="87"/>
      <c r="AY1085" s="51"/>
    </row>
    <row r="1086" spans="1:51" ht="17.25" customHeight="1" x14ac:dyDescent="0.2">
      <c r="A1086" s="26"/>
      <c r="B1086" s="27"/>
      <c r="C1086" s="28"/>
      <c r="D1086" s="29">
        <f>C1086*E1086*G1086/100</f>
        <v>0</v>
      </c>
      <c r="E1086" s="30"/>
      <c r="F1086" s="31">
        <f>E1086*G1086/10</f>
        <v>0</v>
      </c>
      <c r="G1086" s="30"/>
      <c r="H1086" s="30"/>
      <c r="I1086" s="30"/>
      <c r="J1086" s="30"/>
      <c r="K1086" s="28"/>
      <c r="L1086" s="68"/>
      <c r="M1086" s="32">
        <f>IF(L1086=0,H1086,L1086)</f>
        <v>0</v>
      </c>
      <c r="N1086" s="297"/>
      <c r="O1086" s="107"/>
      <c r="P1086" s="85"/>
      <c r="Q1086" s="107"/>
      <c r="R1086" s="64"/>
      <c r="S1086" s="251"/>
      <c r="T1086" s="33"/>
      <c r="U1086" s="34">
        <f>$D1086*I1086</f>
        <v>0</v>
      </c>
      <c r="V1086" s="34">
        <f>$D1086*J1086</f>
        <v>0</v>
      </c>
      <c r="W1086" s="34">
        <f>$D1086*K1086</f>
        <v>0</v>
      </c>
      <c r="X1086" s="35">
        <f>$D1086*M1086</f>
        <v>0</v>
      </c>
      <c r="Y1086" s="35">
        <f t="shared" ref="Y1086" si="537">D1086*(1-K1086)</f>
        <v>0</v>
      </c>
      <c r="Z1086" s="34">
        <f>$D1086*N1086</f>
        <v>0</v>
      </c>
      <c r="AA1086" s="34">
        <f>$D1086*O1086</f>
        <v>0</v>
      </c>
      <c r="AB1086" s="34">
        <f>$D1086*P1086</f>
        <v>0</v>
      </c>
      <c r="AC1086" s="106">
        <f>D1086-AF1086-AE1086-AD1086</f>
        <v>0</v>
      </c>
      <c r="AD1086" s="34">
        <f>$D1086*Q1086</f>
        <v>0</v>
      </c>
      <c r="AE1086" s="34">
        <f>$D1086*R1086</f>
        <v>0</v>
      </c>
      <c r="AF1086" s="34">
        <f>$D1086*S1086</f>
        <v>0</v>
      </c>
      <c r="AG1086" s="106">
        <f>$P1086*AC1086</f>
        <v>0</v>
      </c>
      <c r="AH1086" s="106">
        <f>$P1086*AD1086</f>
        <v>0</v>
      </c>
      <c r="AI1086" s="106">
        <f>$P1086*AE1086</f>
        <v>0</v>
      </c>
      <c r="AJ1086" s="106">
        <f>$P1086*AF1086</f>
        <v>0</v>
      </c>
      <c r="AK1086" s="34">
        <f>$D1086*T1086</f>
        <v>0</v>
      </c>
      <c r="AL1086" s="35"/>
      <c r="AM1086" s="10"/>
      <c r="AN1086" s="29">
        <f>DSUM($A$9:$D$1100,$D$9,AO1085:AO1086)</f>
        <v>0</v>
      </c>
      <c r="AO1086" s="10">
        <f>B1086</f>
        <v>0</v>
      </c>
      <c r="AP1086" s="88">
        <f>DCOUNT($A$9:$T$1100,$B$9,AO1085:AO1086)</f>
        <v>0</v>
      </c>
      <c r="AQ1086" s="29">
        <f>DSUM($A$9:$T$1100,$P$9,AO1085:AO1086)</f>
        <v>0</v>
      </c>
      <c r="AR1086" s="6">
        <f>IF(AP1086=0,0,AQ1086/AP1086)</f>
        <v>0</v>
      </c>
      <c r="AY1086" s="51"/>
    </row>
    <row r="1087" spans="1:51" ht="2.25" customHeight="1" x14ac:dyDescent="0.2">
      <c r="A1087" s="37"/>
      <c r="B1087" s="38"/>
      <c r="C1087" s="39"/>
      <c r="D1087" s="40"/>
      <c r="E1087" s="41"/>
      <c r="F1087" s="42"/>
      <c r="G1087" s="41"/>
      <c r="H1087" s="43" t="s">
        <v>0</v>
      </c>
      <c r="I1087" s="43" t="s">
        <v>52</v>
      </c>
      <c r="J1087" s="43" t="s">
        <v>1</v>
      </c>
      <c r="K1087" s="39"/>
      <c r="L1087" s="69"/>
      <c r="M1087" s="45"/>
      <c r="N1087" s="46"/>
      <c r="O1087" s="46"/>
      <c r="P1087" s="86"/>
      <c r="Q1087" s="252"/>
      <c r="R1087" s="63"/>
      <c r="S1087" s="253"/>
      <c r="T1087" s="47"/>
      <c r="U1087" s="48"/>
      <c r="V1087" s="48"/>
      <c r="W1087" s="48"/>
      <c r="X1087" s="48"/>
      <c r="Y1087" s="48"/>
      <c r="Z1087" s="48"/>
      <c r="AA1087" s="48"/>
      <c r="AB1087" s="48"/>
      <c r="AC1087" s="103"/>
      <c r="AD1087" s="48"/>
      <c r="AE1087" s="48"/>
      <c r="AF1087" s="48"/>
      <c r="AG1087" s="109"/>
      <c r="AH1087" s="109"/>
      <c r="AI1087" s="109"/>
      <c r="AJ1087" s="109"/>
      <c r="AK1087" s="48"/>
      <c r="AL1087" s="48"/>
      <c r="AM1087" s="10"/>
      <c r="AN1087" s="18"/>
      <c r="AO1087" s="14" t="s">
        <v>81</v>
      </c>
      <c r="AP1087" s="87"/>
      <c r="AQ1087" s="87"/>
      <c r="AY1087" s="51"/>
    </row>
    <row r="1088" spans="1:51" ht="17.25" customHeight="1" x14ac:dyDescent="0.2">
      <c r="A1088" s="26"/>
      <c r="B1088" s="27"/>
      <c r="C1088" s="28"/>
      <c r="D1088" s="29">
        <f>C1088*E1088*G1088/100</f>
        <v>0</v>
      </c>
      <c r="E1088" s="30"/>
      <c r="F1088" s="31">
        <f>E1088*G1088/10</f>
        <v>0</v>
      </c>
      <c r="G1088" s="30"/>
      <c r="H1088" s="30"/>
      <c r="I1088" s="30"/>
      <c r="J1088" s="30"/>
      <c r="K1088" s="28"/>
      <c r="L1088" s="68"/>
      <c r="M1088" s="32">
        <f>IF(L1088=0,H1088,L1088)</f>
        <v>0</v>
      </c>
      <c r="N1088" s="297"/>
      <c r="O1088" s="107"/>
      <c r="P1088" s="85"/>
      <c r="Q1088" s="107"/>
      <c r="R1088" s="64"/>
      <c r="S1088" s="251"/>
      <c r="T1088" s="33"/>
      <c r="U1088" s="34">
        <f>$D1088*I1088</f>
        <v>0</v>
      </c>
      <c r="V1088" s="34">
        <f>$D1088*J1088</f>
        <v>0</v>
      </c>
      <c r="W1088" s="34">
        <f>$D1088*K1088</f>
        <v>0</v>
      </c>
      <c r="X1088" s="35">
        <f>$D1088*M1088</f>
        <v>0</v>
      </c>
      <c r="Y1088" s="35">
        <f t="shared" ref="Y1088" si="538">D1088*(1-K1088)</f>
        <v>0</v>
      </c>
      <c r="Z1088" s="34">
        <f>$D1088*N1088</f>
        <v>0</v>
      </c>
      <c r="AA1088" s="34">
        <f>$D1088*O1088</f>
        <v>0</v>
      </c>
      <c r="AB1088" s="34">
        <f>$D1088*P1088</f>
        <v>0</v>
      </c>
      <c r="AC1088" s="106">
        <f>D1088-AF1088-AE1088-AD1088</f>
        <v>0</v>
      </c>
      <c r="AD1088" s="34">
        <f>$D1088*Q1088</f>
        <v>0</v>
      </c>
      <c r="AE1088" s="34">
        <f>$D1088*R1088</f>
        <v>0</v>
      </c>
      <c r="AF1088" s="34">
        <f>$D1088*S1088</f>
        <v>0</v>
      </c>
      <c r="AG1088" s="106">
        <f>$P1088*AC1088</f>
        <v>0</v>
      </c>
      <c r="AH1088" s="106">
        <f>$P1088*AD1088</f>
        <v>0</v>
      </c>
      <c r="AI1088" s="106">
        <f>$P1088*AE1088</f>
        <v>0</v>
      </c>
      <c r="AJ1088" s="106">
        <f>$P1088*AF1088</f>
        <v>0</v>
      </c>
      <c r="AK1088" s="34">
        <f>$D1088*T1088</f>
        <v>0</v>
      </c>
      <c r="AL1088" s="35"/>
      <c r="AM1088" s="10"/>
      <c r="AN1088" s="29">
        <f>DSUM($A$9:$D$1100,$D$9,AO1087:AO1088)</f>
        <v>0</v>
      </c>
      <c r="AO1088" s="10">
        <f>B1088</f>
        <v>0</v>
      </c>
      <c r="AP1088" s="88">
        <f>DCOUNT($A$9:$T$1100,$B$9,AO1087:AO1088)</f>
        <v>0</v>
      </c>
      <c r="AQ1088" s="29">
        <f>DSUM($A$9:$T$1100,$P$9,AO1087:AO1088)</f>
        <v>0</v>
      </c>
      <c r="AR1088" s="6">
        <f>IF(AP1088=0,0,AQ1088/AP1088)</f>
        <v>0</v>
      </c>
      <c r="AY1088" s="51"/>
    </row>
    <row r="1089" spans="1:51" ht="2.25" customHeight="1" x14ac:dyDescent="0.2">
      <c r="A1089" s="37"/>
      <c r="B1089" s="38"/>
      <c r="C1089" s="39"/>
      <c r="D1089" s="40"/>
      <c r="E1089" s="41"/>
      <c r="F1089" s="42"/>
      <c r="G1089" s="41"/>
      <c r="H1089" s="43" t="s">
        <v>0</v>
      </c>
      <c r="I1089" s="43" t="s">
        <v>52</v>
      </c>
      <c r="J1089" s="43" t="s">
        <v>1</v>
      </c>
      <c r="K1089" s="39"/>
      <c r="L1089" s="69"/>
      <c r="M1089" s="45"/>
      <c r="N1089" s="46"/>
      <c r="O1089" s="46"/>
      <c r="P1089" s="86"/>
      <c r="Q1089" s="252"/>
      <c r="R1089" s="63"/>
      <c r="S1089" s="253"/>
      <c r="T1089" s="47"/>
      <c r="U1089" s="48"/>
      <c r="V1089" s="48"/>
      <c r="W1089" s="48"/>
      <c r="X1089" s="48"/>
      <c r="Y1089" s="48"/>
      <c r="Z1089" s="48"/>
      <c r="AA1089" s="48"/>
      <c r="AB1089" s="48"/>
      <c r="AC1089" s="103"/>
      <c r="AD1089" s="48"/>
      <c r="AE1089" s="48"/>
      <c r="AF1089" s="48"/>
      <c r="AG1089" s="109"/>
      <c r="AH1089" s="109"/>
      <c r="AI1089" s="109"/>
      <c r="AJ1089" s="109"/>
      <c r="AK1089" s="48"/>
      <c r="AL1089" s="48"/>
      <c r="AM1089" s="10"/>
      <c r="AN1089" s="18"/>
      <c r="AO1089" s="14" t="s">
        <v>81</v>
      </c>
      <c r="AP1089" s="87"/>
      <c r="AQ1089" s="87"/>
      <c r="AY1089" s="51"/>
    </row>
    <row r="1090" spans="1:51" ht="17.25" customHeight="1" x14ac:dyDescent="0.2">
      <c r="A1090" s="26"/>
      <c r="B1090" s="27"/>
      <c r="C1090" s="28"/>
      <c r="D1090" s="29">
        <f>C1090*E1090*G1090/100</f>
        <v>0</v>
      </c>
      <c r="E1090" s="30"/>
      <c r="F1090" s="31">
        <f>E1090*G1090/10</f>
        <v>0</v>
      </c>
      <c r="G1090" s="30"/>
      <c r="H1090" s="30"/>
      <c r="I1090" s="30"/>
      <c r="J1090" s="30"/>
      <c r="K1090" s="28"/>
      <c r="L1090" s="68"/>
      <c r="M1090" s="32">
        <f>IF(L1090=0,H1090,L1090)</f>
        <v>0</v>
      </c>
      <c r="N1090" s="297"/>
      <c r="O1090" s="107"/>
      <c r="P1090" s="85"/>
      <c r="Q1090" s="107"/>
      <c r="R1090" s="64"/>
      <c r="S1090" s="251"/>
      <c r="T1090" s="33"/>
      <c r="U1090" s="34">
        <f>$D1090*I1090</f>
        <v>0</v>
      </c>
      <c r="V1090" s="34">
        <f>$D1090*J1090</f>
        <v>0</v>
      </c>
      <c r="W1090" s="34">
        <f>$D1090*K1090</f>
        <v>0</v>
      </c>
      <c r="X1090" s="35">
        <f>$D1090*M1090</f>
        <v>0</v>
      </c>
      <c r="Y1090" s="35">
        <f t="shared" ref="Y1090" si="539">D1090*(1-K1090)</f>
        <v>0</v>
      </c>
      <c r="Z1090" s="34">
        <f>$D1090*N1090</f>
        <v>0</v>
      </c>
      <c r="AA1090" s="34">
        <f>$D1090*O1090</f>
        <v>0</v>
      </c>
      <c r="AB1090" s="34">
        <f>$D1090*P1090</f>
        <v>0</v>
      </c>
      <c r="AC1090" s="106">
        <f>D1090-AF1090-AE1090-AD1090</f>
        <v>0</v>
      </c>
      <c r="AD1090" s="34">
        <f>$D1090*Q1090</f>
        <v>0</v>
      </c>
      <c r="AE1090" s="34">
        <f>$D1090*R1090</f>
        <v>0</v>
      </c>
      <c r="AF1090" s="34">
        <f>$D1090*S1090</f>
        <v>0</v>
      </c>
      <c r="AG1090" s="106">
        <f>$P1090*AC1090</f>
        <v>0</v>
      </c>
      <c r="AH1090" s="106">
        <f>$P1090*AD1090</f>
        <v>0</v>
      </c>
      <c r="AI1090" s="106">
        <f>$P1090*AE1090</f>
        <v>0</v>
      </c>
      <c r="AJ1090" s="106">
        <f>$P1090*AF1090</f>
        <v>0</v>
      </c>
      <c r="AK1090" s="34">
        <f>$D1090*T1090</f>
        <v>0</v>
      </c>
      <c r="AL1090" s="35"/>
      <c r="AM1090" s="10"/>
      <c r="AN1090" s="29">
        <f>DSUM($A$9:$D$1100,$D$9,AO1089:AO1090)</f>
        <v>0</v>
      </c>
      <c r="AO1090" s="10">
        <f>B1090</f>
        <v>0</v>
      </c>
      <c r="AP1090" s="88">
        <f>DCOUNT($A$9:$T$1100,$B$9,AO1089:AO1090)</f>
        <v>0</v>
      </c>
      <c r="AQ1090" s="29">
        <f>DSUM($A$9:$T$1100,$P$9,AO1089:AO1090)</f>
        <v>0</v>
      </c>
      <c r="AR1090" s="6">
        <f>IF(AP1090=0,0,AQ1090/AP1090)</f>
        <v>0</v>
      </c>
      <c r="AY1090" s="51"/>
    </row>
    <row r="1091" spans="1:51" ht="2.25" customHeight="1" x14ac:dyDescent="0.2">
      <c r="A1091" s="37"/>
      <c r="B1091" s="38"/>
      <c r="C1091" s="39"/>
      <c r="D1091" s="40"/>
      <c r="E1091" s="41"/>
      <c r="F1091" s="42"/>
      <c r="G1091" s="41"/>
      <c r="H1091" s="43" t="s">
        <v>0</v>
      </c>
      <c r="I1091" s="43" t="s">
        <v>52</v>
      </c>
      <c r="J1091" s="43" t="s">
        <v>1</v>
      </c>
      <c r="K1091" s="39"/>
      <c r="L1091" s="69"/>
      <c r="M1091" s="45"/>
      <c r="N1091" s="46"/>
      <c r="O1091" s="46"/>
      <c r="P1091" s="86"/>
      <c r="Q1091" s="252"/>
      <c r="R1091" s="63"/>
      <c r="S1091" s="253"/>
      <c r="T1091" s="47"/>
      <c r="U1091" s="48"/>
      <c r="V1091" s="48"/>
      <c r="W1091" s="48"/>
      <c r="X1091" s="48"/>
      <c r="Y1091" s="48"/>
      <c r="Z1091" s="48"/>
      <c r="AA1091" s="48"/>
      <c r="AB1091" s="48"/>
      <c r="AC1091" s="103"/>
      <c r="AD1091" s="48"/>
      <c r="AE1091" s="48"/>
      <c r="AF1091" s="48"/>
      <c r="AG1091" s="109"/>
      <c r="AH1091" s="109"/>
      <c r="AI1091" s="109"/>
      <c r="AJ1091" s="109"/>
      <c r="AK1091" s="48"/>
      <c r="AL1091" s="48"/>
      <c r="AM1091" s="10"/>
      <c r="AN1091" s="18"/>
      <c r="AO1091" s="14" t="s">
        <v>81</v>
      </c>
      <c r="AP1091" s="87"/>
      <c r="AQ1091" s="87"/>
      <c r="AY1091" s="51"/>
    </row>
    <row r="1092" spans="1:51" ht="17.25" customHeight="1" x14ac:dyDescent="0.2">
      <c r="A1092" s="26"/>
      <c r="B1092" s="27"/>
      <c r="C1092" s="28"/>
      <c r="D1092" s="29">
        <f>C1092*E1092*G1092/100</f>
        <v>0</v>
      </c>
      <c r="E1092" s="30"/>
      <c r="F1092" s="31">
        <f>E1092*G1092/10</f>
        <v>0</v>
      </c>
      <c r="G1092" s="30"/>
      <c r="H1092" s="30"/>
      <c r="I1092" s="30"/>
      <c r="J1092" s="30"/>
      <c r="K1092" s="28"/>
      <c r="L1092" s="68"/>
      <c r="M1092" s="32">
        <f>IF(L1092=0,H1092,L1092)</f>
        <v>0</v>
      </c>
      <c r="N1092" s="297"/>
      <c r="O1092" s="107"/>
      <c r="P1092" s="85"/>
      <c r="Q1092" s="107"/>
      <c r="R1092" s="64"/>
      <c r="S1092" s="251"/>
      <c r="T1092" s="33"/>
      <c r="U1092" s="34">
        <f>$D1092*I1092</f>
        <v>0</v>
      </c>
      <c r="V1092" s="34">
        <f>$D1092*J1092</f>
        <v>0</v>
      </c>
      <c r="W1092" s="34">
        <f>$D1092*K1092</f>
        <v>0</v>
      </c>
      <c r="X1092" s="35">
        <f>$D1092*M1092</f>
        <v>0</v>
      </c>
      <c r="Y1092" s="35">
        <f t="shared" ref="Y1092" si="540">D1092*(1-K1092)</f>
        <v>0</v>
      </c>
      <c r="Z1092" s="34">
        <f>$D1092*N1092</f>
        <v>0</v>
      </c>
      <c r="AA1092" s="34">
        <f>$D1092*O1092</f>
        <v>0</v>
      </c>
      <c r="AB1092" s="34">
        <f>$D1092*P1092</f>
        <v>0</v>
      </c>
      <c r="AC1092" s="106">
        <f>D1092-AF1092-AE1092-AD1092</f>
        <v>0</v>
      </c>
      <c r="AD1092" s="34">
        <f>$D1092*Q1092</f>
        <v>0</v>
      </c>
      <c r="AE1092" s="34">
        <f>$D1092*R1092</f>
        <v>0</v>
      </c>
      <c r="AF1092" s="34">
        <f>$D1092*S1092</f>
        <v>0</v>
      </c>
      <c r="AG1092" s="106">
        <f>$P1092*AC1092</f>
        <v>0</v>
      </c>
      <c r="AH1092" s="106">
        <f>$P1092*AD1092</f>
        <v>0</v>
      </c>
      <c r="AI1092" s="106">
        <f>$P1092*AE1092</f>
        <v>0</v>
      </c>
      <c r="AJ1092" s="106">
        <f>$P1092*AF1092</f>
        <v>0</v>
      </c>
      <c r="AK1092" s="34">
        <f>$D1092*T1092</f>
        <v>0</v>
      </c>
      <c r="AL1092" s="35"/>
      <c r="AM1092" s="10"/>
      <c r="AN1092" s="29">
        <f>DSUM($A$9:$D$1100,$D$9,AO1091:AO1092)</f>
        <v>0</v>
      </c>
      <c r="AO1092" s="10">
        <f>B1092</f>
        <v>0</v>
      </c>
      <c r="AP1092" s="88">
        <f>DCOUNT($A$9:$T$1100,$B$9,AO1091:AO1092)</f>
        <v>0</v>
      </c>
      <c r="AQ1092" s="29">
        <f>DSUM($A$9:$T$1100,$P$9,AO1091:AO1092)</f>
        <v>0</v>
      </c>
      <c r="AR1092" s="6">
        <f>IF(AP1092=0,0,AQ1092/AP1092)</f>
        <v>0</v>
      </c>
      <c r="AY1092" s="51"/>
    </row>
    <row r="1093" spans="1:51" ht="2.25" customHeight="1" x14ac:dyDescent="0.2">
      <c r="A1093" s="37"/>
      <c r="B1093" s="38"/>
      <c r="C1093" s="39"/>
      <c r="D1093" s="40"/>
      <c r="E1093" s="41"/>
      <c r="F1093" s="42"/>
      <c r="G1093" s="41"/>
      <c r="H1093" s="43" t="s">
        <v>0</v>
      </c>
      <c r="I1093" s="43" t="s">
        <v>52</v>
      </c>
      <c r="J1093" s="43" t="s">
        <v>1</v>
      </c>
      <c r="K1093" s="39"/>
      <c r="L1093" s="69"/>
      <c r="M1093" s="45"/>
      <c r="N1093" s="46"/>
      <c r="O1093" s="46"/>
      <c r="P1093" s="86"/>
      <c r="Q1093" s="252"/>
      <c r="R1093" s="63"/>
      <c r="S1093" s="253"/>
      <c r="T1093" s="47"/>
      <c r="U1093" s="48"/>
      <c r="V1093" s="48"/>
      <c r="W1093" s="48"/>
      <c r="X1093" s="48"/>
      <c r="Y1093" s="48"/>
      <c r="Z1093" s="48"/>
      <c r="AA1093" s="48"/>
      <c r="AB1093" s="48"/>
      <c r="AC1093" s="103"/>
      <c r="AD1093" s="48"/>
      <c r="AE1093" s="48"/>
      <c r="AF1093" s="48"/>
      <c r="AG1093" s="109"/>
      <c r="AH1093" s="109"/>
      <c r="AI1093" s="109"/>
      <c r="AJ1093" s="109"/>
      <c r="AK1093" s="48"/>
      <c r="AL1093" s="48"/>
      <c r="AM1093" s="10"/>
      <c r="AN1093" s="18"/>
      <c r="AO1093" s="14" t="s">
        <v>81</v>
      </c>
      <c r="AP1093" s="87"/>
      <c r="AQ1093" s="87"/>
      <c r="AY1093" s="51"/>
    </row>
    <row r="1094" spans="1:51" ht="17.25" customHeight="1" x14ac:dyDescent="0.2">
      <c r="A1094" s="26"/>
      <c r="B1094" s="27"/>
      <c r="C1094" s="28"/>
      <c r="D1094" s="29">
        <f>C1094*E1094*G1094/100</f>
        <v>0</v>
      </c>
      <c r="E1094" s="30"/>
      <c r="F1094" s="31">
        <f>E1094*G1094/10</f>
        <v>0</v>
      </c>
      <c r="G1094" s="30"/>
      <c r="H1094" s="30"/>
      <c r="I1094" s="30"/>
      <c r="J1094" s="30"/>
      <c r="K1094" s="28"/>
      <c r="L1094" s="68"/>
      <c r="M1094" s="32">
        <f>IF(L1094=0,H1094,L1094)</f>
        <v>0</v>
      </c>
      <c r="N1094" s="297"/>
      <c r="O1094" s="107"/>
      <c r="P1094" s="85"/>
      <c r="Q1094" s="107"/>
      <c r="R1094" s="64"/>
      <c r="S1094" s="251"/>
      <c r="T1094" s="33"/>
      <c r="U1094" s="34">
        <f>$D1094*I1094</f>
        <v>0</v>
      </c>
      <c r="V1094" s="34">
        <f>$D1094*J1094</f>
        <v>0</v>
      </c>
      <c r="W1094" s="34">
        <f>$D1094*K1094</f>
        <v>0</v>
      </c>
      <c r="X1094" s="35">
        <f>$D1094*M1094</f>
        <v>0</v>
      </c>
      <c r="Y1094" s="35">
        <f t="shared" ref="Y1094" si="541">D1094*(1-K1094)</f>
        <v>0</v>
      </c>
      <c r="Z1094" s="34">
        <f>$D1094*N1094</f>
        <v>0</v>
      </c>
      <c r="AA1094" s="34">
        <f>$D1094*O1094</f>
        <v>0</v>
      </c>
      <c r="AB1094" s="34">
        <f>$D1094*P1094</f>
        <v>0</v>
      </c>
      <c r="AC1094" s="106">
        <f>D1094-AF1094-AE1094-AD1094</f>
        <v>0</v>
      </c>
      <c r="AD1094" s="34">
        <f>$D1094*Q1094</f>
        <v>0</v>
      </c>
      <c r="AE1094" s="34">
        <f>$D1094*R1094</f>
        <v>0</v>
      </c>
      <c r="AF1094" s="34">
        <f>$D1094*S1094</f>
        <v>0</v>
      </c>
      <c r="AG1094" s="106">
        <f>$P1094*AC1094</f>
        <v>0</v>
      </c>
      <c r="AH1094" s="106">
        <f>$P1094*AD1094</f>
        <v>0</v>
      </c>
      <c r="AI1094" s="106">
        <f>$P1094*AE1094</f>
        <v>0</v>
      </c>
      <c r="AJ1094" s="106">
        <f>$P1094*AF1094</f>
        <v>0</v>
      </c>
      <c r="AK1094" s="34">
        <f>$D1094*T1094</f>
        <v>0</v>
      </c>
      <c r="AL1094" s="35"/>
      <c r="AM1094" s="10"/>
      <c r="AN1094" s="29">
        <f>DSUM($A$9:$D$1100,$D$9,AO1093:AO1094)</f>
        <v>0</v>
      </c>
      <c r="AO1094" s="10">
        <f>B1094</f>
        <v>0</v>
      </c>
      <c r="AP1094" s="88">
        <f>DCOUNT($A$9:$T$1100,$B$9,AO1093:AO1094)</f>
        <v>0</v>
      </c>
      <c r="AQ1094" s="29">
        <f>DSUM($A$9:$T$1100,$P$9,AO1093:AO1094)</f>
        <v>0</v>
      </c>
      <c r="AR1094" s="6">
        <f>IF(AP1094=0,0,AQ1094/AP1094)</f>
        <v>0</v>
      </c>
      <c r="AY1094" s="51"/>
    </row>
    <row r="1095" spans="1:51" ht="2.25" customHeight="1" x14ac:dyDescent="0.2">
      <c r="A1095" s="37"/>
      <c r="B1095" s="38"/>
      <c r="C1095" s="39"/>
      <c r="D1095" s="40"/>
      <c r="E1095" s="41"/>
      <c r="F1095" s="42"/>
      <c r="G1095" s="41"/>
      <c r="H1095" s="43" t="s">
        <v>0</v>
      </c>
      <c r="I1095" s="43" t="s">
        <v>52</v>
      </c>
      <c r="J1095" s="43" t="s">
        <v>1</v>
      </c>
      <c r="K1095" s="39"/>
      <c r="L1095" s="69"/>
      <c r="M1095" s="45"/>
      <c r="N1095" s="46"/>
      <c r="O1095" s="46"/>
      <c r="P1095" s="86"/>
      <c r="Q1095" s="252"/>
      <c r="R1095" s="63"/>
      <c r="S1095" s="253"/>
      <c r="T1095" s="47"/>
      <c r="U1095" s="48"/>
      <c r="V1095" s="48"/>
      <c r="W1095" s="48"/>
      <c r="X1095" s="48"/>
      <c r="Y1095" s="48"/>
      <c r="Z1095" s="48"/>
      <c r="AA1095" s="48"/>
      <c r="AB1095" s="48"/>
      <c r="AC1095" s="103"/>
      <c r="AD1095" s="48"/>
      <c r="AE1095" s="48"/>
      <c r="AF1095" s="48"/>
      <c r="AG1095" s="109"/>
      <c r="AH1095" s="109"/>
      <c r="AI1095" s="109"/>
      <c r="AJ1095" s="109"/>
      <c r="AK1095" s="48"/>
      <c r="AL1095" s="48"/>
      <c r="AM1095" s="10"/>
      <c r="AN1095" s="18"/>
      <c r="AO1095" s="14" t="s">
        <v>81</v>
      </c>
      <c r="AP1095" s="87"/>
      <c r="AQ1095" s="87"/>
      <c r="AY1095" s="51"/>
    </row>
    <row r="1096" spans="1:51" ht="17.25" customHeight="1" x14ac:dyDescent="0.2">
      <c r="A1096" s="26"/>
      <c r="B1096" s="27"/>
      <c r="C1096" s="28"/>
      <c r="D1096" s="29">
        <f>C1096*E1096*G1096/100</f>
        <v>0</v>
      </c>
      <c r="E1096" s="30"/>
      <c r="F1096" s="31">
        <f>E1096*G1096/10</f>
        <v>0</v>
      </c>
      <c r="G1096" s="30"/>
      <c r="H1096" s="30"/>
      <c r="I1096" s="30"/>
      <c r="J1096" s="30"/>
      <c r="K1096" s="28"/>
      <c r="L1096" s="68"/>
      <c r="M1096" s="32">
        <f>IF(L1096=0,H1096,L1096)</f>
        <v>0</v>
      </c>
      <c r="N1096" s="297"/>
      <c r="O1096" s="107"/>
      <c r="P1096" s="107"/>
      <c r="Q1096" s="107"/>
      <c r="R1096" s="64"/>
      <c r="S1096" s="251"/>
      <c r="T1096" s="33"/>
      <c r="U1096" s="34">
        <f>$D1096*I1096</f>
        <v>0</v>
      </c>
      <c r="V1096" s="34">
        <f>$D1096*J1096</f>
        <v>0</v>
      </c>
      <c r="W1096" s="34">
        <f>$D1096*K1096</f>
        <v>0</v>
      </c>
      <c r="X1096" s="35">
        <f>$D1096*M1096</f>
        <v>0</v>
      </c>
      <c r="Y1096" s="35">
        <f t="shared" ref="Y1096" si="542">D1096*(1-K1096)</f>
        <v>0</v>
      </c>
      <c r="Z1096" s="34">
        <f>$D1096*N1096</f>
        <v>0</v>
      </c>
      <c r="AA1096" s="34">
        <f>$D1096*O1096</f>
        <v>0</v>
      </c>
      <c r="AB1096" s="34">
        <f>$D1096*P1096</f>
        <v>0</v>
      </c>
      <c r="AC1096" s="106">
        <f>D1096-AF1096-AE1096-AD1096</f>
        <v>0</v>
      </c>
      <c r="AD1096" s="34">
        <f>$D1096*Q1096</f>
        <v>0</v>
      </c>
      <c r="AE1096" s="34">
        <f>$D1096*R1096</f>
        <v>0</v>
      </c>
      <c r="AF1096" s="34">
        <f>$D1096*S1096</f>
        <v>0</v>
      </c>
      <c r="AG1096" s="106">
        <f>$P1096*AC1096</f>
        <v>0</v>
      </c>
      <c r="AH1096" s="106">
        <f>$P1096*AD1096</f>
        <v>0</v>
      </c>
      <c r="AI1096" s="106">
        <f>$P1096*AE1096</f>
        <v>0</v>
      </c>
      <c r="AJ1096" s="106">
        <f>$P1096*AF1096</f>
        <v>0</v>
      </c>
      <c r="AK1096" s="34">
        <f>$D1096*T1096</f>
        <v>0</v>
      </c>
      <c r="AL1096" s="35"/>
      <c r="AM1096" s="10"/>
      <c r="AN1096" s="29">
        <f>DSUM($A$9:$D$1100,$D$9,AO1095:AO1096)</f>
        <v>0</v>
      </c>
      <c r="AO1096" s="10">
        <f>B1096</f>
        <v>0</v>
      </c>
      <c r="AP1096" s="88">
        <f>DCOUNT($A$9:$T$1100,$B$9,AO1095:AO1096)</f>
        <v>0</v>
      </c>
      <c r="AQ1096" s="29">
        <f>DSUM($A$9:$T$1100,$P$9,AO1095:AO1096)</f>
        <v>0</v>
      </c>
      <c r="AR1096" s="6">
        <f>IF(AP1096=0,0,AQ1096/AP1096)</f>
        <v>0</v>
      </c>
      <c r="AY1096" s="51"/>
    </row>
    <row r="1097" spans="1:51" ht="2.25" customHeight="1" x14ac:dyDescent="0.2">
      <c r="A1097" s="37"/>
      <c r="B1097" s="38"/>
      <c r="C1097" s="39"/>
      <c r="D1097" s="40"/>
      <c r="E1097" s="41"/>
      <c r="F1097" s="42"/>
      <c r="G1097" s="41"/>
      <c r="H1097" s="43" t="s">
        <v>0</v>
      </c>
      <c r="I1097" s="43" t="s">
        <v>52</v>
      </c>
      <c r="J1097" s="43" t="s">
        <v>1</v>
      </c>
      <c r="K1097" s="39"/>
      <c r="L1097" s="44"/>
      <c r="M1097" s="45"/>
      <c r="N1097" s="46"/>
      <c r="O1097" s="46"/>
      <c r="P1097" s="252"/>
      <c r="Q1097" s="252"/>
      <c r="R1097" s="63"/>
      <c r="S1097" s="253"/>
      <c r="T1097" s="47"/>
      <c r="U1097" s="48"/>
      <c r="V1097" s="48"/>
      <c r="W1097" s="48"/>
      <c r="X1097" s="48"/>
      <c r="Y1097" s="48"/>
      <c r="Z1097" s="48"/>
      <c r="AA1097" s="48"/>
      <c r="AB1097" s="48"/>
      <c r="AC1097" s="103"/>
      <c r="AD1097" s="48"/>
      <c r="AE1097" s="48"/>
      <c r="AF1097" s="48"/>
      <c r="AG1097" s="48"/>
      <c r="AH1097" s="48"/>
      <c r="AI1097" s="48"/>
      <c r="AJ1097" s="48"/>
      <c r="AK1097" s="48"/>
      <c r="AL1097" s="48"/>
      <c r="AM1097" s="10"/>
      <c r="AN1097" s="18"/>
      <c r="AO1097" s="14" t="s">
        <v>81</v>
      </c>
      <c r="AP1097" s="87"/>
      <c r="AQ1097" s="87"/>
      <c r="AY1097" s="51"/>
    </row>
    <row r="1098" spans="1:51" s="10" customFormat="1" x14ac:dyDescent="0.2">
      <c r="A1098" s="52"/>
      <c r="C1098" s="53"/>
      <c r="D1098" s="50"/>
      <c r="F1098" s="54"/>
      <c r="Y1098" s="35"/>
      <c r="AU1098" s="83"/>
    </row>
    <row r="1099" spans="1:51" s="10" customFormat="1" x14ac:dyDescent="0.2">
      <c r="A1099" s="52"/>
      <c r="C1099" s="53"/>
      <c r="D1099" s="50"/>
      <c r="F1099" s="54"/>
      <c r="Y1099" s="48"/>
      <c r="AU1099" s="83"/>
    </row>
    <row r="1100" spans="1:51" s="10" customFormat="1" x14ac:dyDescent="0.2">
      <c r="A1100" s="52"/>
      <c r="C1100" s="53"/>
      <c r="D1100" s="50"/>
      <c r="F1100" s="54"/>
      <c r="Y1100" s="35"/>
      <c r="AU1100" s="83"/>
    </row>
    <row r="1101" spans="1:51" s="10" customFormat="1" x14ac:dyDescent="0.2">
      <c r="A1101" s="52"/>
      <c r="C1101" s="53"/>
      <c r="D1101" s="50"/>
      <c r="F1101" s="54"/>
      <c r="Y1101" s="48"/>
      <c r="AU1101" s="83"/>
    </row>
    <row r="1102" spans="1:51" s="10" customFormat="1" x14ac:dyDescent="0.2">
      <c r="A1102" s="52"/>
      <c r="C1102" s="53"/>
      <c r="D1102" s="50"/>
      <c r="F1102" s="54"/>
      <c r="Y1102" s="35"/>
      <c r="AU1102" s="83"/>
    </row>
    <row r="1103" spans="1:51" s="10" customFormat="1" x14ac:dyDescent="0.2">
      <c r="A1103" s="52"/>
      <c r="C1103" s="53"/>
      <c r="D1103" s="50"/>
      <c r="F1103" s="54"/>
      <c r="Y1103" s="48"/>
      <c r="AU1103" s="83"/>
    </row>
    <row r="1104" spans="1:51" s="10" customFormat="1" x14ac:dyDescent="0.2">
      <c r="A1104" s="52"/>
      <c r="C1104" s="53"/>
      <c r="D1104" s="50"/>
      <c r="F1104" s="54"/>
      <c r="Y1104" s="35"/>
      <c r="AU1104" s="83"/>
    </row>
    <row r="1105" spans="1:47" s="10" customFormat="1" x14ac:dyDescent="0.2">
      <c r="A1105" s="52"/>
      <c r="C1105" s="53"/>
      <c r="D1105" s="50"/>
      <c r="F1105" s="54"/>
      <c r="Y1105" s="48"/>
      <c r="AU1105" s="83"/>
    </row>
    <row r="1106" spans="1:47" s="10" customFormat="1" x14ac:dyDescent="0.2">
      <c r="A1106" s="52"/>
      <c r="C1106" s="53"/>
      <c r="D1106" s="50"/>
      <c r="F1106" s="54"/>
      <c r="Y1106" s="35"/>
      <c r="AU1106" s="83"/>
    </row>
    <row r="1107" spans="1:47" s="10" customFormat="1" x14ac:dyDescent="0.2">
      <c r="A1107" s="52"/>
      <c r="C1107" s="53"/>
      <c r="D1107" s="50"/>
      <c r="F1107" s="54"/>
      <c r="AU1107" s="83"/>
    </row>
    <row r="1108" spans="1:47" s="10" customFormat="1" x14ac:dyDescent="0.2">
      <c r="A1108" s="52"/>
      <c r="C1108" s="53"/>
      <c r="D1108" s="50"/>
      <c r="F1108" s="54"/>
      <c r="AU1108" s="83"/>
    </row>
    <row r="1109" spans="1:47" s="10" customFormat="1" x14ac:dyDescent="0.2">
      <c r="A1109" s="52"/>
      <c r="C1109" s="53"/>
      <c r="D1109" s="50"/>
      <c r="F1109" s="54"/>
      <c r="AU1109" s="83"/>
    </row>
    <row r="1110" spans="1:47" s="10" customFormat="1" x14ac:dyDescent="0.2">
      <c r="A1110" s="52"/>
      <c r="C1110" s="53"/>
      <c r="D1110" s="50"/>
      <c r="F1110" s="54"/>
      <c r="AU1110" s="83"/>
    </row>
    <row r="1111" spans="1:47" s="10" customFormat="1" x14ac:dyDescent="0.2">
      <c r="A1111" s="52"/>
      <c r="C1111" s="53"/>
      <c r="D1111" s="50"/>
      <c r="F1111" s="54"/>
      <c r="AU1111" s="83"/>
    </row>
    <row r="1112" spans="1:47" s="10" customFormat="1" x14ac:dyDescent="0.2">
      <c r="A1112" s="52"/>
      <c r="C1112" s="53"/>
      <c r="D1112" s="50"/>
      <c r="F1112" s="54"/>
      <c r="AU1112" s="83"/>
    </row>
    <row r="1113" spans="1:47" s="10" customFormat="1" x14ac:dyDescent="0.2">
      <c r="A1113" s="52"/>
      <c r="C1113" s="53"/>
      <c r="D1113" s="50"/>
      <c r="F1113" s="54"/>
      <c r="AU1113" s="83"/>
    </row>
    <row r="1114" spans="1:47" s="10" customFormat="1" x14ac:dyDescent="0.2">
      <c r="A1114" s="52"/>
      <c r="C1114" s="53"/>
      <c r="D1114" s="50"/>
      <c r="F1114" s="54"/>
      <c r="AU1114" s="83"/>
    </row>
    <row r="1115" spans="1:47" s="10" customFormat="1" x14ac:dyDescent="0.2">
      <c r="A1115" s="52"/>
      <c r="C1115" s="53"/>
      <c r="D1115" s="50"/>
      <c r="F1115" s="54"/>
      <c r="AU1115" s="83"/>
    </row>
    <row r="1116" spans="1:47" s="10" customFormat="1" x14ac:dyDescent="0.2">
      <c r="A1116" s="52"/>
      <c r="C1116" s="53"/>
      <c r="D1116" s="50"/>
      <c r="F1116" s="54"/>
      <c r="AU1116" s="83"/>
    </row>
    <row r="1117" spans="1:47" s="10" customFormat="1" x14ac:dyDescent="0.2">
      <c r="A1117" s="52"/>
      <c r="C1117" s="53"/>
      <c r="D1117" s="50"/>
      <c r="F1117" s="54"/>
      <c r="AU1117" s="83"/>
    </row>
    <row r="1118" spans="1:47" s="10" customFormat="1" x14ac:dyDescent="0.2">
      <c r="A1118" s="52"/>
      <c r="C1118" s="53"/>
      <c r="D1118" s="50"/>
      <c r="F1118" s="54"/>
      <c r="AU1118" s="83"/>
    </row>
    <row r="1119" spans="1:47" s="10" customFormat="1" x14ac:dyDescent="0.2">
      <c r="A1119" s="52"/>
      <c r="C1119" s="53"/>
      <c r="D1119" s="50"/>
      <c r="F1119" s="54"/>
      <c r="AU1119" s="83"/>
    </row>
    <row r="1120" spans="1:47" s="10" customFormat="1" x14ac:dyDescent="0.2">
      <c r="A1120" s="52"/>
      <c r="C1120" s="53"/>
      <c r="D1120" s="50"/>
      <c r="F1120" s="54"/>
      <c r="AU1120" s="83"/>
    </row>
    <row r="1121" spans="1:47" s="10" customFormat="1" x14ac:dyDescent="0.2">
      <c r="A1121" s="52"/>
      <c r="C1121" s="53"/>
      <c r="D1121" s="50"/>
      <c r="F1121" s="54"/>
      <c r="AU1121" s="83"/>
    </row>
    <row r="1122" spans="1:47" s="10" customFormat="1" x14ac:dyDescent="0.2">
      <c r="A1122" s="52"/>
      <c r="C1122" s="53"/>
      <c r="D1122" s="50"/>
      <c r="F1122" s="54"/>
      <c r="AU1122" s="83"/>
    </row>
    <row r="1123" spans="1:47" s="10" customFormat="1" x14ac:dyDescent="0.2">
      <c r="A1123" s="52"/>
      <c r="C1123" s="53"/>
      <c r="D1123" s="50"/>
      <c r="F1123" s="54"/>
      <c r="AU1123" s="83"/>
    </row>
    <row r="1124" spans="1:47" s="10" customFormat="1" x14ac:dyDescent="0.2">
      <c r="A1124" s="52"/>
      <c r="C1124" s="53"/>
      <c r="D1124" s="50"/>
      <c r="F1124" s="54"/>
      <c r="AU1124" s="83"/>
    </row>
    <row r="1125" spans="1:47" s="10" customFormat="1" x14ac:dyDescent="0.2">
      <c r="A1125" s="52"/>
      <c r="C1125" s="53"/>
      <c r="D1125" s="50"/>
      <c r="F1125" s="54"/>
      <c r="AU1125" s="83"/>
    </row>
    <row r="1126" spans="1:47" s="10" customFormat="1" x14ac:dyDescent="0.2">
      <c r="A1126" s="52"/>
      <c r="C1126" s="53"/>
      <c r="D1126" s="50"/>
      <c r="F1126" s="54"/>
      <c r="AU1126" s="83"/>
    </row>
    <row r="1127" spans="1:47" s="10" customFormat="1" x14ac:dyDescent="0.2">
      <c r="A1127" s="52"/>
      <c r="C1127" s="53"/>
      <c r="D1127" s="50"/>
      <c r="F1127" s="54"/>
      <c r="AU1127" s="83"/>
    </row>
    <row r="1128" spans="1:47" s="10" customFormat="1" x14ac:dyDescent="0.2">
      <c r="A1128" s="52"/>
      <c r="C1128" s="53"/>
      <c r="D1128" s="50"/>
      <c r="F1128" s="54"/>
      <c r="AU1128" s="83"/>
    </row>
    <row r="1129" spans="1:47" s="10" customFormat="1" x14ac:dyDescent="0.2">
      <c r="A1129" s="52"/>
      <c r="C1129" s="53"/>
      <c r="D1129" s="50"/>
      <c r="F1129" s="54"/>
      <c r="AU1129" s="83"/>
    </row>
    <row r="1130" spans="1:47" s="10" customFormat="1" x14ac:dyDescent="0.2">
      <c r="A1130" s="52"/>
      <c r="C1130" s="53"/>
      <c r="D1130" s="50"/>
      <c r="F1130" s="54"/>
      <c r="AU1130" s="83"/>
    </row>
    <row r="1131" spans="1:47" s="10" customFormat="1" x14ac:dyDescent="0.2">
      <c r="A1131" s="52"/>
      <c r="C1131" s="53"/>
      <c r="D1131" s="50"/>
      <c r="F1131" s="54"/>
      <c r="AU1131" s="83"/>
    </row>
    <row r="1132" spans="1:47" s="10" customFormat="1" x14ac:dyDescent="0.2">
      <c r="A1132" s="52"/>
      <c r="C1132" s="53"/>
      <c r="D1132" s="50"/>
      <c r="F1132" s="54"/>
      <c r="AU1132" s="83"/>
    </row>
    <row r="1133" spans="1:47" s="10" customFormat="1" x14ac:dyDescent="0.2">
      <c r="A1133" s="52"/>
      <c r="C1133" s="53"/>
      <c r="D1133" s="50"/>
      <c r="F1133" s="54"/>
      <c r="AU1133" s="83"/>
    </row>
    <row r="1134" spans="1:47" s="10" customFormat="1" x14ac:dyDescent="0.2">
      <c r="A1134" s="52"/>
      <c r="C1134" s="53"/>
      <c r="D1134" s="50"/>
      <c r="F1134" s="54"/>
      <c r="AU1134" s="83"/>
    </row>
    <row r="1135" spans="1:47" s="10" customFormat="1" x14ac:dyDescent="0.2">
      <c r="A1135" s="52"/>
      <c r="C1135" s="53"/>
      <c r="D1135" s="50"/>
      <c r="F1135" s="54"/>
      <c r="AU1135" s="83"/>
    </row>
    <row r="1136" spans="1:47" s="10" customFormat="1" x14ac:dyDescent="0.2">
      <c r="A1136" s="52"/>
      <c r="C1136" s="53"/>
      <c r="D1136" s="50"/>
      <c r="F1136" s="54"/>
      <c r="AU1136" s="83"/>
    </row>
    <row r="1137" spans="1:47" s="10" customFormat="1" x14ac:dyDescent="0.2">
      <c r="A1137" s="52"/>
      <c r="C1137" s="53"/>
      <c r="D1137" s="50"/>
      <c r="F1137" s="54"/>
      <c r="AU1137" s="83"/>
    </row>
    <row r="1138" spans="1:47" s="10" customFormat="1" x14ac:dyDescent="0.2">
      <c r="A1138" s="52"/>
      <c r="C1138" s="53"/>
      <c r="D1138" s="50"/>
      <c r="F1138" s="54"/>
      <c r="AU1138" s="83"/>
    </row>
    <row r="1139" spans="1:47" s="10" customFormat="1" x14ac:dyDescent="0.2">
      <c r="A1139" s="52"/>
      <c r="C1139" s="53"/>
      <c r="D1139" s="50"/>
      <c r="F1139" s="54"/>
      <c r="AU1139" s="83"/>
    </row>
    <row r="1140" spans="1:47" s="10" customFormat="1" x14ac:dyDescent="0.2">
      <c r="A1140" s="52"/>
      <c r="C1140" s="53"/>
      <c r="D1140" s="50"/>
      <c r="F1140" s="54"/>
      <c r="AU1140" s="83"/>
    </row>
    <row r="1141" spans="1:47" s="10" customFormat="1" x14ac:dyDescent="0.2">
      <c r="A1141" s="52"/>
      <c r="C1141" s="53"/>
      <c r="D1141" s="50"/>
      <c r="F1141" s="54"/>
      <c r="AU1141" s="83"/>
    </row>
    <row r="1142" spans="1:47" s="10" customFormat="1" x14ac:dyDescent="0.2">
      <c r="A1142" s="52"/>
      <c r="C1142" s="53"/>
      <c r="D1142" s="50"/>
      <c r="F1142" s="54"/>
      <c r="AU1142" s="83"/>
    </row>
    <row r="1143" spans="1:47" s="10" customFormat="1" x14ac:dyDescent="0.2">
      <c r="A1143" s="52"/>
      <c r="C1143" s="53"/>
      <c r="D1143" s="50"/>
      <c r="F1143" s="54"/>
      <c r="AU1143" s="83"/>
    </row>
    <row r="1144" spans="1:47" s="10" customFormat="1" x14ac:dyDescent="0.2">
      <c r="A1144" s="52"/>
      <c r="C1144" s="53"/>
      <c r="D1144" s="50"/>
      <c r="F1144" s="54"/>
      <c r="AU1144" s="83"/>
    </row>
    <row r="1145" spans="1:47" s="10" customFormat="1" x14ac:dyDescent="0.2">
      <c r="A1145" s="52"/>
      <c r="C1145" s="53"/>
      <c r="D1145" s="50"/>
      <c r="F1145" s="54"/>
      <c r="AU1145" s="83"/>
    </row>
    <row r="1146" spans="1:47" s="10" customFormat="1" x14ac:dyDescent="0.2">
      <c r="A1146" s="52"/>
      <c r="C1146" s="53"/>
      <c r="D1146" s="50"/>
      <c r="F1146" s="54"/>
      <c r="AU1146" s="83"/>
    </row>
    <row r="1147" spans="1:47" s="10" customFormat="1" x14ac:dyDescent="0.2">
      <c r="A1147" s="52"/>
      <c r="C1147" s="53"/>
      <c r="D1147" s="50"/>
      <c r="F1147" s="54"/>
      <c r="AU1147" s="83"/>
    </row>
    <row r="1148" spans="1:47" s="10" customFormat="1" x14ac:dyDescent="0.2">
      <c r="A1148" s="52"/>
      <c r="C1148" s="53"/>
      <c r="D1148" s="50"/>
      <c r="F1148" s="54"/>
      <c r="AU1148" s="83"/>
    </row>
    <row r="1149" spans="1:47" s="10" customFormat="1" x14ac:dyDescent="0.2">
      <c r="A1149" s="52"/>
      <c r="C1149" s="53"/>
      <c r="D1149" s="50"/>
      <c r="F1149" s="54"/>
      <c r="AU1149" s="83"/>
    </row>
    <row r="1150" spans="1:47" s="10" customFormat="1" x14ac:dyDescent="0.2">
      <c r="A1150" s="52"/>
      <c r="C1150" s="53"/>
      <c r="D1150" s="50"/>
      <c r="F1150" s="54"/>
      <c r="AU1150" s="83"/>
    </row>
    <row r="1151" spans="1:47" s="10" customFormat="1" x14ac:dyDescent="0.2">
      <c r="A1151" s="52"/>
      <c r="C1151" s="53"/>
      <c r="D1151" s="50"/>
      <c r="F1151" s="54"/>
      <c r="AU1151" s="83"/>
    </row>
    <row r="1152" spans="1:47" s="10" customFormat="1" x14ac:dyDescent="0.2">
      <c r="A1152" s="52"/>
      <c r="C1152" s="53"/>
      <c r="D1152" s="50"/>
      <c r="F1152" s="54"/>
      <c r="AU1152" s="83"/>
    </row>
    <row r="1153" spans="1:47" s="10" customFormat="1" x14ac:dyDescent="0.2">
      <c r="A1153" s="52"/>
      <c r="C1153" s="53"/>
      <c r="D1153" s="50"/>
      <c r="F1153" s="54"/>
      <c r="AU1153" s="83"/>
    </row>
    <row r="1154" spans="1:47" s="10" customFormat="1" x14ac:dyDescent="0.2">
      <c r="A1154" s="52"/>
      <c r="C1154" s="53"/>
      <c r="D1154" s="50"/>
      <c r="F1154" s="54"/>
      <c r="AU1154" s="83"/>
    </row>
    <row r="1155" spans="1:47" s="10" customFormat="1" x14ac:dyDescent="0.2">
      <c r="A1155" s="52"/>
      <c r="C1155" s="53"/>
      <c r="D1155" s="50"/>
      <c r="F1155" s="54"/>
      <c r="AU1155" s="83"/>
    </row>
    <row r="1156" spans="1:47" s="10" customFormat="1" x14ac:dyDescent="0.2">
      <c r="A1156" s="52"/>
      <c r="C1156" s="53"/>
      <c r="D1156" s="50"/>
      <c r="F1156" s="54"/>
      <c r="AU1156" s="83"/>
    </row>
    <row r="1157" spans="1:47" s="10" customFormat="1" x14ac:dyDescent="0.2">
      <c r="A1157" s="52"/>
      <c r="C1157" s="53"/>
      <c r="D1157" s="50"/>
      <c r="F1157" s="54"/>
      <c r="AU1157" s="83"/>
    </row>
    <row r="1158" spans="1:47" s="10" customFormat="1" x14ac:dyDescent="0.2">
      <c r="A1158" s="52"/>
      <c r="C1158" s="53"/>
      <c r="D1158" s="50"/>
      <c r="F1158" s="54"/>
      <c r="AU1158" s="83"/>
    </row>
    <row r="1159" spans="1:47" s="10" customFormat="1" x14ac:dyDescent="0.2">
      <c r="A1159" s="52"/>
      <c r="C1159" s="53"/>
      <c r="D1159" s="50"/>
      <c r="F1159" s="54"/>
      <c r="AU1159" s="83"/>
    </row>
    <row r="1160" spans="1:47" s="10" customFormat="1" x14ac:dyDescent="0.2">
      <c r="A1160" s="52"/>
      <c r="C1160" s="53"/>
      <c r="D1160" s="50"/>
      <c r="F1160" s="54"/>
      <c r="AU1160" s="83"/>
    </row>
    <row r="1161" spans="1:47" s="10" customFormat="1" x14ac:dyDescent="0.2">
      <c r="A1161" s="52"/>
      <c r="C1161" s="53"/>
      <c r="D1161" s="50"/>
      <c r="F1161" s="54"/>
      <c r="AU1161" s="83"/>
    </row>
    <row r="1162" spans="1:47" s="10" customFormat="1" x14ac:dyDescent="0.2">
      <c r="A1162" s="52"/>
      <c r="C1162" s="53"/>
      <c r="D1162" s="50"/>
      <c r="F1162" s="54"/>
      <c r="AU1162" s="83"/>
    </row>
    <row r="1163" spans="1:47" s="10" customFormat="1" x14ac:dyDescent="0.2">
      <c r="A1163" s="52"/>
      <c r="C1163" s="53"/>
      <c r="D1163" s="50"/>
      <c r="F1163" s="54"/>
      <c r="AU1163" s="83"/>
    </row>
    <row r="1164" spans="1:47" s="10" customFormat="1" x14ac:dyDescent="0.2">
      <c r="A1164" s="52"/>
      <c r="C1164" s="53"/>
      <c r="D1164" s="50"/>
      <c r="F1164" s="54"/>
      <c r="AU1164" s="83"/>
    </row>
    <row r="1165" spans="1:47" s="10" customFormat="1" x14ac:dyDescent="0.2">
      <c r="A1165" s="52"/>
      <c r="C1165" s="53"/>
      <c r="D1165" s="50"/>
      <c r="F1165" s="54"/>
      <c r="AU1165" s="83"/>
    </row>
    <row r="1166" spans="1:47" s="10" customFormat="1" x14ac:dyDescent="0.2">
      <c r="A1166" s="52"/>
      <c r="C1166" s="53"/>
      <c r="D1166" s="50"/>
      <c r="F1166" s="54"/>
      <c r="AU1166" s="83"/>
    </row>
    <row r="1167" spans="1:47" s="10" customFormat="1" x14ac:dyDescent="0.2">
      <c r="A1167" s="52"/>
      <c r="C1167" s="53"/>
      <c r="D1167" s="50"/>
      <c r="F1167" s="54"/>
      <c r="AU1167" s="83"/>
    </row>
    <row r="1168" spans="1:47" s="10" customFormat="1" x14ac:dyDescent="0.2">
      <c r="A1168" s="52"/>
      <c r="C1168" s="53"/>
      <c r="D1168" s="50"/>
      <c r="F1168" s="54"/>
      <c r="AU1168" s="83"/>
    </row>
    <row r="1169" spans="1:47" s="10" customFormat="1" x14ac:dyDescent="0.2">
      <c r="A1169" s="52"/>
      <c r="C1169" s="53"/>
      <c r="D1169" s="50"/>
      <c r="F1169" s="54"/>
      <c r="AU1169" s="83"/>
    </row>
    <row r="1170" spans="1:47" s="10" customFormat="1" x14ac:dyDescent="0.2">
      <c r="A1170" s="52"/>
      <c r="C1170" s="53"/>
      <c r="D1170" s="50"/>
      <c r="F1170" s="54"/>
      <c r="AU1170" s="83"/>
    </row>
    <row r="1171" spans="1:47" s="10" customFormat="1" x14ac:dyDescent="0.2">
      <c r="A1171" s="52"/>
      <c r="C1171" s="53"/>
      <c r="D1171" s="50"/>
      <c r="F1171" s="54"/>
      <c r="AU1171" s="83"/>
    </row>
    <row r="1172" spans="1:47" s="10" customFormat="1" x14ac:dyDescent="0.2">
      <c r="A1172" s="52"/>
      <c r="C1172" s="53"/>
      <c r="D1172" s="50"/>
      <c r="F1172" s="54"/>
      <c r="AU1172" s="83"/>
    </row>
    <row r="1173" spans="1:47" s="10" customFormat="1" x14ac:dyDescent="0.2">
      <c r="A1173" s="52"/>
      <c r="C1173" s="53"/>
      <c r="D1173" s="50"/>
      <c r="F1173" s="54"/>
      <c r="AU1173" s="83"/>
    </row>
    <row r="1174" spans="1:47" s="10" customFormat="1" x14ac:dyDescent="0.2">
      <c r="A1174" s="52"/>
      <c r="C1174" s="53"/>
      <c r="D1174" s="50"/>
      <c r="F1174" s="54"/>
      <c r="AU1174" s="83"/>
    </row>
    <row r="1175" spans="1:47" s="10" customFormat="1" x14ac:dyDescent="0.2">
      <c r="A1175" s="52"/>
      <c r="C1175" s="53"/>
      <c r="D1175" s="50"/>
      <c r="F1175" s="54"/>
      <c r="AU1175" s="83"/>
    </row>
    <row r="1176" spans="1:47" s="10" customFormat="1" x14ac:dyDescent="0.2">
      <c r="A1176" s="52"/>
      <c r="C1176" s="53"/>
      <c r="D1176" s="50"/>
      <c r="F1176" s="54"/>
      <c r="AU1176" s="83"/>
    </row>
    <row r="1177" spans="1:47" s="10" customFormat="1" x14ac:dyDescent="0.2">
      <c r="A1177" s="52"/>
      <c r="C1177" s="53"/>
      <c r="D1177" s="50"/>
      <c r="F1177" s="54"/>
      <c r="AU1177" s="83"/>
    </row>
    <row r="1178" spans="1:47" s="10" customFormat="1" x14ac:dyDescent="0.2">
      <c r="A1178" s="52"/>
      <c r="C1178" s="53"/>
      <c r="D1178" s="50"/>
      <c r="F1178" s="54"/>
      <c r="AU1178" s="83"/>
    </row>
    <row r="1179" spans="1:47" s="10" customFormat="1" x14ac:dyDescent="0.2">
      <c r="A1179" s="52"/>
      <c r="C1179" s="53"/>
      <c r="D1179" s="50"/>
      <c r="F1179" s="54"/>
      <c r="AU1179" s="83"/>
    </row>
    <row r="1180" spans="1:47" s="10" customFormat="1" x14ac:dyDescent="0.2">
      <c r="A1180" s="52"/>
      <c r="C1180" s="53"/>
      <c r="D1180" s="50"/>
      <c r="F1180" s="54"/>
      <c r="AU1180" s="83"/>
    </row>
    <row r="1181" spans="1:47" s="10" customFormat="1" x14ac:dyDescent="0.2">
      <c r="A1181" s="52"/>
      <c r="C1181" s="53"/>
      <c r="D1181" s="50"/>
      <c r="F1181" s="54"/>
      <c r="AU1181" s="83"/>
    </row>
    <row r="1182" spans="1:47" s="10" customFormat="1" x14ac:dyDescent="0.2">
      <c r="A1182" s="52"/>
      <c r="C1182" s="53"/>
      <c r="D1182" s="50"/>
      <c r="F1182" s="54"/>
      <c r="AU1182" s="83"/>
    </row>
    <row r="1183" spans="1:47" s="10" customFormat="1" x14ac:dyDescent="0.2">
      <c r="A1183" s="52"/>
      <c r="C1183" s="53"/>
      <c r="D1183" s="50"/>
      <c r="F1183" s="54"/>
      <c r="AU1183" s="83"/>
    </row>
    <row r="1184" spans="1:47" s="10" customFormat="1" x14ac:dyDescent="0.2">
      <c r="A1184" s="52"/>
      <c r="C1184" s="53"/>
      <c r="D1184" s="50"/>
      <c r="F1184" s="54"/>
      <c r="AU1184" s="83"/>
    </row>
    <row r="1185" spans="1:47" s="10" customFormat="1" x14ac:dyDescent="0.2">
      <c r="A1185" s="52"/>
      <c r="C1185" s="53"/>
      <c r="D1185" s="50"/>
      <c r="F1185" s="54"/>
      <c r="AU1185" s="83"/>
    </row>
    <row r="1186" spans="1:47" s="10" customFormat="1" x14ac:dyDescent="0.2">
      <c r="A1186" s="52"/>
      <c r="C1186" s="53"/>
      <c r="D1186" s="50"/>
      <c r="F1186" s="54"/>
      <c r="AU1186" s="83"/>
    </row>
    <row r="1187" spans="1:47" s="10" customFormat="1" x14ac:dyDescent="0.2">
      <c r="A1187" s="52"/>
      <c r="C1187" s="53"/>
      <c r="D1187" s="50"/>
      <c r="F1187" s="54"/>
      <c r="AU1187" s="83"/>
    </row>
    <row r="1188" spans="1:47" s="10" customFormat="1" x14ac:dyDescent="0.2">
      <c r="A1188" s="52"/>
      <c r="C1188" s="53"/>
      <c r="D1188" s="50"/>
      <c r="F1188" s="54"/>
      <c r="AU1188" s="83"/>
    </row>
    <row r="1189" spans="1:47" s="10" customFormat="1" x14ac:dyDescent="0.2">
      <c r="A1189" s="52"/>
      <c r="C1189" s="53"/>
      <c r="D1189" s="50"/>
      <c r="F1189" s="54"/>
      <c r="AU1189" s="83"/>
    </row>
    <row r="1190" spans="1:47" s="10" customFormat="1" x14ac:dyDescent="0.2">
      <c r="A1190" s="52"/>
      <c r="C1190" s="53"/>
      <c r="D1190" s="50"/>
      <c r="F1190" s="54"/>
      <c r="AU1190" s="83"/>
    </row>
    <row r="1191" spans="1:47" s="10" customFormat="1" x14ac:dyDescent="0.2">
      <c r="A1191" s="52"/>
      <c r="C1191" s="53"/>
      <c r="D1191" s="50"/>
      <c r="F1191" s="54"/>
      <c r="AU1191" s="83"/>
    </row>
    <row r="1192" spans="1:47" s="10" customFormat="1" x14ac:dyDescent="0.2">
      <c r="A1192" s="52"/>
      <c r="C1192" s="53"/>
      <c r="D1192" s="50"/>
      <c r="F1192" s="54"/>
      <c r="AU1192" s="83"/>
    </row>
    <row r="1193" spans="1:47" s="10" customFormat="1" x14ac:dyDescent="0.2">
      <c r="A1193" s="52"/>
      <c r="C1193" s="53"/>
      <c r="D1193" s="50"/>
      <c r="F1193" s="54"/>
      <c r="AU1193" s="83"/>
    </row>
    <row r="1194" spans="1:47" s="10" customFormat="1" x14ac:dyDescent="0.2">
      <c r="A1194" s="52"/>
      <c r="C1194" s="53"/>
      <c r="D1194" s="50"/>
      <c r="F1194" s="54"/>
      <c r="AU1194" s="83"/>
    </row>
    <row r="1195" spans="1:47" s="10" customFormat="1" x14ac:dyDescent="0.2">
      <c r="A1195" s="52"/>
      <c r="C1195" s="53"/>
      <c r="D1195" s="50"/>
      <c r="F1195" s="54"/>
      <c r="AU1195" s="83"/>
    </row>
    <row r="1196" spans="1:47" s="10" customFormat="1" x14ac:dyDescent="0.2">
      <c r="A1196" s="52"/>
      <c r="C1196" s="53"/>
      <c r="D1196" s="50"/>
      <c r="F1196" s="54"/>
      <c r="AU1196" s="83"/>
    </row>
    <row r="1197" spans="1:47" s="10" customFormat="1" x14ac:dyDescent="0.2">
      <c r="A1197" s="52"/>
      <c r="C1197" s="53"/>
      <c r="D1197" s="50"/>
      <c r="F1197" s="54"/>
      <c r="AU1197" s="83"/>
    </row>
    <row r="1198" spans="1:47" s="10" customFormat="1" x14ac:dyDescent="0.2">
      <c r="A1198" s="52"/>
      <c r="C1198" s="53"/>
      <c r="D1198" s="50"/>
      <c r="F1198" s="54"/>
      <c r="AU1198" s="83"/>
    </row>
    <row r="1199" spans="1:47" s="10" customFormat="1" x14ac:dyDescent="0.2">
      <c r="A1199" s="52"/>
      <c r="C1199" s="53"/>
      <c r="D1199" s="50"/>
      <c r="F1199" s="54"/>
      <c r="AU1199" s="83"/>
    </row>
    <row r="1200" spans="1:47" s="10" customFormat="1" x14ac:dyDescent="0.2">
      <c r="A1200" s="52"/>
      <c r="C1200" s="53"/>
      <c r="D1200" s="50"/>
      <c r="F1200" s="54"/>
      <c r="AU1200" s="83"/>
    </row>
    <row r="1201" spans="1:47" s="10" customFormat="1" x14ac:dyDescent="0.2">
      <c r="A1201" s="52"/>
      <c r="C1201" s="53"/>
      <c r="D1201" s="50"/>
      <c r="F1201" s="54"/>
      <c r="AU1201" s="83"/>
    </row>
    <row r="1202" spans="1:47" s="10" customFormat="1" x14ac:dyDescent="0.2">
      <c r="A1202" s="52"/>
      <c r="C1202" s="53"/>
      <c r="D1202" s="50"/>
      <c r="F1202" s="54"/>
      <c r="AU1202" s="83"/>
    </row>
    <row r="1203" spans="1:47" s="10" customFormat="1" x14ac:dyDescent="0.2">
      <c r="A1203" s="52"/>
      <c r="C1203" s="53"/>
      <c r="D1203" s="50"/>
      <c r="F1203" s="54"/>
      <c r="AU1203" s="83"/>
    </row>
    <row r="1204" spans="1:47" s="10" customFormat="1" x14ac:dyDescent="0.2">
      <c r="A1204" s="52"/>
      <c r="C1204" s="53"/>
      <c r="D1204" s="50"/>
      <c r="F1204" s="54"/>
      <c r="AU1204" s="83"/>
    </row>
    <row r="1205" spans="1:47" s="10" customFormat="1" x14ac:dyDescent="0.2">
      <c r="A1205" s="52"/>
      <c r="C1205" s="53"/>
      <c r="D1205" s="50"/>
      <c r="F1205" s="54"/>
      <c r="AU1205" s="83"/>
    </row>
    <row r="1206" spans="1:47" s="10" customFormat="1" x14ac:dyDescent="0.2">
      <c r="A1206" s="52"/>
      <c r="C1206" s="53"/>
      <c r="D1206" s="50"/>
      <c r="F1206" s="54"/>
      <c r="AU1206" s="83"/>
    </row>
    <row r="1207" spans="1:47" s="10" customFormat="1" x14ac:dyDescent="0.2">
      <c r="A1207" s="52"/>
      <c r="C1207" s="53"/>
      <c r="D1207" s="50"/>
      <c r="F1207" s="54"/>
      <c r="AU1207" s="83"/>
    </row>
    <row r="1208" spans="1:47" s="10" customFormat="1" x14ac:dyDescent="0.2">
      <c r="A1208" s="52"/>
      <c r="C1208" s="53"/>
      <c r="D1208" s="50"/>
      <c r="F1208" s="54"/>
      <c r="AU1208" s="83"/>
    </row>
    <row r="1209" spans="1:47" s="10" customFormat="1" x14ac:dyDescent="0.2">
      <c r="A1209" s="52"/>
      <c r="C1209" s="53"/>
      <c r="D1209" s="50"/>
      <c r="F1209" s="54"/>
      <c r="AU1209" s="83"/>
    </row>
    <row r="1210" spans="1:47" s="10" customFormat="1" x14ac:dyDescent="0.2">
      <c r="A1210" s="52"/>
      <c r="C1210" s="53"/>
      <c r="D1210" s="50"/>
      <c r="F1210" s="54"/>
      <c r="AU1210" s="83"/>
    </row>
    <row r="1211" spans="1:47" s="10" customFormat="1" x14ac:dyDescent="0.2">
      <c r="A1211" s="52"/>
      <c r="C1211" s="53"/>
      <c r="D1211" s="50"/>
      <c r="F1211" s="54"/>
      <c r="AU1211" s="83"/>
    </row>
    <row r="1212" spans="1:47" s="10" customFormat="1" x14ac:dyDescent="0.2">
      <c r="A1212" s="52"/>
      <c r="C1212" s="53"/>
      <c r="D1212" s="50"/>
      <c r="F1212" s="54"/>
      <c r="AU1212" s="83"/>
    </row>
    <row r="1213" spans="1:47" s="10" customFormat="1" x14ac:dyDescent="0.2">
      <c r="A1213" s="52"/>
      <c r="C1213" s="53"/>
      <c r="D1213" s="50"/>
      <c r="F1213" s="54"/>
      <c r="AU1213" s="83"/>
    </row>
    <row r="1214" spans="1:47" s="10" customFormat="1" x14ac:dyDescent="0.2">
      <c r="A1214" s="52"/>
      <c r="C1214" s="53"/>
      <c r="D1214" s="50"/>
      <c r="F1214" s="54"/>
      <c r="AU1214" s="83"/>
    </row>
    <row r="1215" spans="1:47" s="10" customFormat="1" x14ac:dyDescent="0.2">
      <c r="A1215" s="52"/>
      <c r="C1215" s="53"/>
      <c r="D1215" s="50"/>
      <c r="F1215" s="54"/>
      <c r="AU1215" s="83"/>
    </row>
    <row r="1216" spans="1:47" s="10" customFormat="1" x14ac:dyDescent="0.2">
      <c r="A1216" s="52"/>
      <c r="C1216" s="53"/>
      <c r="D1216" s="50"/>
      <c r="F1216" s="54"/>
      <c r="AU1216" s="83"/>
    </row>
    <row r="1217" spans="1:47" s="10" customFormat="1" x14ac:dyDescent="0.2">
      <c r="A1217" s="52"/>
      <c r="C1217" s="53"/>
      <c r="D1217" s="50"/>
      <c r="F1217" s="54"/>
      <c r="AU1217" s="83"/>
    </row>
    <row r="1218" spans="1:47" s="10" customFormat="1" x14ac:dyDescent="0.2">
      <c r="A1218" s="52"/>
      <c r="C1218" s="53"/>
      <c r="D1218" s="50"/>
      <c r="F1218" s="54"/>
      <c r="AU1218" s="83"/>
    </row>
    <row r="1219" spans="1:47" s="10" customFormat="1" x14ac:dyDescent="0.2">
      <c r="A1219" s="52"/>
      <c r="C1219" s="53"/>
      <c r="D1219" s="50"/>
      <c r="F1219" s="54"/>
      <c r="AU1219" s="83"/>
    </row>
    <row r="1220" spans="1:47" s="10" customFormat="1" x14ac:dyDescent="0.2">
      <c r="A1220" s="52"/>
      <c r="C1220" s="53"/>
      <c r="D1220" s="50"/>
      <c r="F1220" s="54"/>
      <c r="AU1220" s="83"/>
    </row>
    <row r="1221" spans="1:47" s="10" customFormat="1" x14ac:dyDescent="0.2">
      <c r="A1221" s="52"/>
      <c r="C1221" s="53"/>
      <c r="D1221" s="50"/>
      <c r="F1221" s="54"/>
      <c r="AU1221" s="83"/>
    </row>
    <row r="1222" spans="1:47" s="10" customFormat="1" x14ac:dyDescent="0.2">
      <c r="A1222" s="52"/>
      <c r="C1222" s="53"/>
      <c r="D1222" s="50"/>
      <c r="F1222" s="54"/>
      <c r="AU1222" s="83"/>
    </row>
    <row r="1223" spans="1:47" s="10" customFormat="1" x14ac:dyDescent="0.2">
      <c r="A1223" s="52"/>
      <c r="C1223" s="53"/>
      <c r="D1223" s="50"/>
      <c r="F1223" s="54"/>
      <c r="AU1223" s="83"/>
    </row>
    <row r="1224" spans="1:47" s="10" customFormat="1" x14ac:dyDescent="0.2">
      <c r="A1224" s="52"/>
      <c r="C1224" s="53"/>
      <c r="D1224" s="50"/>
      <c r="F1224" s="54"/>
      <c r="AU1224" s="83"/>
    </row>
    <row r="1225" spans="1:47" s="10" customFormat="1" x14ac:dyDescent="0.2">
      <c r="A1225" s="52"/>
      <c r="C1225" s="53"/>
      <c r="D1225" s="50"/>
      <c r="F1225" s="54"/>
      <c r="AU1225" s="83"/>
    </row>
    <row r="1226" spans="1:47" s="10" customFormat="1" x14ac:dyDescent="0.2">
      <c r="A1226" s="52"/>
      <c r="C1226" s="53"/>
      <c r="D1226" s="50"/>
      <c r="F1226" s="54"/>
      <c r="AU1226" s="83"/>
    </row>
    <row r="1227" spans="1:47" s="10" customFormat="1" x14ac:dyDescent="0.2">
      <c r="A1227" s="52"/>
      <c r="C1227" s="53"/>
      <c r="D1227" s="50"/>
      <c r="F1227" s="54"/>
      <c r="AU1227" s="83"/>
    </row>
    <row r="1228" spans="1:47" s="10" customFormat="1" x14ac:dyDescent="0.2">
      <c r="A1228" s="52"/>
      <c r="C1228" s="53"/>
      <c r="D1228" s="50"/>
      <c r="F1228" s="54"/>
      <c r="AU1228" s="83"/>
    </row>
    <row r="1229" spans="1:47" s="10" customFormat="1" x14ac:dyDescent="0.2">
      <c r="A1229" s="52"/>
      <c r="C1229" s="53"/>
      <c r="D1229" s="50"/>
      <c r="F1229" s="54"/>
      <c r="AU1229" s="83"/>
    </row>
    <row r="1230" spans="1:47" s="10" customFormat="1" x14ac:dyDescent="0.2">
      <c r="A1230" s="52"/>
      <c r="C1230" s="53"/>
      <c r="D1230" s="50"/>
      <c r="F1230" s="54"/>
      <c r="AU1230" s="83"/>
    </row>
    <row r="1231" spans="1:47" s="10" customFormat="1" x14ac:dyDescent="0.2">
      <c r="A1231" s="52"/>
      <c r="C1231" s="53"/>
      <c r="D1231" s="50"/>
      <c r="F1231" s="54"/>
      <c r="AU1231" s="83"/>
    </row>
    <row r="1232" spans="1:47" s="10" customFormat="1" x14ac:dyDescent="0.2">
      <c r="A1232" s="52"/>
      <c r="C1232" s="53"/>
      <c r="D1232" s="50"/>
      <c r="F1232" s="54"/>
      <c r="AU1232" s="83"/>
    </row>
    <row r="1233" spans="1:47" s="10" customFormat="1" x14ac:dyDescent="0.2">
      <c r="A1233" s="52"/>
      <c r="C1233" s="53"/>
      <c r="D1233" s="50"/>
      <c r="F1233" s="54"/>
      <c r="AU1233" s="83"/>
    </row>
    <row r="1234" spans="1:47" s="10" customFormat="1" x14ac:dyDescent="0.2">
      <c r="A1234" s="52"/>
      <c r="C1234" s="53"/>
      <c r="D1234" s="50"/>
      <c r="F1234" s="54"/>
      <c r="AU1234" s="83"/>
    </row>
    <row r="1235" spans="1:47" s="10" customFormat="1" x14ac:dyDescent="0.2">
      <c r="A1235" s="52"/>
      <c r="C1235" s="53"/>
      <c r="D1235" s="50"/>
      <c r="F1235" s="54"/>
      <c r="AU1235" s="83"/>
    </row>
    <row r="1236" spans="1:47" s="10" customFormat="1" x14ac:dyDescent="0.2">
      <c r="A1236" s="52"/>
      <c r="C1236" s="53"/>
      <c r="D1236" s="50"/>
      <c r="F1236" s="54"/>
      <c r="AU1236" s="83"/>
    </row>
    <row r="1237" spans="1:47" s="10" customFormat="1" x14ac:dyDescent="0.2">
      <c r="A1237" s="52"/>
      <c r="C1237" s="53"/>
      <c r="D1237" s="50"/>
      <c r="F1237" s="54"/>
      <c r="AU1237" s="83"/>
    </row>
    <row r="1238" spans="1:47" s="10" customFormat="1" x14ac:dyDescent="0.2">
      <c r="A1238" s="52"/>
      <c r="C1238" s="53"/>
      <c r="D1238" s="50"/>
      <c r="F1238" s="54"/>
      <c r="AU1238" s="83"/>
    </row>
    <row r="1239" spans="1:47" s="10" customFormat="1" x14ac:dyDescent="0.2">
      <c r="A1239" s="52"/>
      <c r="C1239" s="53"/>
      <c r="D1239" s="50"/>
      <c r="F1239" s="54"/>
      <c r="AU1239" s="83"/>
    </row>
    <row r="1240" spans="1:47" s="10" customFormat="1" x14ac:dyDescent="0.2">
      <c r="A1240" s="52"/>
      <c r="C1240" s="53"/>
      <c r="D1240" s="50"/>
      <c r="F1240" s="54"/>
      <c r="AU1240" s="83"/>
    </row>
    <row r="1241" spans="1:47" s="10" customFormat="1" x14ac:dyDescent="0.2">
      <c r="A1241" s="52"/>
      <c r="C1241" s="53"/>
      <c r="D1241" s="50"/>
      <c r="F1241" s="54"/>
      <c r="AU1241" s="83"/>
    </row>
    <row r="1242" spans="1:47" s="10" customFormat="1" x14ac:dyDescent="0.2">
      <c r="A1242" s="52"/>
      <c r="C1242" s="53"/>
      <c r="D1242" s="50"/>
      <c r="F1242" s="54"/>
      <c r="AU1242" s="83"/>
    </row>
    <row r="1243" spans="1:47" s="10" customFormat="1" x14ac:dyDescent="0.2">
      <c r="A1243" s="52"/>
      <c r="C1243" s="53"/>
      <c r="D1243" s="50"/>
      <c r="F1243" s="54"/>
      <c r="AU1243" s="83"/>
    </row>
    <row r="1244" spans="1:47" s="10" customFormat="1" x14ac:dyDescent="0.2">
      <c r="A1244" s="52"/>
      <c r="C1244" s="53"/>
      <c r="D1244" s="50"/>
      <c r="F1244" s="54"/>
      <c r="AU1244" s="83"/>
    </row>
    <row r="1245" spans="1:47" s="10" customFormat="1" x14ac:dyDescent="0.2">
      <c r="A1245" s="52"/>
      <c r="C1245" s="53"/>
      <c r="D1245" s="50"/>
      <c r="F1245" s="54"/>
      <c r="AU1245" s="83"/>
    </row>
    <row r="1246" spans="1:47" s="10" customFormat="1" x14ac:dyDescent="0.2">
      <c r="A1246" s="52"/>
      <c r="C1246" s="53"/>
      <c r="D1246" s="50"/>
      <c r="F1246" s="54"/>
      <c r="AU1246" s="83"/>
    </row>
    <row r="1247" spans="1:47" s="10" customFormat="1" x14ac:dyDescent="0.2">
      <c r="A1247" s="52"/>
      <c r="C1247" s="53"/>
      <c r="D1247" s="50"/>
      <c r="F1247" s="54"/>
      <c r="AU1247" s="83"/>
    </row>
    <row r="1248" spans="1:47" s="10" customFormat="1" x14ac:dyDescent="0.2">
      <c r="A1248" s="52"/>
      <c r="C1248" s="53"/>
      <c r="D1248" s="50"/>
      <c r="F1248" s="54"/>
      <c r="AU1248" s="83"/>
    </row>
    <row r="1249" spans="1:47" s="10" customFormat="1" x14ac:dyDescent="0.2">
      <c r="A1249" s="52"/>
      <c r="C1249" s="53"/>
      <c r="D1249" s="50"/>
      <c r="F1249" s="54"/>
      <c r="AU1249" s="83"/>
    </row>
    <row r="1250" spans="1:47" s="10" customFormat="1" x14ac:dyDescent="0.2">
      <c r="A1250" s="52"/>
      <c r="C1250" s="53"/>
      <c r="D1250" s="50"/>
      <c r="F1250" s="54"/>
      <c r="AU1250" s="83"/>
    </row>
    <row r="1251" spans="1:47" s="10" customFormat="1" x14ac:dyDescent="0.2">
      <c r="A1251" s="52"/>
      <c r="C1251" s="53"/>
      <c r="D1251" s="50"/>
      <c r="F1251" s="54"/>
      <c r="AU1251" s="83"/>
    </row>
    <row r="1252" spans="1:47" s="10" customFormat="1" x14ac:dyDescent="0.2">
      <c r="A1252" s="52"/>
      <c r="C1252" s="53"/>
      <c r="D1252" s="50"/>
      <c r="F1252" s="54"/>
      <c r="AU1252" s="83"/>
    </row>
    <row r="1253" spans="1:47" s="10" customFormat="1" x14ac:dyDescent="0.2">
      <c r="A1253" s="52"/>
      <c r="C1253" s="53"/>
      <c r="D1253" s="50"/>
      <c r="F1253" s="54"/>
      <c r="AU1253" s="83"/>
    </row>
    <row r="1254" spans="1:47" s="10" customFormat="1" x14ac:dyDescent="0.2">
      <c r="A1254" s="52"/>
      <c r="C1254" s="53"/>
      <c r="D1254" s="50"/>
      <c r="F1254" s="54"/>
      <c r="AU1254" s="83"/>
    </row>
    <row r="1255" spans="1:47" s="10" customFormat="1" x14ac:dyDescent="0.2">
      <c r="A1255" s="52"/>
      <c r="C1255" s="53"/>
      <c r="D1255" s="50"/>
      <c r="F1255" s="54"/>
      <c r="AU1255" s="83"/>
    </row>
    <row r="1256" spans="1:47" s="10" customFormat="1" x14ac:dyDescent="0.2">
      <c r="A1256" s="52"/>
      <c r="C1256" s="53"/>
      <c r="D1256" s="50"/>
      <c r="F1256" s="54"/>
      <c r="AU1256" s="83"/>
    </row>
    <row r="1257" spans="1:47" s="10" customFormat="1" x14ac:dyDescent="0.2">
      <c r="A1257" s="52"/>
      <c r="C1257" s="53"/>
      <c r="D1257" s="50"/>
      <c r="F1257" s="54"/>
      <c r="AU1257" s="83"/>
    </row>
    <row r="1258" spans="1:47" s="10" customFormat="1" x14ac:dyDescent="0.2">
      <c r="A1258" s="52"/>
      <c r="C1258" s="53"/>
      <c r="D1258" s="50"/>
      <c r="F1258" s="54"/>
      <c r="AU1258" s="83"/>
    </row>
    <row r="1259" spans="1:47" s="10" customFormat="1" x14ac:dyDescent="0.2">
      <c r="A1259" s="52"/>
      <c r="C1259" s="53"/>
      <c r="D1259" s="50"/>
      <c r="F1259" s="54"/>
      <c r="AU1259" s="83"/>
    </row>
    <row r="1260" spans="1:47" s="10" customFormat="1" x14ac:dyDescent="0.2">
      <c r="A1260" s="52"/>
      <c r="C1260" s="53"/>
      <c r="D1260" s="50"/>
      <c r="F1260" s="54"/>
      <c r="AU1260" s="83"/>
    </row>
    <row r="1261" spans="1:47" s="10" customFormat="1" x14ac:dyDescent="0.2">
      <c r="A1261" s="52"/>
      <c r="C1261" s="53"/>
      <c r="D1261" s="50"/>
      <c r="F1261" s="54"/>
      <c r="AU1261" s="83"/>
    </row>
    <row r="1262" spans="1:47" s="10" customFormat="1" x14ac:dyDescent="0.2">
      <c r="A1262" s="52"/>
      <c r="C1262" s="53"/>
      <c r="D1262" s="50"/>
      <c r="F1262" s="54"/>
      <c r="AU1262" s="83"/>
    </row>
    <row r="1263" spans="1:47" s="10" customFormat="1" x14ac:dyDescent="0.2">
      <c r="A1263" s="52"/>
      <c r="C1263" s="53"/>
      <c r="D1263" s="50"/>
      <c r="F1263" s="54"/>
      <c r="AU1263" s="83"/>
    </row>
    <row r="1264" spans="1:47" s="10" customFormat="1" x14ac:dyDescent="0.2">
      <c r="A1264" s="52"/>
      <c r="C1264" s="53"/>
      <c r="D1264" s="50"/>
      <c r="F1264" s="54"/>
      <c r="AU1264" s="83"/>
    </row>
    <row r="1265" spans="1:47" s="10" customFormat="1" x14ac:dyDescent="0.2">
      <c r="A1265" s="52"/>
      <c r="C1265" s="53"/>
      <c r="D1265" s="50"/>
      <c r="F1265" s="54"/>
      <c r="AU1265" s="83"/>
    </row>
    <row r="1266" spans="1:47" s="10" customFormat="1" x14ac:dyDescent="0.2">
      <c r="A1266" s="52"/>
      <c r="C1266" s="53"/>
      <c r="D1266" s="50"/>
      <c r="F1266" s="54"/>
      <c r="AU1266" s="83"/>
    </row>
    <row r="1267" spans="1:47" s="10" customFormat="1" x14ac:dyDescent="0.2">
      <c r="A1267" s="52"/>
      <c r="C1267" s="53"/>
      <c r="D1267" s="50"/>
      <c r="F1267" s="54"/>
      <c r="AU1267" s="83"/>
    </row>
    <row r="1268" spans="1:47" s="10" customFormat="1" x14ac:dyDescent="0.2">
      <c r="A1268" s="52"/>
      <c r="C1268" s="53"/>
      <c r="D1268" s="50"/>
      <c r="F1268" s="54"/>
      <c r="AU1268" s="83"/>
    </row>
    <row r="1269" spans="1:47" s="10" customFormat="1" x14ac:dyDescent="0.2">
      <c r="A1269" s="52"/>
      <c r="C1269" s="53"/>
      <c r="D1269" s="50"/>
      <c r="F1269" s="54"/>
      <c r="AU1269" s="83"/>
    </row>
    <row r="1270" spans="1:47" s="10" customFormat="1" x14ac:dyDescent="0.2">
      <c r="A1270" s="52"/>
      <c r="C1270" s="53"/>
      <c r="D1270" s="50"/>
      <c r="F1270" s="54"/>
      <c r="AU1270" s="83"/>
    </row>
    <row r="1271" spans="1:47" s="10" customFormat="1" x14ac:dyDescent="0.2">
      <c r="A1271" s="52"/>
      <c r="C1271" s="53"/>
      <c r="D1271" s="50"/>
      <c r="F1271" s="54"/>
      <c r="AU1271" s="83"/>
    </row>
    <row r="1272" spans="1:47" s="10" customFormat="1" x14ac:dyDescent="0.2">
      <c r="A1272" s="52"/>
      <c r="C1272" s="53"/>
      <c r="D1272" s="50"/>
      <c r="F1272" s="54"/>
      <c r="AU1272" s="83"/>
    </row>
    <row r="1273" spans="1:47" s="10" customFormat="1" x14ac:dyDescent="0.2">
      <c r="A1273" s="52"/>
      <c r="C1273" s="53"/>
      <c r="D1273" s="50"/>
      <c r="F1273" s="54"/>
      <c r="AU1273" s="83"/>
    </row>
    <row r="1274" spans="1:47" s="10" customFormat="1" x14ac:dyDescent="0.2">
      <c r="A1274" s="52"/>
      <c r="C1274" s="53"/>
      <c r="D1274" s="50"/>
      <c r="F1274" s="54"/>
      <c r="AU1274" s="83"/>
    </row>
    <row r="1275" spans="1:47" s="10" customFormat="1" x14ac:dyDescent="0.2">
      <c r="A1275" s="52"/>
      <c r="C1275" s="53"/>
      <c r="D1275" s="50"/>
      <c r="F1275" s="54"/>
      <c r="AU1275" s="83"/>
    </row>
    <row r="1276" spans="1:47" s="10" customFormat="1" x14ac:dyDescent="0.2">
      <c r="A1276" s="52"/>
      <c r="C1276" s="53"/>
      <c r="D1276" s="50"/>
      <c r="F1276" s="54"/>
      <c r="AU1276" s="83"/>
    </row>
    <row r="1277" spans="1:47" s="10" customFormat="1" x14ac:dyDescent="0.2">
      <c r="A1277" s="52"/>
      <c r="C1277" s="53"/>
      <c r="D1277" s="50"/>
      <c r="F1277" s="54"/>
      <c r="AU1277" s="83"/>
    </row>
    <row r="1278" spans="1:47" s="10" customFormat="1" x14ac:dyDescent="0.2">
      <c r="A1278" s="52"/>
      <c r="C1278" s="53"/>
      <c r="D1278" s="50"/>
      <c r="F1278" s="54"/>
      <c r="AU1278" s="83"/>
    </row>
    <row r="1279" spans="1:47" s="10" customFormat="1" x14ac:dyDescent="0.2">
      <c r="A1279" s="52"/>
      <c r="C1279" s="53"/>
      <c r="D1279" s="50"/>
      <c r="F1279" s="54"/>
      <c r="AU1279" s="83"/>
    </row>
    <row r="1280" spans="1:47" s="10" customFormat="1" x14ac:dyDescent="0.2">
      <c r="A1280" s="52"/>
      <c r="C1280" s="53"/>
      <c r="D1280" s="50"/>
      <c r="F1280" s="54"/>
      <c r="AU1280" s="83"/>
    </row>
    <row r="1281" spans="1:47" s="10" customFormat="1" x14ac:dyDescent="0.2">
      <c r="A1281" s="52"/>
      <c r="C1281" s="53"/>
      <c r="D1281" s="50"/>
      <c r="F1281" s="54"/>
      <c r="AU1281" s="83"/>
    </row>
    <row r="1282" spans="1:47" s="10" customFormat="1" x14ac:dyDescent="0.2">
      <c r="A1282" s="52"/>
      <c r="C1282" s="53"/>
      <c r="D1282" s="50"/>
      <c r="F1282" s="54"/>
      <c r="AU1282" s="83"/>
    </row>
    <row r="1283" spans="1:47" s="10" customFormat="1" x14ac:dyDescent="0.2">
      <c r="A1283" s="52"/>
      <c r="C1283" s="53"/>
      <c r="D1283" s="50"/>
      <c r="F1283" s="54"/>
      <c r="AU1283" s="83"/>
    </row>
    <row r="1284" spans="1:47" s="10" customFormat="1" x14ac:dyDescent="0.2">
      <c r="A1284" s="52"/>
      <c r="C1284" s="53"/>
      <c r="D1284" s="50"/>
      <c r="F1284" s="54"/>
      <c r="AU1284" s="83"/>
    </row>
    <row r="1285" spans="1:47" s="10" customFormat="1" x14ac:dyDescent="0.2">
      <c r="A1285" s="52"/>
      <c r="C1285" s="53"/>
      <c r="D1285" s="50"/>
      <c r="F1285" s="54"/>
      <c r="AU1285" s="83"/>
    </row>
    <row r="1286" spans="1:47" s="10" customFormat="1" x14ac:dyDescent="0.2">
      <c r="A1286" s="52"/>
      <c r="C1286" s="53"/>
      <c r="D1286" s="50"/>
      <c r="F1286" s="54"/>
      <c r="AU1286" s="83"/>
    </row>
    <row r="1287" spans="1:47" s="10" customFormat="1" x14ac:dyDescent="0.2">
      <c r="A1287" s="52"/>
      <c r="C1287" s="53"/>
      <c r="D1287" s="50"/>
      <c r="F1287" s="54"/>
      <c r="AU1287" s="83"/>
    </row>
    <row r="1288" spans="1:47" s="10" customFormat="1" x14ac:dyDescent="0.2">
      <c r="A1288" s="52"/>
      <c r="C1288" s="53"/>
      <c r="D1288" s="50"/>
      <c r="F1288" s="54"/>
      <c r="AU1288" s="83"/>
    </row>
    <row r="1289" spans="1:47" s="10" customFormat="1" x14ac:dyDescent="0.2">
      <c r="A1289" s="52"/>
      <c r="C1289" s="53"/>
      <c r="D1289" s="50"/>
      <c r="F1289" s="54"/>
      <c r="AU1289" s="83"/>
    </row>
    <row r="1290" spans="1:47" s="10" customFormat="1" x14ac:dyDescent="0.2">
      <c r="A1290" s="52"/>
      <c r="C1290" s="53"/>
      <c r="D1290" s="50"/>
      <c r="F1290" s="54"/>
      <c r="AU1290" s="83"/>
    </row>
    <row r="1291" spans="1:47" s="10" customFormat="1" x14ac:dyDescent="0.2">
      <c r="A1291" s="52"/>
      <c r="C1291" s="53"/>
      <c r="D1291" s="50"/>
      <c r="F1291" s="54"/>
      <c r="AU1291" s="83"/>
    </row>
    <row r="1292" spans="1:47" s="10" customFormat="1" x14ac:dyDescent="0.2">
      <c r="A1292" s="52"/>
      <c r="C1292" s="53"/>
      <c r="D1292" s="50"/>
      <c r="F1292" s="54"/>
      <c r="AU1292" s="83"/>
    </row>
    <row r="1293" spans="1:47" s="10" customFormat="1" x14ac:dyDescent="0.2">
      <c r="A1293" s="52"/>
      <c r="C1293" s="53"/>
      <c r="D1293" s="50"/>
      <c r="F1293" s="54"/>
      <c r="AU1293" s="83"/>
    </row>
    <row r="1294" spans="1:47" s="10" customFormat="1" x14ac:dyDescent="0.2">
      <c r="A1294" s="52"/>
      <c r="C1294" s="53"/>
      <c r="D1294" s="50"/>
      <c r="F1294" s="54"/>
      <c r="AU1294" s="83"/>
    </row>
    <row r="1295" spans="1:47" s="10" customFormat="1" x14ac:dyDescent="0.2">
      <c r="A1295" s="52"/>
      <c r="C1295" s="53"/>
      <c r="D1295" s="50"/>
      <c r="F1295" s="54"/>
      <c r="AU1295" s="83"/>
    </row>
    <row r="1296" spans="1:47" s="10" customFormat="1" x14ac:dyDescent="0.2">
      <c r="A1296" s="52"/>
      <c r="C1296" s="53"/>
      <c r="D1296" s="50"/>
      <c r="F1296" s="54"/>
      <c r="AU1296" s="83"/>
    </row>
    <row r="1297" spans="1:47" s="10" customFormat="1" x14ac:dyDescent="0.2">
      <c r="A1297" s="52"/>
      <c r="C1297" s="53"/>
      <c r="D1297" s="50"/>
      <c r="F1297" s="54"/>
      <c r="AU1297" s="83"/>
    </row>
    <row r="1298" spans="1:47" s="10" customFormat="1" x14ac:dyDescent="0.2">
      <c r="A1298" s="52"/>
      <c r="C1298" s="53"/>
      <c r="D1298" s="50"/>
      <c r="F1298" s="54"/>
      <c r="AU1298" s="83"/>
    </row>
    <row r="1299" spans="1:47" s="10" customFormat="1" x14ac:dyDescent="0.2">
      <c r="A1299" s="52"/>
      <c r="C1299" s="53"/>
      <c r="D1299" s="50"/>
      <c r="F1299" s="54"/>
      <c r="AU1299" s="83"/>
    </row>
    <row r="1300" spans="1:47" s="10" customFormat="1" x14ac:dyDescent="0.2">
      <c r="A1300" s="52"/>
      <c r="C1300" s="53"/>
      <c r="D1300" s="50"/>
      <c r="F1300" s="54"/>
      <c r="AU1300" s="83"/>
    </row>
    <row r="1301" spans="1:47" s="10" customFormat="1" x14ac:dyDescent="0.2">
      <c r="A1301" s="52"/>
      <c r="C1301" s="53"/>
      <c r="D1301" s="50"/>
      <c r="F1301" s="54"/>
      <c r="AU1301" s="83"/>
    </row>
    <row r="1302" spans="1:47" s="10" customFormat="1" x14ac:dyDescent="0.2">
      <c r="A1302" s="52"/>
      <c r="C1302" s="53"/>
      <c r="D1302" s="50"/>
      <c r="F1302" s="54"/>
      <c r="AU1302" s="83"/>
    </row>
    <row r="1303" spans="1:47" s="10" customFormat="1" x14ac:dyDescent="0.2">
      <c r="A1303" s="52"/>
      <c r="C1303" s="53"/>
      <c r="D1303" s="50"/>
      <c r="F1303" s="54"/>
      <c r="AU1303" s="83"/>
    </row>
    <row r="1304" spans="1:47" s="10" customFormat="1" x14ac:dyDescent="0.2">
      <c r="A1304" s="52"/>
      <c r="C1304" s="53"/>
      <c r="D1304" s="50"/>
      <c r="F1304" s="54"/>
      <c r="AU1304" s="83"/>
    </row>
    <row r="1305" spans="1:47" s="10" customFormat="1" x14ac:dyDescent="0.2">
      <c r="A1305" s="52"/>
      <c r="C1305" s="53"/>
      <c r="D1305" s="50"/>
      <c r="F1305" s="54"/>
      <c r="AU1305" s="83"/>
    </row>
    <row r="1306" spans="1:47" s="10" customFormat="1" x14ac:dyDescent="0.2">
      <c r="A1306" s="52"/>
      <c r="C1306" s="53"/>
      <c r="D1306" s="50"/>
      <c r="F1306" s="54"/>
      <c r="AU1306" s="83"/>
    </row>
    <row r="1307" spans="1:47" s="10" customFormat="1" x14ac:dyDescent="0.2">
      <c r="A1307" s="52"/>
      <c r="C1307" s="53"/>
      <c r="D1307" s="50"/>
      <c r="F1307" s="54"/>
      <c r="AU1307" s="83"/>
    </row>
    <row r="1308" spans="1:47" s="10" customFormat="1" x14ac:dyDescent="0.2">
      <c r="A1308" s="52"/>
      <c r="C1308" s="53"/>
      <c r="D1308" s="50"/>
      <c r="F1308" s="54"/>
      <c r="AU1308" s="83"/>
    </row>
    <row r="1309" spans="1:47" s="10" customFormat="1" x14ac:dyDescent="0.2">
      <c r="A1309" s="52"/>
      <c r="C1309" s="53"/>
      <c r="D1309" s="50"/>
      <c r="F1309" s="54"/>
      <c r="AU1309" s="83"/>
    </row>
    <row r="1310" spans="1:47" s="10" customFormat="1" x14ac:dyDescent="0.2">
      <c r="A1310" s="52"/>
      <c r="C1310" s="53"/>
      <c r="D1310" s="50"/>
      <c r="F1310" s="54"/>
      <c r="AU1310" s="83"/>
    </row>
    <row r="1311" spans="1:47" s="10" customFormat="1" x14ac:dyDescent="0.2">
      <c r="A1311" s="52"/>
      <c r="C1311" s="53"/>
      <c r="D1311" s="50"/>
      <c r="F1311" s="54"/>
      <c r="AU1311" s="83"/>
    </row>
    <row r="1312" spans="1:47" s="10" customFormat="1" x14ac:dyDescent="0.2">
      <c r="A1312" s="52"/>
      <c r="C1312" s="53"/>
      <c r="D1312" s="50"/>
      <c r="F1312" s="54"/>
      <c r="AU1312" s="83"/>
    </row>
    <row r="1313" spans="1:47" s="10" customFormat="1" x14ac:dyDescent="0.2">
      <c r="A1313" s="52"/>
      <c r="C1313" s="53"/>
      <c r="D1313" s="50"/>
      <c r="F1313" s="54"/>
      <c r="AU1313" s="83"/>
    </row>
    <row r="1314" spans="1:47" s="10" customFormat="1" x14ac:dyDescent="0.2">
      <c r="A1314" s="52"/>
      <c r="C1314" s="53"/>
      <c r="D1314" s="50"/>
      <c r="F1314" s="54"/>
      <c r="AU1314" s="83"/>
    </row>
    <row r="1315" spans="1:47" s="10" customFormat="1" x14ac:dyDescent="0.2">
      <c r="A1315" s="52"/>
      <c r="C1315" s="53"/>
      <c r="D1315" s="50"/>
      <c r="F1315" s="54"/>
      <c r="AU1315" s="83"/>
    </row>
    <row r="1316" spans="1:47" s="10" customFormat="1" x14ac:dyDescent="0.2">
      <c r="A1316" s="52"/>
      <c r="C1316" s="53"/>
      <c r="D1316" s="50"/>
      <c r="F1316" s="54"/>
      <c r="AU1316" s="83"/>
    </row>
    <row r="1317" spans="1:47" s="10" customFormat="1" x14ac:dyDescent="0.2">
      <c r="A1317" s="52"/>
      <c r="C1317" s="53"/>
      <c r="D1317" s="50"/>
      <c r="F1317" s="54"/>
      <c r="AU1317" s="83"/>
    </row>
    <row r="1318" spans="1:47" s="10" customFormat="1" x14ac:dyDescent="0.2">
      <c r="A1318" s="52"/>
      <c r="C1318" s="53"/>
      <c r="D1318" s="50"/>
      <c r="F1318" s="54"/>
      <c r="AU1318" s="83"/>
    </row>
    <row r="1319" spans="1:47" s="10" customFormat="1" x14ac:dyDescent="0.2">
      <c r="A1319" s="52"/>
      <c r="C1319" s="53"/>
      <c r="D1319" s="50"/>
      <c r="F1319" s="54"/>
      <c r="AU1319" s="83"/>
    </row>
    <row r="1320" spans="1:47" s="10" customFormat="1" x14ac:dyDescent="0.2">
      <c r="A1320" s="52"/>
      <c r="C1320" s="53"/>
      <c r="D1320" s="50"/>
      <c r="F1320" s="54"/>
      <c r="AU1320" s="83"/>
    </row>
    <row r="1321" spans="1:47" s="10" customFormat="1" x14ac:dyDescent="0.2">
      <c r="A1321" s="52"/>
      <c r="C1321" s="53"/>
      <c r="D1321" s="50"/>
      <c r="F1321" s="54"/>
      <c r="AU1321" s="83"/>
    </row>
    <row r="1322" spans="1:47" s="10" customFormat="1" x14ac:dyDescent="0.2">
      <c r="A1322" s="52"/>
      <c r="C1322" s="53"/>
      <c r="D1322" s="50"/>
      <c r="F1322" s="54"/>
      <c r="AU1322" s="83"/>
    </row>
    <row r="1323" spans="1:47" s="10" customFormat="1" x14ac:dyDescent="0.2">
      <c r="A1323" s="52"/>
      <c r="C1323" s="53"/>
      <c r="D1323" s="50"/>
      <c r="F1323" s="54"/>
      <c r="AU1323" s="83"/>
    </row>
    <row r="1324" spans="1:47" s="10" customFormat="1" x14ac:dyDescent="0.2">
      <c r="A1324" s="52"/>
      <c r="C1324" s="53"/>
      <c r="D1324" s="50"/>
      <c r="F1324" s="54"/>
      <c r="AU1324" s="83"/>
    </row>
    <row r="1325" spans="1:47" s="10" customFormat="1" x14ac:dyDescent="0.2">
      <c r="A1325" s="52"/>
      <c r="C1325" s="53"/>
      <c r="D1325" s="50"/>
      <c r="F1325" s="54"/>
      <c r="AU1325" s="83"/>
    </row>
    <row r="1326" spans="1:47" s="10" customFormat="1" x14ac:dyDescent="0.2">
      <c r="A1326" s="52"/>
      <c r="C1326" s="53"/>
      <c r="D1326" s="50"/>
      <c r="F1326" s="54"/>
      <c r="AU1326" s="83"/>
    </row>
    <row r="1327" spans="1:47" s="10" customFormat="1" x14ac:dyDescent="0.2">
      <c r="A1327" s="52"/>
      <c r="C1327" s="53"/>
      <c r="D1327" s="50"/>
      <c r="F1327" s="54"/>
      <c r="AU1327" s="83"/>
    </row>
    <row r="1328" spans="1:47" s="10" customFormat="1" x14ac:dyDescent="0.2">
      <c r="A1328" s="52"/>
      <c r="C1328" s="53"/>
      <c r="D1328" s="50"/>
      <c r="F1328" s="54"/>
      <c r="AU1328" s="83"/>
    </row>
    <row r="1329" spans="1:47" s="10" customFormat="1" x14ac:dyDescent="0.2">
      <c r="A1329" s="52"/>
      <c r="C1329" s="53"/>
      <c r="D1329" s="50"/>
      <c r="F1329" s="54"/>
      <c r="AU1329" s="83"/>
    </row>
    <row r="1330" spans="1:47" s="10" customFormat="1" x14ac:dyDescent="0.2">
      <c r="A1330" s="52"/>
      <c r="C1330" s="53"/>
      <c r="D1330" s="50"/>
      <c r="F1330" s="54"/>
      <c r="AU1330" s="83"/>
    </row>
    <row r="1331" spans="1:47" s="10" customFormat="1" x14ac:dyDescent="0.2">
      <c r="A1331" s="52"/>
      <c r="C1331" s="53"/>
      <c r="D1331" s="50"/>
      <c r="F1331" s="54"/>
      <c r="AU1331" s="83"/>
    </row>
    <row r="1332" spans="1:47" s="10" customFormat="1" x14ac:dyDescent="0.2">
      <c r="A1332" s="52"/>
      <c r="C1332" s="53"/>
      <c r="D1332" s="50"/>
      <c r="F1332" s="54"/>
      <c r="AU1332" s="83"/>
    </row>
    <row r="1333" spans="1:47" s="10" customFormat="1" x14ac:dyDescent="0.2">
      <c r="A1333" s="52"/>
      <c r="C1333" s="53"/>
      <c r="D1333" s="50"/>
      <c r="F1333" s="54"/>
      <c r="AU1333" s="83"/>
    </row>
    <row r="1334" spans="1:47" s="10" customFormat="1" x14ac:dyDescent="0.2">
      <c r="A1334" s="52"/>
      <c r="C1334" s="53"/>
      <c r="D1334" s="50"/>
      <c r="F1334" s="54"/>
      <c r="AU1334" s="83"/>
    </row>
    <row r="1335" spans="1:47" s="10" customFormat="1" x14ac:dyDescent="0.2">
      <c r="A1335" s="52"/>
      <c r="C1335" s="53"/>
      <c r="D1335" s="50"/>
      <c r="F1335" s="54"/>
      <c r="AU1335" s="83"/>
    </row>
    <row r="1336" spans="1:47" s="10" customFormat="1" x14ac:dyDescent="0.2">
      <c r="A1336" s="52"/>
      <c r="C1336" s="53"/>
      <c r="D1336" s="50"/>
      <c r="F1336" s="54"/>
      <c r="AU1336" s="83"/>
    </row>
    <row r="1337" spans="1:47" s="10" customFormat="1" x14ac:dyDescent="0.2">
      <c r="A1337" s="52"/>
      <c r="C1337" s="53"/>
      <c r="D1337" s="50"/>
      <c r="F1337" s="54"/>
      <c r="AU1337" s="83"/>
    </row>
    <row r="1338" spans="1:47" s="10" customFormat="1" x14ac:dyDescent="0.2">
      <c r="A1338" s="52"/>
      <c r="C1338" s="53"/>
      <c r="D1338" s="50"/>
      <c r="F1338" s="54"/>
      <c r="AU1338" s="83"/>
    </row>
    <row r="1339" spans="1:47" s="10" customFormat="1" x14ac:dyDescent="0.2">
      <c r="A1339" s="52"/>
      <c r="C1339" s="53"/>
      <c r="D1339" s="50"/>
      <c r="F1339" s="54"/>
      <c r="AU1339" s="83"/>
    </row>
    <row r="1340" spans="1:47" s="10" customFormat="1" x14ac:dyDescent="0.2">
      <c r="A1340" s="52"/>
      <c r="C1340" s="53"/>
      <c r="D1340" s="50"/>
      <c r="F1340" s="54"/>
      <c r="AU1340" s="83"/>
    </row>
    <row r="1341" spans="1:47" s="10" customFormat="1" x14ac:dyDescent="0.2">
      <c r="A1341" s="52"/>
      <c r="C1341" s="53"/>
      <c r="D1341" s="50"/>
      <c r="F1341" s="54"/>
      <c r="AU1341" s="83"/>
    </row>
    <row r="1342" spans="1:47" s="10" customFormat="1" x14ac:dyDescent="0.2">
      <c r="A1342" s="52"/>
      <c r="C1342" s="53"/>
      <c r="D1342" s="50"/>
      <c r="F1342" s="54"/>
      <c r="AU1342" s="83"/>
    </row>
    <row r="1343" spans="1:47" s="10" customFormat="1" x14ac:dyDescent="0.2">
      <c r="A1343" s="52"/>
      <c r="C1343" s="53"/>
      <c r="D1343" s="50"/>
      <c r="F1343" s="54"/>
      <c r="AU1343" s="83"/>
    </row>
    <row r="1344" spans="1:47" s="10" customFormat="1" x14ac:dyDescent="0.2">
      <c r="A1344" s="52"/>
      <c r="C1344" s="53"/>
      <c r="D1344" s="50"/>
      <c r="F1344" s="54"/>
      <c r="AU1344" s="83"/>
    </row>
    <row r="1345" spans="1:47" s="10" customFormat="1" x14ac:dyDescent="0.2">
      <c r="A1345" s="52"/>
      <c r="C1345" s="53"/>
      <c r="D1345" s="50"/>
      <c r="F1345" s="54"/>
      <c r="AU1345" s="83"/>
    </row>
    <row r="1346" spans="1:47" s="10" customFormat="1" x14ac:dyDescent="0.2">
      <c r="A1346" s="52"/>
      <c r="C1346" s="53"/>
      <c r="D1346" s="50"/>
      <c r="F1346" s="54"/>
      <c r="AU1346" s="83"/>
    </row>
    <row r="1347" spans="1:47" s="10" customFormat="1" x14ac:dyDescent="0.2">
      <c r="A1347" s="52"/>
      <c r="C1347" s="53"/>
      <c r="D1347" s="50"/>
      <c r="F1347" s="54"/>
      <c r="AU1347" s="83"/>
    </row>
    <row r="1348" spans="1:47" s="10" customFormat="1" x14ac:dyDescent="0.2">
      <c r="A1348" s="52"/>
      <c r="C1348" s="53"/>
      <c r="D1348" s="50"/>
      <c r="F1348" s="54"/>
      <c r="AU1348" s="83"/>
    </row>
    <row r="1349" spans="1:47" s="10" customFormat="1" x14ac:dyDescent="0.2">
      <c r="A1349" s="52"/>
      <c r="C1349" s="53"/>
      <c r="D1349" s="50"/>
      <c r="F1349" s="54"/>
      <c r="AU1349" s="83"/>
    </row>
    <row r="1350" spans="1:47" s="10" customFormat="1" x14ac:dyDescent="0.2">
      <c r="A1350" s="52"/>
      <c r="C1350" s="53"/>
      <c r="D1350" s="50"/>
      <c r="F1350" s="54"/>
      <c r="AU1350" s="83"/>
    </row>
    <row r="1351" spans="1:47" s="10" customFormat="1" x14ac:dyDescent="0.2">
      <c r="A1351" s="52"/>
      <c r="C1351" s="53"/>
      <c r="D1351" s="50"/>
      <c r="F1351" s="54"/>
      <c r="AU1351" s="83"/>
    </row>
    <row r="1352" spans="1:47" s="10" customFormat="1" x14ac:dyDescent="0.2">
      <c r="A1352" s="52"/>
      <c r="C1352" s="53"/>
      <c r="D1352" s="50"/>
      <c r="F1352" s="54"/>
      <c r="AU1352" s="83"/>
    </row>
    <row r="1353" spans="1:47" s="10" customFormat="1" x14ac:dyDescent="0.2">
      <c r="A1353" s="52"/>
      <c r="C1353" s="53"/>
      <c r="D1353" s="50"/>
      <c r="F1353" s="54"/>
      <c r="AU1353" s="83"/>
    </row>
    <row r="1354" spans="1:47" s="10" customFormat="1" x14ac:dyDescent="0.2">
      <c r="A1354" s="52"/>
      <c r="C1354" s="53"/>
      <c r="D1354" s="50"/>
      <c r="F1354" s="54"/>
      <c r="AU1354" s="83"/>
    </row>
    <row r="1355" spans="1:47" s="10" customFormat="1" x14ac:dyDescent="0.2">
      <c r="A1355" s="52"/>
      <c r="C1355" s="53"/>
      <c r="D1355" s="50"/>
      <c r="F1355" s="54"/>
      <c r="AU1355" s="83"/>
    </row>
    <row r="1356" spans="1:47" s="10" customFormat="1" x14ac:dyDescent="0.2">
      <c r="A1356" s="52"/>
      <c r="C1356" s="53"/>
      <c r="D1356" s="50"/>
      <c r="F1356" s="54"/>
      <c r="AU1356" s="83"/>
    </row>
    <row r="1357" spans="1:47" s="10" customFormat="1" x14ac:dyDescent="0.2">
      <c r="A1357" s="52"/>
      <c r="C1357" s="53"/>
      <c r="D1357" s="50"/>
      <c r="F1357" s="54"/>
      <c r="AU1357" s="83"/>
    </row>
    <row r="1358" spans="1:47" s="10" customFormat="1" x14ac:dyDescent="0.2">
      <c r="A1358" s="52"/>
      <c r="C1358" s="53"/>
      <c r="D1358" s="50"/>
      <c r="F1358" s="54"/>
      <c r="AU1358" s="83"/>
    </row>
    <row r="1359" spans="1:47" s="10" customFormat="1" x14ac:dyDescent="0.2">
      <c r="A1359" s="52"/>
      <c r="C1359" s="53"/>
      <c r="D1359" s="50"/>
      <c r="F1359" s="54"/>
      <c r="AU1359" s="83"/>
    </row>
    <row r="1360" spans="1:47" s="10" customFormat="1" x14ac:dyDescent="0.2">
      <c r="A1360" s="52"/>
      <c r="C1360" s="53"/>
      <c r="D1360" s="50"/>
      <c r="F1360" s="54"/>
      <c r="AU1360" s="83"/>
    </row>
    <row r="1361" spans="1:47" s="10" customFormat="1" x14ac:dyDescent="0.2">
      <c r="A1361" s="52"/>
      <c r="C1361" s="53"/>
      <c r="D1361" s="50"/>
      <c r="F1361" s="54"/>
      <c r="AU1361" s="83"/>
    </row>
    <row r="1362" spans="1:47" s="10" customFormat="1" x14ac:dyDescent="0.2">
      <c r="A1362" s="52"/>
      <c r="C1362" s="53"/>
      <c r="D1362" s="50"/>
      <c r="F1362" s="54"/>
      <c r="AU1362" s="83"/>
    </row>
    <row r="1363" spans="1:47" s="10" customFormat="1" x14ac:dyDescent="0.2">
      <c r="A1363" s="52"/>
      <c r="C1363" s="53"/>
      <c r="D1363" s="50"/>
      <c r="F1363" s="54"/>
      <c r="AU1363" s="83"/>
    </row>
    <row r="1364" spans="1:47" s="10" customFormat="1" x14ac:dyDescent="0.2">
      <c r="A1364" s="52"/>
      <c r="C1364" s="53"/>
      <c r="D1364" s="50"/>
      <c r="F1364" s="54"/>
      <c r="AU1364" s="83"/>
    </row>
    <row r="1365" spans="1:47" s="10" customFormat="1" x14ac:dyDescent="0.2">
      <c r="A1365" s="52"/>
      <c r="C1365" s="53"/>
      <c r="D1365" s="50"/>
      <c r="F1365" s="54"/>
      <c r="AU1365" s="83"/>
    </row>
    <row r="1366" spans="1:47" s="10" customFormat="1" x14ac:dyDescent="0.2">
      <c r="A1366" s="52"/>
      <c r="C1366" s="53"/>
      <c r="D1366" s="50"/>
      <c r="F1366" s="54"/>
      <c r="AU1366" s="83"/>
    </row>
    <row r="1367" spans="1:47" s="10" customFormat="1" x14ac:dyDescent="0.2">
      <c r="A1367" s="52"/>
      <c r="C1367" s="53"/>
      <c r="D1367" s="50"/>
      <c r="F1367" s="54"/>
      <c r="AU1367" s="83"/>
    </row>
    <row r="1368" spans="1:47" s="10" customFormat="1" x14ac:dyDescent="0.2">
      <c r="A1368" s="52"/>
      <c r="C1368" s="53"/>
      <c r="D1368" s="50"/>
      <c r="F1368" s="54"/>
      <c r="AU1368" s="83"/>
    </row>
    <row r="1369" spans="1:47" s="10" customFormat="1" x14ac:dyDescent="0.2">
      <c r="A1369" s="52"/>
      <c r="C1369" s="53"/>
      <c r="D1369" s="50"/>
      <c r="F1369" s="54"/>
      <c r="AU1369" s="83"/>
    </row>
    <row r="1370" spans="1:47" s="10" customFormat="1" x14ac:dyDescent="0.2">
      <c r="A1370" s="52"/>
      <c r="C1370" s="53"/>
      <c r="D1370" s="50"/>
      <c r="F1370" s="54"/>
      <c r="AU1370" s="83"/>
    </row>
    <row r="1371" spans="1:47" s="10" customFormat="1" x14ac:dyDescent="0.2">
      <c r="A1371" s="52"/>
      <c r="C1371" s="53"/>
      <c r="D1371" s="50"/>
      <c r="F1371" s="54"/>
      <c r="AU1371" s="83"/>
    </row>
    <row r="1372" spans="1:47" s="10" customFormat="1" x14ac:dyDescent="0.2">
      <c r="A1372" s="52"/>
      <c r="C1372" s="53"/>
      <c r="D1372" s="50"/>
      <c r="F1372" s="54"/>
      <c r="AU1372" s="83"/>
    </row>
    <row r="1373" spans="1:47" s="10" customFormat="1" x14ac:dyDescent="0.2">
      <c r="A1373" s="52"/>
      <c r="C1373" s="53"/>
      <c r="D1373" s="50"/>
      <c r="F1373" s="54"/>
      <c r="AU1373" s="83"/>
    </row>
    <row r="1374" spans="1:47" s="10" customFormat="1" x14ac:dyDescent="0.2">
      <c r="A1374" s="52"/>
      <c r="C1374" s="53"/>
      <c r="D1374" s="50"/>
      <c r="F1374" s="54"/>
      <c r="AU1374" s="83"/>
    </row>
    <row r="1375" spans="1:47" s="10" customFormat="1" x14ac:dyDescent="0.2">
      <c r="A1375" s="52"/>
      <c r="C1375" s="53"/>
      <c r="D1375" s="50"/>
      <c r="F1375" s="54"/>
      <c r="AU1375" s="83"/>
    </row>
    <row r="1376" spans="1:47" s="10" customFormat="1" x14ac:dyDescent="0.2">
      <c r="A1376" s="52"/>
      <c r="C1376" s="53"/>
      <c r="D1376" s="50"/>
      <c r="F1376" s="54"/>
      <c r="AU1376" s="83"/>
    </row>
    <row r="1377" spans="1:47" s="10" customFormat="1" x14ac:dyDescent="0.2">
      <c r="A1377" s="52"/>
      <c r="C1377" s="53"/>
      <c r="D1377" s="50"/>
      <c r="F1377" s="54"/>
      <c r="AU1377" s="83"/>
    </row>
    <row r="1378" spans="1:47" s="10" customFormat="1" x14ac:dyDescent="0.2">
      <c r="A1378" s="52"/>
      <c r="C1378" s="53"/>
      <c r="D1378" s="50"/>
      <c r="F1378" s="54"/>
      <c r="AU1378" s="83"/>
    </row>
    <row r="1379" spans="1:47" s="10" customFormat="1" x14ac:dyDescent="0.2">
      <c r="A1379" s="52"/>
      <c r="C1379" s="53"/>
      <c r="D1379" s="50"/>
      <c r="F1379" s="54"/>
      <c r="AU1379" s="83"/>
    </row>
    <row r="1380" spans="1:47" s="10" customFormat="1" x14ac:dyDescent="0.2">
      <c r="A1380" s="52"/>
      <c r="C1380" s="53"/>
      <c r="D1380" s="50"/>
      <c r="F1380" s="54"/>
      <c r="AU1380" s="83"/>
    </row>
    <row r="1381" spans="1:47" s="10" customFormat="1" x14ac:dyDescent="0.2">
      <c r="A1381" s="52"/>
      <c r="C1381" s="53"/>
      <c r="D1381" s="50"/>
      <c r="F1381" s="54"/>
      <c r="AU1381" s="83"/>
    </row>
    <row r="1382" spans="1:47" s="10" customFormat="1" x14ac:dyDescent="0.2">
      <c r="A1382" s="52"/>
      <c r="C1382" s="53"/>
      <c r="D1382" s="50"/>
      <c r="F1382" s="54"/>
      <c r="AU1382" s="83"/>
    </row>
    <row r="1383" spans="1:47" s="10" customFormat="1" x14ac:dyDescent="0.2">
      <c r="A1383" s="52"/>
      <c r="C1383" s="53"/>
      <c r="D1383" s="50"/>
      <c r="F1383" s="54"/>
      <c r="AU1383" s="83"/>
    </row>
    <row r="1384" spans="1:47" s="10" customFormat="1" x14ac:dyDescent="0.2">
      <c r="A1384" s="52"/>
      <c r="C1384" s="53"/>
      <c r="D1384" s="50"/>
      <c r="F1384" s="54"/>
      <c r="AU1384" s="83"/>
    </row>
    <row r="1385" spans="1:47" s="10" customFormat="1" x14ac:dyDescent="0.2">
      <c r="A1385" s="52"/>
      <c r="C1385" s="53"/>
      <c r="D1385" s="50"/>
      <c r="F1385" s="54"/>
      <c r="AU1385" s="83"/>
    </row>
    <row r="1386" spans="1:47" s="10" customFormat="1" x14ac:dyDescent="0.2">
      <c r="A1386" s="52"/>
      <c r="C1386" s="53"/>
      <c r="D1386" s="50"/>
      <c r="F1386" s="54"/>
      <c r="AU1386" s="83"/>
    </row>
    <row r="1387" spans="1:47" s="10" customFormat="1" x14ac:dyDescent="0.2">
      <c r="A1387" s="52"/>
      <c r="C1387" s="53"/>
      <c r="D1387" s="50"/>
      <c r="F1387" s="54"/>
      <c r="AU1387" s="83"/>
    </row>
    <row r="1388" spans="1:47" s="10" customFormat="1" x14ac:dyDescent="0.2">
      <c r="A1388" s="52"/>
      <c r="C1388" s="53"/>
      <c r="D1388" s="50"/>
      <c r="F1388" s="54"/>
      <c r="AU1388" s="83"/>
    </row>
    <row r="1389" spans="1:47" s="10" customFormat="1" x14ac:dyDescent="0.2">
      <c r="A1389" s="52"/>
      <c r="C1389" s="53"/>
      <c r="D1389" s="50"/>
      <c r="F1389" s="54"/>
      <c r="AU1389" s="83"/>
    </row>
    <row r="1390" spans="1:47" s="10" customFormat="1" x14ac:dyDescent="0.2">
      <c r="A1390" s="52"/>
      <c r="C1390" s="53"/>
      <c r="D1390" s="50"/>
      <c r="F1390" s="54"/>
      <c r="AU1390" s="83"/>
    </row>
    <row r="1391" spans="1:47" s="10" customFormat="1" x14ac:dyDescent="0.2">
      <c r="A1391" s="52"/>
      <c r="C1391" s="53"/>
      <c r="D1391" s="50"/>
      <c r="F1391" s="54"/>
      <c r="AU1391" s="83"/>
    </row>
    <row r="1392" spans="1:47" s="10" customFormat="1" x14ac:dyDescent="0.2">
      <c r="A1392" s="52"/>
      <c r="C1392" s="53"/>
      <c r="D1392" s="50"/>
      <c r="F1392" s="54"/>
      <c r="AU1392" s="83"/>
    </row>
    <row r="1393" spans="1:47" s="10" customFormat="1" x14ac:dyDescent="0.2">
      <c r="A1393" s="52"/>
      <c r="C1393" s="53"/>
      <c r="D1393" s="50"/>
      <c r="F1393" s="54"/>
      <c r="AU1393" s="83"/>
    </row>
    <row r="1394" spans="1:47" s="10" customFormat="1" x14ac:dyDescent="0.2">
      <c r="A1394" s="52"/>
      <c r="C1394" s="53"/>
      <c r="D1394" s="50"/>
      <c r="F1394" s="54"/>
      <c r="AU1394" s="83"/>
    </row>
    <row r="1395" spans="1:47" s="10" customFormat="1" x14ac:dyDescent="0.2">
      <c r="A1395" s="52"/>
      <c r="C1395" s="53"/>
      <c r="D1395" s="50"/>
      <c r="F1395" s="54"/>
      <c r="AU1395" s="83"/>
    </row>
    <row r="1396" spans="1:47" s="10" customFormat="1" x14ac:dyDescent="0.2">
      <c r="A1396" s="52"/>
      <c r="C1396" s="53"/>
      <c r="D1396" s="50"/>
      <c r="F1396" s="54"/>
      <c r="AU1396" s="83"/>
    </row>
    <row r="1397" spans="1:47" s="10" customFormat="1" x14ac:dyDescent="0.2">
      <c r="A1397" s="52"/>
      <c r="C1397" s="53"/>
      <c r="D1397" s="50"/>
      <c r="F1397" s="54"/>
      <c r="AU1397" s="83"/>
    </row>
    <row r="1398" spans="1:47" s="10" customFormat="1" x14ac:dyDescent="0.2">
      <c r="A1398" s="52"/>
      <c r="C1398" s="53"/>
      <c r="D1398" s="50"/>
      <c r="F1398" s="54"/>
      <c r="AU1398" s="83"/>
    </row>
    <row r="1399" spans="1:47" s="10" customFormat="1" x14ac:dyDescent="0.2">
      <c r="A1399" s="52"/>
      <c r="C1399" s="53"/>
      <c r="D1399" s="50"/>
      <c r="F1399" s="54"/>
      <c r="AU1399" s="83"/>
    </row>
    <row r="1400" spans="1:47" s="10" customFormat="1" x14ac:dyDescent="0.2">
      <c r="A1400" s="52"/>
      <c r="C1400" s="53"/>
      <c r="D1400" s="50"/>
      <c r="F1400" s="54"/>
      <c r="AU1400" s="83"/>
    </row>
    <row r="1401" spans="1:47" s="10" customFormat="1" x14ac:dyDescent="0.2">
      <c r="A1401" s="52"/>
      <c r="C1401" s="53"/>
      <c r="D1401" s="50"/>
      <c r="F1401" s="54"/>
      <c r="AU1401" s="83"/>
    </row>
    <row r="1402" spans="1:47" s="10" customFormat="1" x14ac:dyDescent="0.2">
      <c r="A1402" s="52"/>
      <c r="C1402" s="53"/>
      <c r="D1402" s="50"/>
      <c r="F1402" s="54"/>
      <c r="AU1402" s="83"/>
    </row>
    <row r="1403" spans="1:47" s="10" customFormat="1" x14ac:dyDescent="0.2">
      <c r="A1403" s="52"/>
      <c r="C1403" s="53"/>
      <c r="D1403" s="50"/>
      <c r="F1403" s="54"/>
      <c r="AU1403" s="83"/>
    </row>
    <row r="1404" spans="1:47" s="10" customFormat="1" x14ac:dyDescent="0.2">
      <c r="A1404" s="52"/>
      <c r="C1404" s="53"/>
      <c r="D1404" s="50"/>
      <c r="F1404" s="54"/>
      <c r="AU1404" s="83"/>
    </row>
    <row r="1405" spans="1:47" s="10" customFormat="1" x14ac:dyDescent="0.2">
      <c r="A1405" s="52"/>
      <c r="C1405" s="53"/>
      <c r="D1405" s="50"/>
      <c r="F1405" s="54"/>
      <c r="AU1405" s="83"/>
    </row>
    <row r="1406" spans="1:47" s="10" customFormat="1" x14ac:dyDescent="0.2">
      <c r="A1406" s="52"/>
      <c r="C1406" s="53"/>
      <c r="D1406" s="50"/>
      <c r="F1406" s="54"/>
      <c r="AU1406" s="83"/>
    </row>
    <row r="1407" spans="1:47" s="10" customFormat="1" x14ac:dyDescent="0.2">
      <c r="A1407" s="52"/>
      <c r="C1407" s="53"/>
      <c r="D1407" s="50"/>
      <c r="F1407" s="54"/>
      <c r="AU1407" s="83"/>
    </row>
    <row r="1408" spans="1:47" s="10" customFormat="1" x14ac:dyDescent="0.2">
      <c r="A1408" s="52"/>
      <c r="C1408" s="53"/>
      <c r="D1408" s="50"/>
      <c r="F1408" s="54"/>
      <c r="AU1408" s="83"/>
    </row>
    <row r="1409" spans="1:47" s="10" customFormat="1" x14ac:dyDescent="0.2">
      <c r="A1409" s="52"/>
      <c r="C1409" s="53"/>
      <c r="D1409" s="50"/>
      <c r="F1409" s="54"/>
      <c r="AU1409" s="83"/>
    </row>
    <row r="1410" spans="1:47" s="10" customFormat="1" x14ac:dyDescent="0.2">
      <c r="A1410" s="52"/>
      <c r="C1410" s="53"/>
      <c r="D1410" s="50"/>
      <c r="F1410" s="54"/>
      <c r="AU1410" s="83"/>
    </row>
    <row r="1411" spans="1:47" s="10" customFormat="1" x14ac:dyDescent="0.2">
      <c r="A1411" s="52"/>
      <c r="C1411" s="53"/>
      <c r="D1411" s="50"/>
      <c r="F1411" s="54"/>
      <c r="AU1411" s="83"/>
    </row>
    <row r="1412" spans="1:47" s="10" customFormat="1" x14ac:dyDescent="0.2">
      <c r="A1412" s="52"/>
      <c r="C1412" s="53"/>
      <c r="D1412" s="50"/>
      <c r="F1412" s="54"/>
      <c r="AU1412" s="83"/>
    </row>
    <row r="1413" spans="1:47" s="10" customFormat="1" x14ac:dyDescent="0.2">
      <c r="A1413" s="52"/>
      <c r="C1413" s="53"/>
      <c r="D1413" s="50"/>
      <c r="F1413" s="54"/>
      <c r="AU1413" s="83"/>
    </row>
    <row r="1414" spans="1:47" s="10" customFormat="1" x14ac:dyDescent="0.2">
      <c r="A1414" s="52"/>
      <c r="C1414" s="53"/>
      <c r="D1414" s="50"/>
      <c r="F1414" s="54"/>
      <c r="AU1414" s="83"/>
    </row>
    <row r="1415" spans="1:47" s="10" customFormat="1" x14ac:dyDescent="0.2">
      <c r="A1415" s="52"/>
      <c r="C1415" s="53"/>
      <c r="D1415" s="50"/>
      <c r="F1415" s="54"/>
      <c r="AU1415" s="83"/>
    </row>
    <row r="1416" spans="1:47" s="10" customFormat="1" x14ac:dyDescent="0.2">
      <c r="A1416" s="52"/>
      <c r="C1416" s="53"/>
      <c r="D1416" s="50"/>
      <c r="F1416" s="54"/>
      <c r="AU1416" s="83"/>
    </row>
    <row r="1417" spans="1:47" s="10" customFormat="1" x14ac:dyDescent="0.2">
      <c r="A1417" s="52"/>
      <c r="C1417" s="53"/>
      <c r="D1417" s="50"/>
      <c r="F1417" s="54"/>
      <c r="AU1417" s="83"/>
    </row>
    <row r="1418" spans="1:47" s="10" customFormat="1" x14ac:dyDescent="0.2">
      <c r="A1418" s="52"/>
      <c r="C1418" s="53"/>
      <c r="D1418" s="50"/>
      <c r="F1418" s="54"/>
      <c r="AU1418" s="83"/>
    </row>
    <row r="1419" spans="1:47" s="10" customFormat="1" x14ac:dyDescent="0.2">
      <c r="A1419" s="52"/>
      <c r="C1419" s="53"/>
      <c r="D1419" s="50"/>
      <c r="F1419" s="54"/>
      <c r="AU1419" s="83"/>
    </row>
    <row r="1420" spans="1:47" s="10" customFormat="1" x14ac:dyDescent="0.2">
      <c r="A1420" s="52"/>
      <c r="C1420" s="53"/>
      <c r="D1420" s="50"/>
      <c r="F1420" s="54"/>
      <c r="AU1420" s="83"/>
    </row>
    <row r="1421" spans="1:47" s="10" customFormat="1" x14ac:dyDescent="0.2">
      <c r="A1421" s="52"/>
      <c r="C1421" s="53"/>
      <c r="D1421" s="50"/>
      <c r="F1421" s="54"/>
      <c r="AU1421" s="83"/>
    </row>
    <row r="1422" spans="1:47" s="10" customFormat="1" x14ac:dyDescent="0.2">
      <c r="A1422" s="52"/>
      <c r="C1422" s="53"/>
      <c r="D1422" s="50"/>
      <c r="F1422" s="54"/>
      <c r="AU1422" s="83"/>
    </row>
    <row r="1423" spans="1:47" s="10" customFormat="1" x14ac:dyDescent="0.2">
      <c r="A1423" s="52"/>
      <c r="C1423" s="53"/>
      <c r="D1423" s="50"/>
      <c r="F1423" s="54"/>
      <c r="AU1423" s="83"/>
    </row>
    <row r="1424" spans="1:47" s="10" customFormat="1" x14ac:dyDescent="0.2">
      <c r="A1424" s="52"/>
      <c r="C1424" s="53"/>
      <c r="D1424" s="50"/>
      <c r="F1424" s="54"/>
      <c r="AU1424" s="83"/>
    </row>
    <row r="1425" spans="1:47" s="10" customFormat="1" x14ac:dyDescent="0.2">
      <c r="A1425" s="52"/>
      <c r="C1425" s="53"/>
      <c r="D1425" s="50"/>
      <c r="F1425" s="54"/>
      <c r="AU1425" s="83"/>
    </row>
    <row r="1426" spans="1:47" s="10" customFormat="1" x14ac:dyDescent="0.2">
      <c r="A1426" s="52"/>
      <c r="C1426" s="53"/>
      <c r="D1426" s="50"/>
      <c r="F1426" s="54"/>
      <c r="AU1426" s="83"/>
    </row>
    <row r="1427" spans="1:47" s="10" customFormat="1" x14ac:dyDescent="0.2">
      <c r="A1427" s="52"/>
      <c r="C1427" s="53"/>
      <c r="D1427" s="50"/>
      <c r="F1427" s="54"/>
      <c r="AU1427" s="83"/>
    </row>
    <row r="1428" spans="1:47" s="10" customFormat="1" x14ac:dyDescent="0.2">
      <c r="A1428" s="52"/>
      <c r="C1428" s="53"/>
      <c r="D1428" s="50"/>
      <c r="F1428" s="54"/>
      <c r="AU1428" s="83"/>
    </row>
    <row r="1429" spans="1:47" s="10" customFormat="1" x14ac:dyDescent="0.2">
      <c r="A1429" s="52"/>
      <c r="C1429" s="53"/>
      <c r="D1429" s="50"/>
      <c r="F1429" s="54"/>
      <c r="AU1429" s="83"/>
    </row>
    <row r="1430" spans="1:47" s="10" customFormat="1" x14ac:dyDescent="0.2">
      <c r="A1430" s="52"/>
      <c r="C1430" s="53"/>
      <c r="D1430" s="50"/>
      <c r="F1430" s="54"/>
      <c r="AU1430" s="83"/>
    </row>
    <row r="1431" spans="1:47" s="10" customFormat="1" x14ac:dyDescent="0.2">
      <c r="A1431" s="52"/>
      <c r="C1431" s="53"/>
      <c r="D1431" s="50"/>
      <c r="F1431" s="54"/>
      <c r="AU1431" s="83"/>
    </row>
    <row r="1432" spans="1:47" s="10" customFormat="1" x14ac:dyDescent="0.2">
      <c r="A1432" s="52"/>
      <c r="C1432" s="53"/>
      <c r="D1432" s="50"/>
      <c r="F1432" s="54"/>
      <c r="AU1432" s="83"/>
    </row>
    <row r="1433" spans="1:47" s="10" customFormat="1" x14ac:dyDescent="0.2">
      <c r="A1433" s="52"/>
      <c r="C1433" s="53"/>
      <c r="D1433" s="50"/>
      <c r="F1433" s="54"/>
      <c r="AU1433" s="83"/>
    </row>
    <row r="1434" spans="1:47" s="10" customFormat="1" x14ac:dyDescent="0.2">
      <c r="A1434" s="52"/>
      <c r="C1434" s="53"/>
      <c r="D1434" s="50"/>
      <c r="F1434" s="54"/>
      <c r="AU1434" s="83"/>
    </row>
    <row r="1435" spans="1:47" s="10" customFormat="1" x14ac:dyDescent="0.2">
      <c r="A1435" s="52"/>
      <c r="C1435" s="53"/>
      <c r="D1435" s="50"/>
      <c r="F1435" s="54"/>
      <c r="AU1435" s="83"/>
    </row>
    <row r="1436" spans="1:47" s="10" customFormat="1" x14ac:dyDescent="0.2">
      <c r="A1436" s="52"/>
      <c r="C1436" s="53"/>
      <c r="D1436" s="50"/>
      <c r="F1436" s="54"/>
      <c r="AU1436" s="83"/>
    </row>
    <row r="1437" spans="1:47" s="10" customFormat="1" x14ac:dyDescent="0.2">
      <c r="A1437" s="52"/>
      <c r="C1437" s="53"/>
      <c r="D1437" s="50"/>
      <c r="F1437" s="54"/>
      <c r="AU1437" s="83"/>
    </row>
    <row r="1438" spans="1:47" s="10" customFormat="1" x14ac:dyDescent="0.2">
      <c r="A1438" s="52"/>
      <c r="C1438" s="53"/>
      <c r="D1438" s="50"/>
      <c r="F1438" s="54"/>
      <c r="AU1438" s="83"/>
    </row>
    <row r="1439" spans="1:47" s="10" customFormat="1" x14ac:dyDescent="0.2">
      <c r="A1439" s="52"/>
      <c r="C1439" s="53"/>
      <c r="D1439" s="50"/>
      <c r="F1439" s="54"/>
      <c r="AU1439" s="83"/>
    </row>
    <row r="1440" spans="1:47" s="10" customFormat="1" x14ac:dyDescent="0.2">
      <c r="A1440" s="52"/>
      <c r="C1440" s="53"/>
      <c r="D1440" s="50"/>
      <c r="F1440" s="54"/>
      <c r="AU1440" s="83"/>
    </row>
    <row r="1441" spans="1:47" s="10" customFormat="1" x14ac:dyDescent="0.2">
      <c r="A1441" s="52"/>
      <c r="C1441" s="53"/>
      <c r="D1441" s="50"/>
      <c r="F1441" s="54"/>
      <c r="AU1441" s="83"/>
    </row>
    <row r="1442" spans="1:47" s="10" customFormat="1" x14ac:dyDescent="0.2">
      <c r="A1442" s="52"/>
      <c r="C1442" s="53"/>
      <c r="D1442" s="50"/>
      <c r="F1442" s="54"/>
      <c r="AU1442" s="83"/>
    </row>
    <row r="1443" spans="1:47" s="10" customFormat="1" x14ac:dyDescent="0.2">
      <c r="A1443" s="52"/>
      <c r="C1443" s="53"/>
      <c r="D1443" s="50"/>
      <c r="F1443" s="54"/>
      <c r="AU1443" s="83"/>
    </row>
    <row r="1444" spans="1:47" s="10" customFormat="1" x14ac:dyDescent="0.2">
      <c r="A1444" s="52"/>
      <c r="C1444" s="53"/>
      <c r="D1444" s="50"/>
      <c r="F1444" s="54"/>
      <c r="AU1444" s="83"/>
    </row>
    <row r="1445" spans="1:47" s="10" customFormat="1" x14ac:dyDescent="0.2">
      <c r="A1445" s="52"/>
      <c r="C1445" s="53"/>
      <c r="D1445" s="50"/>
      <c r="F1445" s="54"/>
      <c r="AU1445" s="83"/>
    </row>
    <row r="1446" spans="1:47" s="10" customFormat="1" x14ac:dyDescent="0.2">
      <c r="A1446" s="52"/>
      <c r="C1446" s="53"/>
      <c r="D1446" s="50"/>
      <c r="F1446" s="54"/>
      <c r="AU1446" s="83"/>
    </row>
    <row r="1447" spans="1:47" s="10" customFormat="1" x14ac:dyDescent="0.2">
      <c r="A1447" s="52"/>
      <c r="C1447" s="53"/>
      <c r="D1447" s="50"/>
      <c r="F1447" s="54"/>
      <c r="AU1447" s="83"/>
    </row>
    <row r="1448" spans="1:47" s="10" customFormat="1" x14ac:dyDescent="0.2">
      <c r="A1448" s="52"/>
      <c r="C1448" s="53"/>
      <c r="D1448" s="50"/>
      <c r="F1448" s="54"/>
      <c r="AU1448" s="83"/>
    </row>
    <row r="1449" spans="1:47" s="10" customFormat="1" x14ac:dyDescent="0.2">
      <c r="A1449" s="52"/>
      <c r="C1449" s="53"/>
      <c r="D1449" s="50"/>
      <c r="F1449" s="54"/>
      <c r="AU1449" s="83"/>
    </row>
    <row r="1450" spans="1:47" s="10" customFormat="1" x14ac:dyDescent="0.2">
      <c r="A1450" s="52"/>
      <c r="C1450" s="53"/>
      <c r="D1450" s="50"/>
      <c r="F1450" s="54"/>
      <c r="AU1450" s="83"/>
    </row>
    <row r="1451" spans="1:47" s="10" customFormat="1" x14ac:dyDescent="0.2">
      <c r="A1451" s="52"/>
      <c r="C1451" s="53"/>
      <c r="D1451" s="50"/>
      <c r="F1451" s="54"/>
      <c r="AU1451" s="83"/>
    </row>
    <row r="1452" spans="1:47" s="10" customFormat="1" x14ac:dyDescent="0.2">
      <c r="A1452" s="52"/>
      <c r="C1452" s="53"/>
      <c r="D1452" s="50"/>
      <c r="F1452" s="54"/>
      <c r="AU1452" s="83"/>
    </row>
    <row r="1453" spans="1:47" s="10" customFormat="1" x14ac:dyDescent="0.2">
      <c r="A1453" s="52"/>
      <c r="C1453" s="53"/>
      <c r="D1453" s="50"/>
      <c r="F1453" s="54"/>
      <c r="AU1453" s="83"/>
    </row>
    <row r="1454" spans="1:47" s="10" customFormat="1" x14ac:dyDescent="0.2">
      <c r="A1454" s="52"/>
      <c r="C1454" s="53"/>
      <c r="D1454" s="50"/>
      <c r="F1454" s="54"/>
      <c r="AU1454" s="83"/>
    </row>
    <row r="1455" spans="1:47" s="10" customFormat="1" x14ac:dyDescent="0.2">
      <c r="A1455" s="52"/>
      <c r="C1455" s="53"/>
      <c r="D1455" s="50"/>
      <c r="F1455" s="54"/>
      <c r="AU1455" s="83"/>
    </row>
    <row r="1456" spans="1:47" s="10" customFormat="1" x14ac:dyDescent="0.2">
      <c r="A1456" s="52"/>
      <c r="C1456" s="53"/>
      <c r="D1456" s="50"/>
      <c r="F1456" s="54"/>
      <c r="AU1456" s="83"/>
    </row>
    <row r="1457" spans="1:47" s="10" customFormat="1" x14ac:dyDescent="0.2">
      <c r="A1457" s="52"/>
      <c r="C1457" s="53"/>
      <c r="D1457" s="50"/>
      <c r="F1457" s="54"/>
      <c r="AU1457" s="83"/>
    </row>
    <row r="1458" spans="1:47" s="10" customFormat="1" x14ac:dyDescent="0.2">
      <c r="A1458" s="52"/>
      <c r="C1458" s="53"/>
      <c r="D1458" s="50"/>
      <c r="F1458" s="54"/>
      <c r="AU1458" s="83"/>
    </row>
    <row r="1459" spans="1:47" s="10" customFormat="1" x14ac:dyDescent="0.2">
      <c r="A1459" s="52"/>
      <c r="C1459" s="53"/>
      <c r="D1459" s="50"/>
      <c r="F1459" s="54"/>
      <c r="AU1459" s="83"/>
    </row>
    <row r="1460" spans="1:47" s="10" customFormat="1" x14ac:dyDescent="0.2">
      <c r="A1460" s="52"/>
      <c r="C1460" s="53"/>
      <c r="D1460" s="50"/>
      <c r="F1460" s="54"/>
      <c r="AU1460" s="83"/>
    </row>
    <row r="1461" spans="1:47" s="10" customFormat="1" x14ac:dyDescent="0.2">
      <c r="A1461" s="52"/>
      <c r="C1461" s="53"/>
      <c r="D1461" s="50"/>
      <c r="F1461" s="54"/>
      <c r="AU1461" s="83"/>
    </row>
    <row r="1462" spans="1:47" s="10" customFormat="1" x14ac:dyDescent="0.2">
      <c r="A1462" s="52"/>
      <c r="C1462" s="53"/>
      <c r="D1462" s="50"/>
      <c r="F1462" s="54"/>
      <c r="AU1462" s="83"/>
    </row>
    <row r="1463" spans="1:47" s="10" customFormat="1" x14ac:dyDescent="0.2">
      <c r="A1463" s="52"/>
      <c r="C1463" s="53"/>
      <c r="D1463" s="50"/>
      <c r="F1463" s="54"/>
      <c r="AU1463" s="83"/>
    </row>
    <row r="1464" spans="1:47" s="10" customFormat="1" x14ac:dyDescent="0.2">
      <c r="A1464" s="52"/>
      <c r="C1464" s="53"/>
      <c r="D1464" s="50"/>
      <c r="F1464" s="54"/>
      <c r="AU1464" s="83"/>
    </row>
    <row r="1465" spans="1:47" s="10" customFormat="1" x14ac:dyDescent="0.2">
      <c r="A1465" s="52"/>
      <c r="C1465" s="53"/>
      <c r="D1465" s="50"/>
      <c r="F1465" s="54"/>
      <c r="AU1465" s="83"/>
    </row>
    <row r="1466" spans="1:47" s="10" customFormat="1" x14ac:dyDescent="0.2">
      <c r="A1466" s="52"/>
      <c r="C1466" s="53"/>
      <c r="D1466" s="50"/>
      <c r="F1466" s="54"/>
      <c r="AU1466" s="83"/>
    </row>
    <row r="1467" spans="1:47" s="10" customFormat="1" x14ac:dyDescent="0.2">
      <c r="A1467" s="52"/>
      <c r="C1467" s="53"/>
      <c r="D1467" s="50"/>
      <c r="F1467" s="54"/>
      <c r="AU1467" s="83"/>
    </row>
    <row r="1468" spans="1:47" s="10" customFormat="1" x14ac:dyDescent="0.2">
      <c r="A1468" s="52"/>
      <c r="C1468" s="53"/>
      <c r="D1468" s="50"/>
      <c r="F1468" s="54"/>
      <c r="AU1468" s="83"/>
    </row>
    <row r="1469" spans="1:47" s="10" customFormat="1" x14ac:dyDescent="0.2">
      <c r="A1469" s="52"/>
      <c r="C1469" s="53"/>
      <c r="D1469" s="50"/>
      <c r="F1469" s="54"/>
      <c r="AU1469" s="83"/>
    </row>
    <row r="1470" spans="1:47" s="10" customFormat="1" x14ac:dyDescent="0.2">
      <c r="A1470" s="52"/>
      <c r="C1470" s="53"/>
      <c r="D1470" s="50"/>
      <c r="F1470" s="54"/>
      <c r="AU1470" s="83"/>
    </row>
    <row r="1471" spans="1:47" s="10" customFormat="1" x14ac:dyDescent="0.2">
      <c r="A1471" s="52"/>
      <c r="C1471" s="53"/>
      <c r="D1471" s="50"/>
      <c r="F1471" s="54"/>
      <c r="AU1471" s="83"/>
    </row>
    <row r="1472" spans="1:47" s="10" customFormat="1" x14ac:dyDescent="0.2">
      <c r="A1472" s="52"/>
      <c r="C1472" s="53"/>
      <c r="D1472" s="50"/>
      <c r="F1472" s="54"/>
      <c r="AU1472" s="83"/>
    </row>
    <row r="1473" spans="1:47" s="10" customFormat="1" x14ac:dyDescent="0.2">
      <c r="A1473" s="52"/>
      <c r="C1473" s="53"/>
      <c r="D1473" s="50"/>
      <c r="F1473" s="54"/>
      <c r="AU1473" s="83"/>
    </row>
    <row r="1474" spans="1:47" s="10" customFormat="1" x14ac:dyDescent="0.2">
      <c r="A1474" s="52"/>
      <c r="C1474" s="53"/>
      <c r="D1474" s="50"/>
      <c r="F1474" s="54"/>
      <c r="AU1474" s="83"/>
    </row>
    <row r="1475" spans="1:47" s="10" customFormat="1" x14ac:dyDescent="0.2">
      <c r="A1475" s="52"/>
      <c r="C1475" s="53"/>
      <c r="D1475" s="50"/>
      <c r="F1475" s="54"/>
      <c r="AU1475" s="83"/>
    </row>
    <row r="1476" spans="1:47" s="10" customFormat="1" x14ac:dyDescent="0.2">
      <c r="A1476" s="52"/>
      <c r="C1476" s="53"/>
      <c r="D1476" s="50"/>
      <c r="F1476" s="54"/>
      <c r="AU1476" s="83"/>
    </row>
    <row r="1477" spans="1:47" s="10" customFormat="1" x14ac:dyDescent="0.2">
      <c r="A1477" s="52"/>
      <c r="C1477" s="53"/>
      <c r="D1477" s="50"/>
      <c r="F1477" s="54"/>
      <c r="AU1477" s="83"/>
    </row>
    <row r="1478" spans="1:47" s="10" customFormat="1" x14ac:dyDescent="0.2">
      <c r="A1478" s="52"/>
      <c r="C1478" s="53"/>
      <c r="D1478" s="50"/>
      <c r="F1478" s="54"/>
      <c r="AU1478" s="83"/>
    </row>
    <row r="1479" spans="1:47" s="10" customFormat="1" x14ac:dyDescent="0.2">
      <c r="A1479" s="52"/>
      <c r="C1479" s="53"/>
      <c r="D1479" s="50"/>
      <c r="F1479" s="54"/>
      <c r="AU1479" s="83"/>
    </row>
    <row r="1480" spans="1:47" s="10" customFormat="1" x14ac:dyDescent="0.2">
      <c r="A1480" s="52"/>
      <c r="C1480" s="53"/>
      <c r="D1480" s="50"/>
      <c r="F1480" s="54"/>
      <c r="AU1480" s="83"/>
    </row>
    <row r="1481" spans="1:47" s="10" customFormat="1" x14ac:dyDescent="0.2">
      <c r="A1481" s="52"/>
      <c r="C1481" s="53"/>
      <c r="D1481" s="50"/>
      <c r="F1481" s="54"/>
      <c r="AU1481" s="83"/>
    </row>
    <row r="1482" spans="1:47" s="10" customFormat="1" x14ac:dyDescent="0.2">
      <c r="A1482" s="52"/>
      <c r="C1482" s="53"/>
      <c r="D1482" s="50"/>
      <c r="F1482" s="54"/>
      <c r="AU1482" s="83"/>
    </row>
    <row r="1483" spans="1:47" s="10" customFormat="1" x14ac:dyDescent="0.2">
      <c r="A1483" s="52"/>
      <c r="C1483" s="53"/>
      <c r="D1483" s="50"/>
      <c r="F1483" s="54"/>
      <c r="AU1483" s="83"/>
    </row>
    <row r="1484" spans="1:47" s="10" customFormat="1" x14ac:dyDescent="0.2">
      <c r="A1484" s="52"/>
      <c r="C1484" s="53"/>
      <c r="D1484" s="50"/>
      <c r="F1484" s="54"/>
      <c r="AU1484" s="83"/>
    </row>
    <row r="1485" spans="1:47" s="10" customFormat="1" x14ac:dyDescent="0.2">
      <c r="A1485" s="52"/>
      <c r="C1485" s="53"/>
      <c r="D1485" s="50"/>
      <c r="F1485" s="54"/>
      <c r="AU1485" s="83"/>
    </row>
    <row r="1486" spans="1:47" s="10" customFormat="1" x14ac:dyDescent="0.2">
      <c r="A1486" s="52"/>
      <c r="C1486" s="53"/>
      <c r="D1486" s="50"/>
      <c r="F1486" s="54"/>
      <c r="AU1486" s="83"/>
    </row>
    <row r="1487" spans="1:47" s="10" customFormat="1" x14ac:dyDescent="0.2">
      <c r="A1487" s="52"/>
      <c r="C1487" s="53"/>
      <c r="D1487" s="50"/>
      <c r="F1487" s="54"/>
      <c r="AU1487" s="83"/>
    </row>
    <row r="1488" spans="1:47" s="10" customFormat="1" x14ac:dyDescent="0.2">
      <c r="A1488" s="52"/>
      <c r="C1488" s="53"/>
      <c r="D1488" s="50"/>
      <c r="F1488" s="54"/>
      <c r="AU1488" s="83"/>
    </row>
    <row r="1489" spans="1:47" s="10" customFormat="1" x14ac:dyDescent="0.2">
      <c r="A1489" s="52"/>
      <c r="C1489" s="53"/>
      <c r="D1489" s="50"/>
      <c r="F1489" s="54"/>
      <c r="AU1489" s="83"/>
    </row>
    <row r="1490" spans="1:47" s="10" customFormat="1" x14ac:dyDescent="0.2">
      <c r="A1490" s="52"/>
      <c r="C1490" s="53"/>
      <c r="D1490" s="50"/>
      <c r="F1490" s="54"/>
      <c r="AU1490" s="83"/>
    </row>
    <row r="1491" spans="1:47" s="10" customFormat="1" x14ac:dyDescent="0.2">
      <c r="A1491" s="52"/>
      <c r="C1491" s="53"/>
      <c r="D1491" s="50"/>
      <c r="F1491" s="54"/>
      <c r="AU1491" s="83"/>
    </row>
    <row r="1492" spans="1:47" s="10" customFormat="1" x14ac:dyDescent="0.2">
      <c r="A1492" s="52"/>
      <c r="C1492" s="53"/>
      <c r="D1492" s="50"/>
      <c r="F1492" s="54"/>
      <c r="AU1492" s="83"/>
    </row>
    <row r="1493" spans="1:47" s="10" customFormat="1" x14ac:dyDescent="0.2">
      <c r="A1493" s="52"/>
      <c r="C1493" s="53"/>
      <c r="D1493" s="50"/>
      <c r="F1493" s="54"/>
      <c r="AU1493" s="83"/>
    </row>
    <row r="1494" spans="1:47" s="10" customFormat="1" x14ac:dyDescent="0.2">
      <c r="A1494" s="52"/>
      <c r="C1494" s="53"/>
      <c r="D1494" s="50"/>
      <c r="F1494" s="54"/>
      <c r="AU1494" s="83"/>
    </row>
    <row r="1495" spans="1:47" s="10" customFormat="1" x14ac:dyDescent="0.2">
      <c r="A1495" s="52"/>
      <c r="C1495" s="53"/>
      <c r="D1495" s="50"/>
      <c r="F1495" s="54"/>
      <c r="AU1495" s="83"/>
    </row>
    <row r="1496" spans="1:47" s="10" customFormat="1" x14ac:dyDescent="0.2">
      <c r="A1496" s="52"/>
      <c r="C1496" s="53"/>
      <c r="D1496" s="50"/>
      <c r="F1496" s="54"/>
      <c r="AU1496" s="83"/>
    </row>
    <row r="1497" spans="1:47" s="10" customFormat="1" x14ac:dyDescent="0.2">
      <c r="A1497" s="52"/>
      <c r="C1497" s="53"/>
      <c r="D1497" s="50"/>
      <c r="F1497" s="54"/>
      <c r="AU1497" s="83"/>
    </row>
    <row r="1498" spans="1:47" s="10" customFormat="1" x14ac:dyDescent="0.2">
      <c r="A1498" s="52"/>
      <c r="C1498" s="53"/>
      <c r="D1498" s="50"/>
      <c r="F1498" s="54"/>
      <c r="AU1498" s="83"/>
    </row>
    <row r="1499" spans="1:47" s="10" customFormat="1" x14ac:dyDescent="0.2">
      <c r="A1499" s="52"/>
      <c r="C1499" s="53"/>
      <c r="D1499" s="50"/>
      <c r="F1499" s="54"/>
      <c r="AU1499" s="83"/>
    </row>
    <row r="1500" spans="1:47" s="10" customFormat="1" x14ac:dyDescent="0.2">
      <c r="A1500" s="52"/>
      <c r="C1500" s="53"/>
      <c r="D1500" s="50"/>
      <c r="F1500" s="54"/>
      <c r="AU1500" s="83"/>
    </row>
    <row r="1501" spans="1:47" s="10" customFormat="1" x14ac:dyDescent="0.2">
      <c r="A1501" s="52"/>
      <c r="C1501" s="53"/>
      <c r="D1501" s="50"/>
      <c r="F1501" s="54"/>
      <c r="AU1501" s="83"/>
    </row>
    <row r="1502" spans="1:47" s="10" customFormat="1" x14ac:dyDescent="0.2">
      <c r="A1502" s="52"/>
      <c r="C1502" s="53"/>
      <c r="D1502" s="50"/>
      <c r="F1502" s="54"/>
      <c r="AU1502" s="83"/>
    </row>
    <row r="1503" spans="1:47" s="10" customFormat="1" x14ac:dyDescent="0.2">
      <c r="A1503" s="52"/>
      <c r="C1503" s="53"/>
      <c r="D1503" s="50"/>
      <c r="F1503" s="54"/>
      <c r="AU1503" s="83"/>
    </row>
    <row r="1504" spans="1:47" s="10" customFormat="1" x14ac:dyDescent="0.2">
      <c r="A1504" s="52"/>
      <c r="C1504" s="53"/>
      <c r="D1504" s="50"/>
      <c r="F1504" s="54"/>
      <c r="AU1504" s="83"/>
    </row>
    <row r="1505" spans="1:47" s="10" customFormat="1" x14ac:dyDescent="0.2">
      <c r="A1505" s="52"/>
      <c r="C1505" s="53"/>
      <c r="D1505" s="50"/>
      <c r="F1505" s="54"/>
      <c r="AU1505" s="83"/>
    </row>
    <row r="1506" spans="1:47" s="10" customFormat="1" x14ac:dyDescent="0.2">
      <c r="A1506" s="52"/>
      <c r="C1506" s="53"/>
      <c r="D1506" s="50"/>
      <c r="F1506" s="54"/>
      <c r="AU1506" s="83"/>
    </row>
    <row r="1507" spans="1:47" s="10" customFormat="1" x14ac:dyDescent="0.2">
      <c r="A1507" s="52"/>
      <c r="C1507" s="53"/>
      <c r="D1507" s="50"/>
      <c r="F1507" s="54"/>
      <c r="AU1507" s="83"/>
    </row>
    <row r="1508" spans="1:47" s="10" customFormat="1" x14ac:dyDescent="0.2">
      <c r="A1508" s="52"/>
      <c r="C1508" s="53"/>
      <c r="D1508" s="50"/>
      <c r="F1508" s="54"/>
      <c r="AU1508" s="83"/>
    </row>
    <row r="1509" spans="1:47" s="10" customFormat="1" x14ac:dyDescent="0.2">
      <c r="A1509" s="52"/>
      <c r="C1509" s="53"/>
      <c r="D1509" s="50"/>
      <c r="F1509" s="54"/>
      <c r="AU1509" s="83"/>
    </row>
    <row r="1510" spans="1:47" s="10" customFormat="1" x14ac:dyDescent="0.2">
      <c r="A1510" s="52"/>
      <c r="C1510" s="53"/>
      <c r="D1510" s="50"/>
      <c r="F1510" s="54"/>
      <c r="AU1510" s="83"/>
    </row>
    <row r="1511" spans="1:47" s="10" customFormat="1" x14ac:dyDescent="0.2">
      <c r="A1511" s="52"/>
      <c r="C1511" s="53"/>
      <c r="D1511" s="50"/>
      <c r="F1511" s="54"/>
      <c r="AU1511" s="83"/>
    </row>
    <row r="1512" spans="1:47" s="10" customFormat="1" x14ac:dyDescent="0.2">
      <c r="A1512" s="52"/>
      <c r="C1512" s="53"/>
      <c r="D1512" s="50"/>
      <c r="F1512" s="54"/>
      <c r="AU1512" s="83"/>
    </row>
    <row r="1513" spans="1:47" s="10" customFormat="1" x14ac:dyDescent="0.2">
      <c r="A1513" s="52"/>
      <c r="C1513" s="53"/>
      <c r="D1513" s="50"/>
      <c r="F1513" s="54"/>
      <c r="AU1513" s="83"/>
    </row>
    <row r="1514" spans="1:47" s="10" customFormat="1" x14ac:dyDescent="0.2">
      <c r="A1514" s="52"/>
      <c r="C1514" s="53"/>
      <c r="D1514" s="50"/>
      <c r="F1514" s="54"/>
      <c r="AU1514" s="83"/>
    </row>
    <row r="1515" spans="1:47" s="10" customFormat="1" x14ac:dyDescent="0.2">
      <c r="A1515" s="52"/>
      <c r="C1515" s="53"/>
      <c r="D1515" s="50"/>
      <c r="F1515" s="54"/>
      <c r="AU1515" s="83"/>
    </row>
    <row r="1516" spans="1:47" s="10" customFormat="1" x14ac:dyDescent="0.2">
      <c r="A1516" s="52"/>
      <c r="C1516" s="53"/>
      <c r="D1516" s="50"/>
      <c r="F1516" s="54"/>
      <c r="AU1516" s="83"/>
    </row>
    <row r="1517" spans="1:47" s="10" customFormat="1" x14ac:dyDescent="0.2">
      <c r="A1517" s="52"/>
      <c r="C1517" s="53"/>
      <c r="D1517" s="50"/>
      <c r="F1517" s="54"/>
      <c r="AU1517" s="83"/>
    </row>
    <row r="1518" spans="1:47" s="10" customFormat="1" x14ac:dyDescent="0.2">
      <c r="A1518" s="52"/>
      <c r="C1518" s="53"/>
      <c r="D1518" s="50"/>
      <c r="F1518" s="54"/>
      <c r="AU1518" s="83"/>
    </row>
    <row r="1519" spans="1:47" s="10" customFormat="1" x14ac:dyDescent="0.2">
      <c r="A1519" s="52"/>
      <c r="C1519" s="53"/>
      <c r="D1519" s="50"/>
      <c r="F1519" s="54"/>
      <c r="AU1519" s="83"/>
    </row>
    <row r="1520" spans="1:47" s="10" customFormat="1" x14ac:dyDescent="0.2">
      <c r="A1520" s="52"/>
      <c r="C1520" s="53"/>
      <c r="D1520" s="50"/>
      <c r="F1520" s="54"/>
      <c r="AU1520" s="83"/>
    </row>
    <row r="1521" spans="1:47" s="10" customFormat="1" x14ac:dyDescent="0.2">
      <c r="A1521" s="52"/>
      <c r="C1521" s="53"/>
      <c r="D1521" s="50"/>
      <c r="F1521" s="54"/>
      <c r="AU1521" s="83"/>
    </row>
    <row r="1522" spans="1:47" s="10" customFormat="1" x14ac:dyDescent="0.2">
      <c r="A1522" s="52"/>
      <c r="C1522" s="53"/>
      <c r="D1522" s="50"/>
      <c r="F1522" s="54"/>
      <c r="AU1522" s="83"/>
    </row>
    <row r="1523" spans="1:47" s="10" customFormat="1" x14ac:dyDescent="0.2">
      <c r="A1523" s="52"/>
      <c r="C1523" s="53"/>
      <c r="D1523" s="50"/>
      <c r="F1523" s="54"/>
      <c r="AU1523" s="83"/>
    </row>
    <row r="1524" spans="1:47" s="10" customFormat="1" x14ac:dyDescent="0.2">
      <c r="A1524" s="52"/>
      <c r="C1524" s="53"/>
      <c r="D1524" s="50"/>
      <c r="F1524" s="54"/>
      <c r="AU1524" s="83"/>
    </row>
    <row r="1525" spans="1:47" s="10" customFormat="1" x14ac:dyDescent="0.2">
      <c r="A1525" s="52"/>
      <c r="C1525" s="53"/>
      <c r="D1525" s="50"/>
      <c r="F1525" s="54"/>
      <c r="AU1525" s="83"/>
    </row>
    <row r="1526" spans="1:47" s="10" customFormat="1" x14ac:dyDescent="0.2">
      <c r="A1526" s="52"/>
      <c r="C1526" s="53"/>
      <c r="D1526" s="50"/>
      <c r="F1526" s="54"/>
      <c r="AU1526" s="83"/>
    </row>
    <row r="1527" spans="1:47" s="10" customFormat="1" x14ac:dyDescent="0.2">
      <c r="A1527" s="52"/>
      <c r="C1527" s="53"/>
      <c r="D1527" s="50"/>
      <c r="F1527" s="54"/>
      <c r="AU1527" s="83"/>
    </row>
    <row r="1528" spans="1:47" s="10" customFormat="1" x14ac:dyDescent="0.2">
      <c r="A1528" s="52"/>
      <c r="C1528" s="53"/>
      <c r="D1528" s="50"/>
      <c r="F1528" s="54"/>
      <c r="AU1528" s="83"/>
    </row>
    <row r="1529" spans="1:47" s="10" customFormat="1" x14ac:dyDescent="0.2">
      <c r="A1529" s="52"/>
      <c r="C1529" s="53"/>
      <c r="D1529" s="50"/>
      <c r="F1529" s="54"/>
      <c r="AU1529" s="83"/>
    </row>
    <row r="1530" spans="1:47" s="10" customFormat="1" x14ac:dyDescent="0.2">
      <c r="A1530" s="52"/>
      <c r="C1530" s="53"/>
      <c r="D1530" s="50"/>
      <c r="F1530" s="54"/>
      <c r="AU1530" s="83"/>
    </row>
    <row r="1531" spans="1:47" s="10" customFormat="1" x14ac:dyDescent="0.2">
      <c r="A1531" s="52"/>
      <c r="C1531" s="53"/>
      <c r="D1531" s="50"/>
      <c r="F1531" s="54"/>
      <c r="AU1531" s="83"/>
    </row>
    <row r="1532" spans="1:47" s="10" customFormat="1" x14ac:dyDescent="0.2">
      <c r="A1532" s="52"/>
      <c r="C1532" s="53"/>
      <c r="D1532" s="50"/>
      <c r="F1532" s="54"/>
      <c r="AU1532" s="83"/>
    </row>
    <row r="1533" spans="1:47" s="10" customFormat="1" x14ac:dyDescent="0.2">
      <c r="A1533" s="52"/>
      <c r="C1533" s="53"/>
      <c r="D1533" s="50"/>
      <c r="F1533" s="54"/>
      <c r="AU1533" s="83"/>
    </row>
    <row r="1534" spans="1:47" s="10" customFormat="1" x14ac:dyDescent="0.2">
      <c r="A1534" s="52"/>
      <c r="C1534" s="53"/>
      <c r="D1534" s="50"/>
      <c r="F1534" s="54"/>
      <c r="AU1534" s="83"/>
    </row>
    <row r="1535" spans="1:47" s="10" customFormat="1" x14ac:dyDescent="0.2">
      <c r="A1535" s="52"/>
      <c r="C1535" s="53"/>
      <c r="D1535" s="50"/>
      <c r="F1535" s="54"/>
      <c r="AU1535" s="83"/>
    </row>
    <row r="1536" spans="1:47" s="10" customFormat="1" x14ac:dyDescent="0.2">
      <c r="A1536" s="52"/>
      <c r="C1536" s="53"/>
      <c r="D1536" s="50"/>
      <c r="F1536" s="54"/>
      <c r="AU1536" s="83"/>
    </row>
    <row r="1537" spans="1:47" s="10" customFormat="1" x14ac:dyDescent="0.2">
      <c r="A1537" s="52"/>
      <c r="C1537" s="53"/>
      <c r="D1537" s="50"/>
      <c r="F1537" s="54"/>
      <c r="AU1537" s="83"/>
    </row>
    <row r="1538" spans="1:47" s="10" customFormat="1" x14ac:dyDescent="0.2">
      <c r="A1538" s="52"/>
      <c r="C1538" s="53"/>
      <c r="D1538" s="50"/>
      <c r="F1538" s="54"/>
      <c r="AU1538" s="83"/>
    </row>
    <row r="1539" spans="1:47" s="10" customFormat="1" x14ac:dyDescent="0.2">
      <c r="A1539" s="52"/>
      <c r="C1539" s="53"/>
      <c r="D1539" s="50"/>
      <c r="F1539" s="54"/>
      <c r="AU1539" s="83"/>
    </row>
    <row r="1540" spans="1:47" s="10" customFormat="1" x14ac:dyDescent="0.2">
      <c r="A1540" s="52"/>
      <c r="C1540" s="53"/>
      <c r="D1540" s="50"/>
      <c r="F1540" s="54"/>
      <c r="AU1540" s="83"/>
    </row>
    <row r="1541" spans="1:47" s="10" customFormat="1" x14ac:dyDescent="0.2">
      <c r="A1541" s="52"/>
      <c r="C1541" s="53"/>
      <c r="D1541" s="50"/>
      <c r="F1541" s="54"/>
      <c r="AU1541" s="83"/>
    </row>
    <row r="1542" spans="1:47" s="10" customFormat="1" x14ac:dyDescent="0.2">
      <c r="A1542" s="52"/>
      <c r="C1542" s="53"/>
      <c r="D1542" s="50"/>
      <c r="F1542" s="54"/>
      <c r="AU1542" s="83"/>
    </row>
    <row r="1543" spans="1:47" s="10" customFormat="1" x14ac:dyDescent="0.2">
      <c r="A1543" s="52"/>
      <c r="C1543" s="53"/>
      <c r="D1543" s="50"/>
      <c r="F1543" s="54"/>
      <c r="AU1543" s="83"/>
    </row>
    <row r="1544" spans="1:47" s="10" customFormat="1" x14ac:dyDescent="0.2">
      <c r="A1544" s="52"/>
      <c r="C1544" s="53"/>
      <c r="D1544" s="50"/>
      <c r="F1544" s="54"/>
      <c r="AU1544" s="83"/>
    </row>
    <row r="1545" spans="1:47" s="10" customFormat="1" x14ac:dyDescent="0.2">
      <c r="A1545" s="52"/>
      <c r="C1545" s="53"/>
      <c r="D1545" s="50"/>
      <c r="F1545" s="54"/>
      <c r="AU1545" s="83"/>
    </row>
    <row r="1546" spans="1:47" s="10" customFormat="1" x14ac:dyDescent="0.2">
      <c r="A1546" s="52"/>
      <c r="C1546" s="53"/>
      <c r="D1546" s="50"/>
      <c r="F1546" s="54"/>
      <c r="AU1546" s="83"/>
    </row>
    <row r="1547" spans="1:47" s="10" customFormat="1" x14ac:dyDescent="0.2">
      <c r="A1547" s="52"/>
      <c r="C1547" s="53"/>
      <c r="D1547" s="50"/>
      <c r="F1547" s="54"/>
      <c r="AU1547" s="83"/>
    </row>
    <row r="1548" spans="1:47" s="10" customFormat="1" x14ac:dyDescent="0.2">
      <c r="A1548" s="52"/>
      <c r="C1548" s="53"/>
      <c r="D1548" s="50"/>
      <c r="F1548" s="54"/>
      <c r="AU1548" s="83"/>
    </row>
    <row r="1549" spans="1:47" s="10" customFormat="1" x14ac:dyDescent="0.2">
      <c r="A1549" s="52"/>
      <c r="C1549" s="53"/>
      <c r="D1549" s="50"/>
      <c r="F1549" s="54"/>
      <c r="AU1549" s="83"/>
    </row>
    <row r="1550" spans="1:47" s="10" customFormat="1" x14ac:dyDescent="0.2">
      <c r="A1550" s="52"/>
      <c r="C1550" s="53"/>
      <c r="D1550" s="50"/>
      <c r="F1550" s="54"/>
      <c r="AU1550" s="83"/>
    </row>
    <row r="1551" spans="1:47" s="10" customFormat="1" x14ac:dyDescent="0.2">
      <c r="A1551" s="52"/>
      <c r="C1551" s="53"/>
      <c r="D1551" s="50"/>
      <c r="F1551" s="54"/>
      <c r="AU1551" s="83"/>
    </row>
    <row r="1552" spans="1:47" s="10" customFormat="1" x14ac:dyDescent="0.2">
      <c r="A1552" s="52"/>
      <c r="C1552" s="53"/>
      <c r="D1552" s="50"/>
      <c r="F1552" s="54"/>
      <c r="AU1552" s="83"/>
    </row>
    <row r="1553" spans="1:47" s="10" customFormat="1" x14ac:dyDescent="0.2">
      <c r="A1553" s="52"/>
      <c r="C1553" s="53"/>
      <c r="D1553" s="50"/>
      <c r="F1553" s="54"/>
      <c r="AU1553" s="83"/>
    </row>
    <row r="1554" spans="1:47" s="10" customFormat="1" x14ac:dyDescent="0.2">
      <c r="A1554" s="52"/>
      <c r="C1554" s="53"/>
      <c r="D1554" s="50"/>
      <c r="F1554" s="54"/>
      <c r="AU1554" s="83"/>
    </row>
    <row r="1555" spans="1:47" s="10" customFormat="1" x14ac:dyDescent="0.2">
      <c r="A1555" s="52"/>
      <c r="C1555" s="53"/>
      <c r="D1555" s="50"/>
      <c r="F1555" s="54"/>
      <c r="AU1555" s="83"/>
    </row>
    <row r="1556" spans="1:47" s="10" customFormat="1" x14ac:dyDescent="0.2">
      <c r="A1556" s="52"/>
      <c r="C1556" s="53"/>
      <c r="D1556" s="50"/>
      <c r="F1556" s="54"/>
      <c r="AU1556" s="83"/>
    </row>
    <row r="1557" spans="1:47" s="10" customFormat="1" x14ac:dyDescent="0.2">
      <c r="A1557" s="52"/>
      <c r="C1557" s="53"/>
      <c r="D1557" s="50"/>
      <c r="F1557" s="54"/>
      <c r="AU1557" s="83"/>
    </row>
    <row r="1558" spans="1:47" s="10" customFormat="1" x14ac:dyDescent="0.2">
      <c r="A1558" s="52"/>
      <c r="C1558" s="53"/>
      <c r="D1558" s="50"/>
      <c r="F1558" s="54"/>
      <c r="AU1558" s="83"/>
    </row>
    <row r="1559" spans="1:47" s="10" customFormat="1" x14ac:dyDescent="0.2">
      <c r="A1559" s="52"/>
      <c r="C1559" s="53"/>
      <c r="D1559" s="50"/>
      <c r="F1559" s="54"/>
      <c r="AU1559" s="83"/>
    </row>
    <row r="1560" spans="1:47" s="10" customFormat="1" x14ac:dyDescent="0.2">
      <c r="A1560" s="52"/>
      <c r="C1560" s="53"/>
      <c r="D1560" s="50"/>
      <c r="F1560" s="54"/>
      <c r="AU1560" s="83"/>
    </row>
    <row r="1561" spans="1:47" s="10" customFormat="1" x14ac:dyDescent="0.2">
      <c r="A1561" s="52"/>
      <c r="C1561" s="53"/>
      <c r="D1561" s="50"/>
      <c r="F1561" s="54"/>
      <c r="AU1561" s="83"/>
    </row>
    <row r="1562" spans="1:47" s="10" customFormat="1" x14ac:dyDescent="0.2">
      <c r="A1562" s="52"/>
      <c r="C1562" s="53"/>
      <c r="D1562" s="50"/>
      <c r="F1562" s="54"/>
      <c r="AU1562" s="83"/>
    </row>
    <row r="1563" spans="1:47" s="10" customFormat="1" x14ac:dyDescent="0.2">
      <c r="A1563" s="52"/>
      <c r="C1563" s="53"/>
      <c r="D1563" s="50"/>
      <c r="F1563" s="54"/>
      <c r="AU1563" s="83"/>
    </row>
    <row r="1564" spans="1:47" s="10" customFormat="1" x14ac:dyDescent="0.2">
      <c r="A1564" s="52"/>
      <c r="C1564" s="53"/>
      <c r="D1564" s="50"/>
      <c r="F1564" s="54"/>
      <c r="AU1564" s="83"/>
    </row>
    <row r="1565" spans="1:47" s="10" customFormat="1" x14ac:dyDescent="0.2">
      <c r="A1565" s="52"/>
      <c r="C1565" s="53"/>
      <c r="D1565" s="50"/>
      <c r="F1565" s="54"/>
      <c r="AU1565" s="83"/>
    </row>
    <row r="1566" spans="1:47" s="10" customFormat="1" x14ac:dyDescent="0.2">
      <c r="A1566" s="52"/>
      <c r="C1566" s="53"/>
      <c r="D1566" s="50"/>
      <c r="F1566" s="54"/>
      <c r="AU1566" s="83"/>
    </row>
    <row r="1567" spans="1:47" s="10" customFormat="1" x14ac:dyDescent="0.2">
      <c r="A1567" s="52"/>
      <c r="C1567" s="53"/>
      <c r="D1567" s="50"/>
      <c r="F1567" s="54"/>
      <c r="AU1567" s="83"/>
    </row>
    <row r="1568" spans="1:47" s="10" customFormat="1" x14ac:dyDescent="0.2">
      <c r="A1568" s="52"/>
      <c r="C1568" s="53"/>
      <c r="D1568" s="50"/>
      <c r="F1568" s="54"/>
      <c r="AU1568" s="83"/>
    </row>
    <row r="1569" spans="1:47" s="10" customFormat="1" x14ac:dyDescent="0.2">
      <c r="A1569" s="52"/>
      <c r="C1569" s="53"/>
      <c r="D1569" s="50"/>
      <c r="F1569" s="54"/>
      <c r="AU1569" s="83"/>
    </row>
    <row r="1570" spans="1:47" s="10" customFormat="1" x14ac:dyDescent="0.2">
      <c r="A1570" s="52"/>
      <c r="C1570" s="53"/>
      <c r="D1570" s="50"/>
      <c r="F1570" s="54"/>
      <c r="AU1570" s="83"/>
    </row>
    <row r="1571" spans="1:47" s="10" customFormat="1" x14ac:dyDescent="0.2">
      <c r="A1571" s="52"/>
      <c r="C1571" s="53"/>
      <c r="D1571" s="50"/>
      <c r="F1571" s="54"/>
      <c r="AU1571" s="83"/>
    </row>
    <row r="1572" spans="1:47" s="10" customFormat="1" x14ac:dyDescent="0.2">
      <c r="A1572" s="52"/>
      <c r="C1572" s="53"/>
      <c r="D1572" s="50"/>
      <c r="F1572" s="54"/>
      <c r="AU1572" s="83"/>
    </row>
    <row r="1573" spans="1:47" s="10" customFormat="1" x14ac:dyDescent="0.2">
      <c r="A1573" s="52"/>
      <c r="C1573" s="53"/>
      <c r="D1573" s="50"/>
      <c r="F1573" s="54"/>
      <c r="AU1573" s="83"/>
    </row>
    <row r="1574" spans="1:47" s="10" customFormat="1" x14ac:dyDescent="0.2">
      <c r="A1574" s="52"/>
      <c r="C1574" s="53"/>
      <c r="D1574" s="50"/>
      <c r="F1574" s="54"/>
      <c r="AU1574" s="83"/>
    </row>
    <row r="1575" spans="1:47" s="10" customFormat="1" x14ac:dyDescent="0.2">
      <c r="A1575" s="52"/>
      <c r="C1575" s="53"/>
      <c r="D1575" s="50"/>
      <c r="F1575" s="54"/>
      <c r="AU1575" s="83"/>
    </row>
    <row r="1576" spans="1:47" s="10" customFormat="1" x14ac:dyDescent="0.2">
      <c r="A1576" s="52"/>
      <c r="C1576" s="53"/>
      <c r="D1576" s="50"/>
      <c r="F1576" s="54"/>
      <c r="AU1576" s="83"/>
    </row>
    <row r="1577" spans="1:47" s="10" customFormat="1" x14ac:dyDescent="0.2">
      <c r="A1577" s="52"/>
      <c r="C1577" s="53"/>
      <c r="D1577" s="50"/>
      <c r="F1577" s="54"/>
      <c r="AU1577" s="83"/>
    </row>
    <row r="1578" spans="1:47" s="10" customFormat="1" x14ac:dyDescent="0.2">
      <c r="A1578" s="52"/>
      <c r="C1578" s="53"/>
      <c r="D1578" s="50"/>
      <c r="F1578" s="54"/>
      <c r="AU1578" s="83"/>
    </row>
    <row r="1579" spans="1:47" s="10" customFormat="1" x14ac:dyDescent="0.2">
      <c r="A1579" s="52"/>
      <c r="C1579" s="53"/>
      <c r="D1579" s="50"/>
      <c r="F1579" s="54"/>
      <c r="AU1579" s="83"/>
    </row>
    <row r="1580" spans="1:47" s="10" customFormat="1" x14ac:dyDescent="0.2">
      <c r="A1580" s="52"/>
      <c r="C1580" s="53"/>
      <c r="D1580" s="50"/>
      <c r="F1580" s="54"/>
      <c r="AU1580" s="83"/>
    </row>
    <row r="1581" spans="1:47" s="10" customFormat="1" x14ac:dyDescent="0.2">
      <c r="A1581" s="52"/>
      <c r="C1581" s="53"/>
      <c r="D1581" s="50"/>
      <c r="F1581" s="54"/>
      <c r="AU1581" s="83"/>
    </row>
    <row r="1582" spans="1:47" s="10" customFormat="1" x14ac:dyDescent="0.2">
      <c r="A1582" s="52"/>
      <c r="C1582" s="53"/>
      <c r="D1582" s="50"/>
      <c r="F1582" s="54"/>
      <c r="AU1582" s="83"/>
    </row>
    <row r="1583" spans="1:47" s="10" customFormat="1" x14ac:dyDescent="0.2">
      <c r="A1583" s="52"/>
      <c r="C1583" s="53"/>
      <c r="D1583" s="50"/>
      <c r="F1583" s="54"/>
      <c r="AU1583" s="83"/>
    </row>
    <row r="1584" spans="1:47" s="10" customFormat="1" x14ac:dyDescent="0.2">
      <c r="A1584" s="52"/>
      <c r="C1584" s="53"/>
      <c r="D1584" s="50"/>
      <c r="F1584" s="54"/>
      <c r="AU1584" s="83"/>
    </row>
    <row r="1585" spans="1:47" s="10" customFormat="1" x14ac:dyDescent="0.2">
      <c r="A1585" s="52"/>
      <c r="C1585" s="53"/>
      <c r="D1585" s="50"/>
      <c r="F1585" s="54"/>
      <c r="AU1585" s="83"/>
    </row>
    <row r="1586" spans="1:47" s="10" customFormat="1" x14ac:dyDescent="0.2">
      <c r="A1586" s="52"/>
      <c r="C1586" s="53"/>
      <c r="D1586" s="50"/>
      <c r="F1586" s="54"/>
      <c r="AU1586" s="83"/>
    </row>
    <row r="1587" spans="1:47" s="10" customFormat="1" x14ac:dyDescent="0.2">
      <c r="A1587" s="52"/>
      <c r="C1587" s="53"/>
      <c r="D1587" s="50"/>
      <c r="F1587" s="54"/>
      <c r="AU1587" s="83"/>
    </row>
    <row r="1588" spans="1:47" s="10" customFormat="1" x14ac:dyDescent="0.2">
      <c r="A1588" s="52"/>
      <c r="C1588" s="53"/>
      <c r="D1588" s="50"/>
      <c r="F1588" s="54"/>
      <c r="AU1588" s="83"/>
    </row>
    <row r="1589" spans="1:47" s="10" customFormat="1" x14ac:dyDescent="0.2">
      <c r="A1589" s="52"/>
      <c r="C1589" s="53"/>
      <c r="D1589" s="50"/>
      <c r="F1589" s="54"/>
      <c r="AU1589" s="83"/>
    </row>
    <row r="1590" spans="1:47" s="10" customFormat="1" x14ac:dyDescent="0.2">
      <c r="A1590" s="52"/>
      <c r="C1590" s="53"/>
      <c r="D1590" s="50"/>
      <c r="F1590" s="54"/>
      <c r="AU1590" s="83"/>
    </row>
    <row r="1591" spans="1:47" s="10" customFormat="1" x14ac:dyDescent="0.2">
      <c r="A1591" s="52"/>
      <c r="C1591" s="53"/>
      <c r="D1591" s="50"/>
      <c r="F1591" s="54"/>
      <c r="AU1591" s="83"/>
    </row>
    <row r="1592" spans="1:47" s="10" customFormat="1" x14ac:dyDescent="0.2">
      <c r="A1592" s="52"/>
      <c r="C1592" s="53"/>
      <c r="D1592" s="50"/>
      <c r="F1592" s="54"/>
      <c r="AU1592" s="83"/>
    </row>
    <row r="1593" spans="1:47" s="10" customFormat="1" x14ac:dyDescent="0.2">
      <c r="A1593" s="52"/>
      <c r="C1593" s="53"/>
      <c r="D1593" s="50"/>
      <c r="F1593" s="54"/>
      <c r="AU1593" s="83"/>
    </row>
    <row r="1594" spans="1:47" s="10" customFormat="1" x14ac:dyDescent="0.2">
      <c r="A1594" s="52"/>
      <c r="C1594" s="53"/>
      <c r="D1594" s="50"/>
      <c r="F1594" s="54"/>
      <c r="AU1594" s="83"/>
    </row>
    <row r="1595" spans="1:47" s="10" customFormat="1" x14ac:dyDescent="0.2">
      <c r="A1595" s="52"/>
      <c r="C1595" s="53"/>
      <c r="D1595" s="50"/>
      <c r="F1595" s="54"/>
      <c r="AU1595" s="83"/>
    </row>
    <row r="1596" spans="1:47" s="10" customFormat="1" x14ac:dyDescent="0.2">
      <c r="A1596" s="52"/>
      <c r="C1596" s="53"/>
      <c r="D1596" s="50"/>
      <c r="F1596" s="54"/>
      <c r="AU1596" s="83"/>
    </row>
    <row r="1597" spans="1:47" s="10" customFormat="1" x14ac:dyDescent="0.2">
      <c r="A1597" s="52"/>
      <c r="C1597" s="53"/>
      <c r="D1597" s="50"/>
      <c r="F1597" s="54"/>
      <c r="AU1597" s="83"/>
    </row>
    <row r="1598" spans="1:47" s="10" customFormat="1" x14ac:dyDescent="0.2">
      <c r="A1598" s="52"/>
      <c r="C1598" s="53"/>
      <c r="D1598" s="50"/>
      <c r="F1598" s="54"/>
      <c r="AU1598" s="83"/>
    </row>
    <row r="1599" spans="1:47" s="10" customFormat="1" x14ac:dyDescent="0.2">
      <c r="A1599" s="52"/>
      <c r="C1599" s="53"/>
      <c r="D1599" s="50"/>
      <c r="F1599" s="54"/>
      <c r="AU1599" s="83"/>
    </row>
    <row r="1600" spans="1:47" s="10" customFormat="1" x14ac:dyDescent="0.2">
      <c r="A1600" s="52"/>
      <c r="C1600" s="53"/>
      <c r="D1600" s="50"/>
      <c r="F1600" s="54"/>
      <c r="AU1600" s="83"/>
    </row>
    <row r="1601" spans="1:47" s="10" customFormat="1" x14ac:dyDescent="0.2">
      <c r="A1601" s="52"/>
      <c r="C1601" s="53"/>
      <c r="D1601" s="50"/>
      <c r="F1601" s="54"/>
      <c r="AU1601" s="83"/>
    </row>
    <row r="1602" spans="1:47" s="10" customFormat="1" x14ac:dyDescent="0.2">
      <c r="A1602" s="52"/>
      <c r="C1602" s="53"/>
      <c r="D1602" s="50"/>
      <c r="F1602" s="54"/>
      <c r="AU1602" s="83"/>
    </row>
    <row r="1603" spans="1:47" s="10" customFormat="1" x14ac:dyDescent="0.2">
      <c r="A1603" s="52"/>
      <c r="C1603" s="53"/>
      <c r="D1603" s="50"/>
      <c r="F1603" s="54"/>
      <c r="AU1603" s="83"/>
    </row>
    <row r="1604" spans="1:47" s="10" customFormat="1" x14ac:dyDescent="0.2">
      <c r="A1604" s="52"/>
      <c r="C1604" s="53"/>
      <c r="D1604" s="50"/>
      <c r="F1604" s="54"/>
      <c r="AU1604" s="83"/>
    </row>
    <row r="1605" spans="1:47" s="10" customFormat="1" x14ac:dyDescent="0.2">
      <c r="A1605" s="52"/>
      <c r="C1605" s="53"/>
      <c r="D1605" s="50"/>
      <c r="F1605" s="54"/>
      <c r="AU1605" s="83"/>
    </row>
    <row r="1606" spans="1:47" s="10" customFormat="1" x14ac:dyDescent="0.2">
      <c r="A1606" s="52"/>
      <c r="C1606" s="53"/>
      <c r="D1606" s="50"/>
      <c r="F1606" s="54"/>
      <c r="AU1606" s="83"/>
    </row>
    <row r="1607" spans="1:47" s="10" customFormat="1" x14ac:dyDescent="0.2">
      <c r="A1607" s="52"/>
      <c r="C1607" s="53"/>
      <c r="D1607" s="50"/>
      <c r="F1607" s="54"/>
      <c r="AU1607" s="83"/>
    </row>
    <row r="1608" spans="1:47" s="10" customFormat="1" x14ac:dyDescent="0.2">
      <c r="A1608" s="52"/>
      <c r="C1608" s="53"/>
      <c r="D1608" s="50"/>
      <c r="F1608" s="54"/>
      <c r="AU1608" s="83"/>
    </row>
    <row r="1609" spans="1:47" s="10" customFormat="1" x14ac:dyDescent="0.2">
      <c r="A1609" s="52"/>
      <c r="C1609" s="53"/>
      <c r="D1609" s="50"/>
      <c r="F1609" s="54"/>
      <c r="AU1609" s="83"/>
    </row>
    <row r="1610" spans="1:47" s="10" customFormat="1" x14ac:dyDescent="0.2">
      <c r="A1610" s="52"/>
      <c r="C1610" s="53"/>
      <c r="D1610" s="50"/>
      <c r="F1610" s="54"/>
      <c r="AU1610" s="83"/>
    </row>
    <row r="1611" spans="1:47" s="10" customFormat="1" x14ac:dyDescent="0.2">
      <c r="A1611" s="52"/>
      <c r="C1611" s="53"/>
      <c r="D1611" s="50"/>
      <c r="F1611" s="54"/>
      <c r="AU1611" s="83"/>
    </row>
    <row r="1612" spans="1:47" s="10" customFormat="1" x14ac:dyDescent="0.2">
      <c r="A1612" s="52"/>
      <c r="C1612" s="53"/>
      <c r="D1612" s="50"/>
      <c r="F1612" s="54"/>
      <c r="AU1612" s="83"/>
    </row>
    <row r="1613" spans="1:47" s="10" customFormat="1" x14ac:dyDescent="0.2">
      <c r="A1613" s="52"/>
      <c r="C1613" s="53"/>
      <c r="D1613" s="50"/>
      <c r="F1613" s="54"/>
      <c r="AU1613" s="83"/>
    </row>
    <row r="1614" spans="1:47" s="10" customFormat="1" x14ac:dyDescent="0.2">
      <c r="A1614" s="52"/>
      <c r="C1614" s="53"/>
      <c r="D1614" s="50"/>
      <c r="F1614" s="54"/>
      <c r="AU1614" s="83"/>
    </row>
    <row r="1615" spans="1:47" s="10" customFormat="1" x14ac:dyDescent="0.2">
      <c r="A1615" s="52"/>
      <c r="C1615" s="53"/>
      <c r="D1615" s="50"/>
      <c r="F1615" s="54"/>
      <c r="AU1615" s="83"/>
    </row>
    <row r="1616" spans="1:47" s="10" customFormat="1" x14ac:dyDescent="0.2">
      <c r="A1616" s="52"/>
      <c r="C1616" s="53"/>
      <c r="D1616" s="50"/>
      <c r="F1616" s="54"/>
      <c r="AU1616" s="83"/>
    </row>
    <row r="1617" spans="1:47" s="10" customFormat="1" x14ac:dyDescent="0.2">
      <c r="A1617" s="52"/>
      <c r="C1617" s="53"/>
      <c r="D1617" s="50"/>
      <c r="F1617" s="54"/>
      <c r="AU1617" s="83"/>
    </row>
    <row r="1618" spans="1:47" s="10" customFormat="1" x14ac:dyDescent="0.2">
      <c r="A1618" s="52"/>
      <c r="C1618" s="53"/>
      <c r="D1618" s="50"/>
      <c r="F1618" s="54"/>
      <c r="AU1618" s="83"/>
    </row>
    <row r="1619" spans="1:47" s="10" customFormat="1" x14ac:dyDescent="0.2">
      <c r="A1619" s="52"/>
      <c r="C1619" s="53"/>
      <c r="D1619" s="50"/>
      <c r="F1619" s="54"/>
      <c r="AU1619" s="83"/>
    </row>
    <row r="1620" spans="1:47" s="10" customFormat="1" x14ac:dyDescent="0.2">
      <c r="A1620" s="52"/>
      <c r="C1620" s="53"/>
      <c r="D1620" s="50"/>
      <c r="F1620" s="54"/>
      <c r="AU1620" s="83"/>
    </row>
    <row r="1621" spans="1:47" s="10" customFormat="1" x14ac:dyDescent="0.2">
      <c r="A1621" s="52"/>
      <c r="C1621" s="53"/>
      <c r="D1621" s="50"/>
      <c r="F1621" s="54"/>
      <c r="AU1621" s="83"/>
    </row>
    <row r="1622" spans="1:47" s="10" customFormat="1" x14ac:dyDescent="0.2">
      <c r="A1622" s="52"/>
      <c r="C1622" s="53"/>
      <c r="D1622" s="50"/>
      <c r="F1622" s="54"/>
      <c r="AU1622" s="83"/>
    </row>
    <row r="1623" spans="1:47" s="10" customFormat="1" x14ac:dyDescent="0.2">
      <c r="A1623" s="52"/>
      <c r="C1623" s="53"/>
      <c r="D1623" s="50"/>
      <c r="F1623" s="54"/>
      <c r="AU1623" s="83"/>
    </row>
    <row r="1624" spans="1:47" s="10" customFormat="1" x14ac:dyDescent="0.2">
      <c r="A1624" s="52"/>
      <c r="C1624" s="53"/>
      <c r="D1624" s="50"/>
      <c r="F1624" s="54"/>
      <c r="AU1624" s="83"/>
    </row>
    <row r="1625" spans="1:47" s="10" customFormat="1" x14ac:dyDescent="0.2">
      <c r="A1625" s="52"/>
      <c r="C1625" s="53"/>
      <c r="D1625" s="50"/>
      <c r="F1625" s="54"/>
      <c r="AU1625" s="83"/>
    </row>
    <row r="1626" spans="1:47" s="10" customFormat="1" x14ac:dyDescent="0.2">
      <c r="A1626" s="52"/>
      <c r="C1626" s="53"/>
      <c r="D1626" s="50"/>
      <c r="F1626" s="54"/>
      <c r="AU1626" s="83"/>
    </row>
    <row r="1627" spans="1:47" s="10" customFormat="1" x14ac:dyDescent="0.2">
      <c r="A1627" s="52"/>
      <c r="C1627" s="53"/>
      <c r="D1627" s="50"/>
      <c r="F1627" s="54"/>
      <c r="AU1627" s="83"/>
    </row>
    <row r="1628" spans="1:47" s="10" customFormat="1" x14ac:dyDescent="0.2">
      <c r="A1628" s="52"/>
      <c r="C1628" s="53"/>
      <c r="D1628" s="50"/>
      <c r="F1628" s="54"/>
      <c r="AU1628" s="83"/>
    </row>
    <row r="1629" spans="1:47" s="10" customFormat="1" x14ac:dyDescent="0.2">
      <c r="A1629" s="52"/>
      <c r="C1629" s="53"/>
      <c r="D1629" s="50"/>
      <c r="F1629" s="54"/>
      <c r="AU1629" s="83"/>
    </row>
    <row r="1630" spans="1:47" s="10" customFormat="1" x14ac:dyDescent="0.2">
      <c r="A1630" s="52"/>
      <c r="C1630" s="53"/>
      <c r="D1630" s="50"/>
      <c r="F1630" s="54"/>
      <c r="AU1630" s="83"/>
    </row>
    <row r="1631" spans="1:47" s="10" customFormat="1" x14ac:dyDescent="0.2">
      <c r="A1631" s="52"/>
      <c r="C1631" s="53"/>
      <c r="D1631" s="50"/>
      <c r="F1631" s="54"/>
      <c r="AU1631" s="83"/>
    </row>
    <row r="1632" spans="1:47" s="10" customFormat="1" x14ac:dyDescent="0.2">
      <c r="A1632" s="52"/>
      <c r="C1632" s="53"/>
      <c r="D1632" s="50"/>
      <c r="F1632" s="54"/>
      <c r="AU1632" s="83"/>
    </row>
    <row r="1633" spans="1:47" s="10" customFormat="1" x14ac:dyDescent="0.2">
      <c r="A1633" s="52"/>
      <c r="C1633" s="53"/>
      <c r="D1633" s="50"/>
      <c r="F1633" s="54"/>
      <c r="AU1633" s="83"/>
    </row>
    <row r="1634" spans="1:47" s="10" customFormat="1" x14ac:dyDescent="0.2">
      <c r="A1634" s="52"/>
      <c r="C1634" s="53"/>
      <c r="D1634" s="50"/>
      <c r="F1634" s="54"/>
      <c r="AU1634" s="83"/>
    </row>
    <row r="1635" spans="1:47" s="10" customFormat="1" x14ac:dyDescent="0.2">
      <c r="A1635" s="52"/>
      <c r="C1635" s="53"/>
      <c r="D1635" s="50"/>
      <c r="F1635" s="54"/>
      <c r="AU1635" s="83"/>
    </row>
    <row r="1636" spans="1:47" s="10" customFormat="1" x14ac:dyDescent="0.2">
      <c r="A1636" s="52"/>
      <c r="C1636" s="53"/>
      <c r="D1636" s="50"/>
      <c r="F1636" s="54"/>
      <c r="AU1636" s="83"/>
    </row>
    <row r="1637" spans="1:47" s="10" customFormat="1" x14ac:dyDescent="0.2">
      <c r="A1637" s="52"/>
      <c r="C1637" s="53"/>
      <c r="D1637" s="50"/>
      <c r="F1637" s="54"/>
      <c r="AU1637" s="83"/>
    </row>
    <row r="1638" spans="1:47" s="10" customFormat="1" x14ac:dyDescent="0.2">
      <c r="A1638" s="52"/>
      <c r="C1638" s="53"/>
      <c r="D1638" s="50"/>
      <c r="F1638" s="54"/>
      <c r="AU1638" s="83"/>
    </row>
    <row r="1639" spans="1:47" s="10" customFormat="1" x14ac:dyDescent="0.2">
      <c r="A1639" s="52"/>
      <c r="C1639" s="53"/>
      <c r="D1639" s="50"/>
      <c r="F1639" s="54"/>
      <c r="AU1639" s="83"/>
    </row>
    <row r="1640" spans="1:47" s="10" customFormat="1" x14ac:dyDescent="0.2">
      <c r="A1640" s="52"/>
      <c r="C1640" s="53"/>
      <c r="D1640" s="50"/>
      <c r="F1640" s="54"/>
      <c r="AU1640" s="83"/>
    </row>
    <row r="1641" spans="1:47" s="10" customFormat="1" x14ac:dyDescent="0.2">
      <c r="A1641" s="52"/>
      <c r="C1641" s="53"/>
      <c r="D1641" s="50"/>
      <c r="F1641" s="54"/>
      <c r="AU1641" s="83"/>
    </row>
    <row r="1642" spans="1:47" s="10" customFormat="1" x14ac:dyDescent="0.2">
      <c r="A1642" s="52"/>
      <c r="C1642" s="53"/>
      <c r="D1642" s="50"/>
      <c r="F1642" s="54"/>
      <c r="AU1642" s="83"/>
    </row>
    <row r="1643" spans="1:47" s="10" customFormat="1" x14ac:dyDescent="0.2">
      <c r="A1643" s="52"/>
      <c r="C1643" s="53"/>
      <c r="D1643" s="50"/>
      <c r="F1643" s="54"/>
      <c r="AU1643" s="83"/>
    </row>
    <row r="1644" spans="1:47" s="10" customFormat="1" x14ac:dyDescent="0.2">
      <c r="A1644" s="52"/>
      <c r="C1644" s="53"/>
      <c r="D1644" s="50"/>
      <c r="F1644" s="54"/>
      <c r="AU1644" s="83"/>
    </row>
    <row r="1645" spans="1:47" s="10" customFormat="1" x14ac:dyDescent="0.2">
      <c r="A1645" s="52"/>
      <c r="C1645" s="53"/>
      <c r="D1645" s="50"/>
      <c r="F1645" s="54"/>
      <c r="AU1645" s="83"/>
    </row>
    <row r="1646" spans="1:47" s="10" customFormat="1" x14ac:dyDescent="0.2">
      <c r="A1646" s="52"/>
      <c r="C1646" s="53"/>
      <c r="D1646" s="50"/>
      <c r="F1646" s="54"/>
      <c r="AU1646" s="83"/>
    </row>
    <row r="1647" spans="1:47" s="10" customFormat="1" x14ac:dyDescent="0.2">
      <c r="A1647" s="52"/>
      <c r="C1647" s="53"/>
      <c r="D1647" s="50"/>
      <c r="F1647" s="54"/>
      <c r="AU1647" s="83"/>
    </row>
    <row r="1648" spans="1:47" s="10" customFormat="1" x14ac:dyDescent="0.2">
      <c r="A1648" s="52"/>
      <c r="C1648" s="53"/>
      <c r="D1648" s="50"/>
      <c r="F1648" s="54"/>
      <c r="AU1648" s="83"/>
    </row>
    <row r="1649" spans="1:47" s="10" customFormat="1" x14ac:dyDescent="0.2">
      <c r="A1649" s="52"/>
      <c r="C1649" s="53"/>
      <c r="D1649" s="50"/>
      <c r="F1649" s="54"/>
      <c r="AU1649" s="83"/>
    </row>
    <row r="1650" spans="1:47" s="10" customFormat="1" x14ac:dyDescent="0.2">
      <c r="A1650" s="52"/>
      <c r="C1650" s="53"/>
      <c r="D1650" s="50"/>
      <c r="F1650" s="54"/>
      <c r="AU1650" s="83"/>
    </row>
    <row r="1651" spans="1:47" s="10" customFormat="1" x14ac:dyDescent="0.2">
      <c r="A1651" s="52"/>
      <c r="C1651" s="53"/>
      <c r="D1651" s="50"/>
      <c r="F1651" s="54"/>
      <c r="AU1651" s="83"/>
    </row>
    <row r="1652" spans="1:47" s="10" customFormat="1" x14ac:dyDescent="0.2">
      <c r="A1652" s="52"/>
      <c r="C1652" s="53"/>
      <c r="D1652" s="50"/>
      <c r="F1652" s="54"/>
      <c r="AU1652" s="83"/>
    </row>
    <row r="1653" spans="1:47" s="10" customFormat="1" x14ac:dyDescent="0.2">
      <c r="A1653" s="52"/>
      <c r="C1653" s="53"/>
      <c r="D1653" s="50"/>
      <c r="F1653" s="54"/>
      <c r="AU1653" s="83"/>
    </row>
    <row r="1654" spans="1:47" s="10" customFormat="1" x14ac:dyDescent="0.2">
      <c r="A1654" s="52"/>
      <c r="C1654" s="53"/>
      <c r="D1654" s="50"/>
      <c r="F1654" s="54"/>
      <c r="AU1654" s="83"/>
    </row>
    <row r="1655" spans="1:47" s="10" customFormat="1" x14ac:dyDescent="0.2">
      <c r="A1655" s="52"/>
      <c r="C1655" s="53"/>
      <c r="D1655" s="50"/>
      <c r="F1655" s="54"/>
      <c r="AU1655" s="83"/>
    </row>
    <row r="1656" spans="1:47" s="10" customFormat="1" x14ac:dyDescent="0.2">
      <c r="A1656" s="52"/>
      <c r="C1656" s="53"/>
      <c r="D1656" s="50"/>
      <c r="F1656" s="54"/>
      <c r="AU1656" s="83"/>
    </row>
    <row r="1657" spans="1:47" s="10" customFormat="1" x14ac:dyDescent="0.2">
      <c r="A1657" s="52"/>
      <c r="C1657" s="53"/>
      <c r="D1657" s="50"/>
      <c r="F1657" s="54"/>
      <c r="AU1657" s="83"/>
    </row>
    <row r="1658" spans="1:47" s="10" customFormat="1" x14ac:dyDescent="0.2">
      <c r="A1658" s="52"/>
      <c r="C1658" s="53"/>
      <c r="D1658" s="50"/>
      <c r="F1658" s="54"/>
      <c r="AU1658" s="83"/>
    </row>
    <row r="1659" spans="1:47" s="10" customFormat="1" x14ac:dyDescent="0.2">
      <c r="A1659" s="52"/>
      <c r="C1659" s="53"/>
      <c r="D1659" s="50"/>
      <c r="F1659" s="54"/>
      <c r="AU1659" s="83"/>
    </row>
    <row r="1660" spans="1:47" s="10" customFormat="1" x14ac:dyDescent="0.2">
      <c r="A1660" s="52"/>
      <c r="C1660" s="53"/>
      <c r="D1660" s="50"/>
      <c r="F1660" s="54"/>
      <c r="AU1660" s="83"/>
    </row>
    <row r="1661" spans="1:47" s="10" customFormat="1" x14ac:dyDescent="0.2">
      <c r="A1661" s="52"/>
      <c r="C1661" s="53"/>
      <c r="D1661" s="50"/>
      <c r="F1661" s="54"/>
      <c r="AU1661" s="83"/>
    </row>
    <row r="1662" spans="1:47" s="10" customFormat="1" x14ac:dyDescent="0.2">
      <c r="A1662" s="52"/>
      <c r="C1662" s="53"/>
      <c r="D1662" s="50"/>
      <c r="F1662" s="54"/>
      <c r="AU1662" s="83"/>
    </row>
    <row r="1663" spans="1:47" s="10" customFormat="1" x14ac:dyDescent="0.2">
      <c r="A1663" s="52"/>
      <c r="C1663" s="53"/>
      <c r="D1663" s="50"/>
      <c r="F1663" s="54"/>
      <c r="AU1663" s="83"/>
    </row>
    <row r="1664" spans="1:47" s="10" customFormat="1" x14ac:dyDescent="0.2">
      <c r="A1664" s="52"/>
      <c r="C1664" s="53"/>
      <c r="D1664" s="50"/>
      <c r="F1664" s="54"/>
      <c r="AU1664" s="83"/>
    </row>
    <row r="1665" spans="1:47" s="10" customFormat="1" x14ac:dyDescent="0.2">
      <c r="A1665" s="52"/>
      <c r="C1665" s="53"/>
      <c r="D1665" s="50"/>
      <c r="F1665" s="54"/>
      <c r="AU1665" s="83"/>
    </row>
    <row r="1666" spans="1:47" s="10" customFormat="1" x14ac:dyDescent="0.2">
      <c r="A1666" s="52"/>
      <c r="C1666" s="53"/>
      <c r="D1666" s="50"/>
      <c r="F1666" s="54"/>
      <c r="AU1666" s="83"/>
    </row>
    <row r="1667" spans="1:47" s="10" customFormat="1" x14ac:dyDescent="0.2">
      <c r="A1667" s="52"/>
      <c r="C1667" s="53"/>
      <c r="D1667" s="50"/>
      <c r="F1667" s="54"/>
      <c r="AU1667" s="83"/>
    </row>
    <row r="1668" spans="1:47" s="10" customFormat="1" x14ac:dyDescent="0.2">
      <c r="A1668" s="52"/>
      <c r="C1668" s="53"/>
      <c r="D1668" s="50"/>
      <c r="F1668" s="54"/>
      <c r="AU1668" s="83"/>
    </row>
    <row r="1669" spans="1:47" s="10" customFormat="1" x14ac:dyDescent="0.2">
      <c r="A1669" s="52"/>
      <c r="C1669" s="53"/>
      <c r="D1669" s="50"/>
      <c r="F1669" s="54"/>
      <c r="AU1669" s="83"/>
    </row>
    <row r="1670" spans="1:47" s="10" customFormat="1" x14ac:dyDescent="0.2">
      <c r="A1670" s="52"/>
      <c r="C1670" s="53"/>
      <c r="D1670" s="50"/>
      <c r="F1670" s="54"/>
      <c r="AU1670" s="83"/>
    </row>
    <row r="1671" spans="1:47" s="10" customFormat="1" x14ac:dyDescent="0.2">
      <c r="A1671" s="52"/>
      <c r="C1671" s="53"/>
      <c r="D1671" s="50"/>
      <c r="F1671" s="54"/>
      <c r="AU1671" s="83"/>
    </row>
    <row r="1672" spans="1:47" s="10" customFormat="1" x14ac:dyDescent="0.2">
      <c r="A1672" s="52"/>
      <c r="C1672" s="53"/>
      <c r="D1672" s="50"/>
      <c r="F1672" s="54"/>
      <c r="AU1672" s="83"/>
    </row>
    <row r="1673" spans="1:47" s="10" customFormat="1" x14ac:dyDescent="0.2">
      <c r="A1673" s="52"/>
      <c r="C1673" s="53"/>
      <c r="D1673" s="50"/>
      <c r="F1673" s="54"/>
      <c r="AU1673" s="83"/>
    </row>
    <row r="1674" spans="1:47" s="10" customFormat="1" x14ac:dyDescent="0.2">
      <c r="A1674" s="52"/>
      <c r="C1674" s="53"/>
      <c r="D1674" s="50"/>
      <c r="F1674" s="54"/>
      <c r="AU1674" s="83"/>
    </row>
    <row r="1675" spans="1:47" s="10" customFormat="1" x14ac:dyDescent="0.2">
      <c r="A1675" s="52"/>
      <c r="C1675" s="53"/>
      <c r="D1675" s="50"/>
      <c r="F1675" s="54"/>
      <c r="AU1675" s="83"/>
    </row>
    <row r="1676" spans="1:47" s="10" customFormat="1" x14ac:dyDescent="0.2">
      <c r="A1676" s="52"/>
      <c r="C1676" s="53"/>
      <c r="D1676" s="50"/>
      <c r="F1676" s="54"/>
      <c r="AU1676" s="83"/>
    </row>
    <row r="1677" spans="1:47" s="10" customFormat="1" x14ac:dyDescent="0.2">
      <c r="A1677" s="52"/>
      <c r="C1677" s="53"/>
      <c r="D1677" s="50"/>
      <c r="F1677" s="54"/>
      <c r="AU1677" s="83"/>
    </row>
    <row r="1678" spans="1:47" s="10" customFormat="1" x14ac:dyDescent="0.2">
      <c r="A1678" s="52"/>
      <c r="C1678" s="53"/>
      <c r="D1678" s="50"/>
      <c r="F1678" s="54"/>
      <c r="AU1678" s="83"/>
    </row>
    <row r="1679" spans="1:47" s="10" customFormat="1" x14ac:dyDescent="0.2">
      <c r="A1679" s="52"/>
      <c r="C1679" s="53"/>
      <c r="D1679" s="50"/>
      <c r="F1679" s="54"/>
      <c r="AU1679" s="83"/>
    </row>
    <row r="1680" spans="1:47" s="10" customFormat="1" x14ac:dyDescent="0.2">
      <c r="A1680" s="52"/>
      <c r="C1680" s="53"/>
      <c r="D1680" s="50"/>
      <c r="F1680" s="54"/>
      <c r="AU1680" s="83"/>
    </row>
    <row r="1681" spans="1:47" s="10" customFormat="1" x14ac:dyDescent="0.2">
      <c r="A1681" s="52"/>
      <c r="C1681" s="53"/>
      <c r="D1681" s="50"/>
      <c r="F1681" s="54"/>
      <c r="AU1681" s="83"/>
    </row>
    <row r="1682" spans="1:47" s="10" customFormat="1" x14ac:dyDescent="0.2">
      <c r="A1682" s="52"/>
      <c r="C1682" s="53"/>
      <c r="D1682" s="50"/>
      <c r="F1682" s="54"/>
      <c r="AU1682" s="83"/>
    </row>
    <row r="1683" spans="1:47" s="10" customFormat="1" x14ac:dyDescent="0.2">
      <c r="A1683" s="52"/>
      <c r="C1683" s="53"/>
      <c r="D1683" s="50"/>
      <c r="F1683" s="54"/>
      <c r="AU1683" s="83"/>
    </row>
    <row r="1684" spans="1:47" s="10" customFormat="1" x14ac:dyDescent="0.2">
      <c r="A1684" s="52"/>
      <c r="C1684" s="53"/>
      <c r="D1684" s="50"/>
      <c r="F1684" s="54"/>
      <c r="AU1684" s="83"/>
    </row>
    <row r="1685" spans="1:47" s="10" customFormat="1" x14ac:dyDescent="0.2">
      <c r="A1685" s="52"/>
      <c r="C1685" s="53"/>
      <c r="D1685" s="50"/>
      <c r="F1685" s="54"/>
      <c r="AU1685" s="83"/>
    </row>
    <row r="1686" spans="1:47" s="10" customFormat="1" x14ac:dyDescent="0.2">
      <c r="A1686" s="52"/>
      <c r="C1686" s="53"/>
      <c r="D1686" s="50"/>
      <c r="F1686" s="54"/>
      <c r="AU1686" s="83"/>
    </row>
    <row r="1687" spans="1:47" s="10" customFormat="1" x14ac:dyDescent="0.2">
      <c r="A1687" s="52"/>
      <c r="C1687" s="53"/>
      <c r="D1687" s="50"/>
      <c r="F1687" s="54"/>
      <c r="AU1687" s="83"/>
    </row>
    <row r="1688" spans="1:47" s="10" customFormat="1" x14ac:dyDescent="0.2">
      <c r="A1688" s="52"/>
      <c r="C1688" s="53"/>
      <c r="D1688" s="50"/>
      <c r="F1688" s="54"/>
      <c r="AU1688" s="83"/>
    </row>
    <row r="1689" spans="1:47" s="10" customFormat="1" x14ac:dyDescent="0.2">
      <c r="A1689" s="52"/>
      <c r="C1689" s="53"/>
      <c r="D1689" s="50"/>
      <c r="F1689" s="54"/>
      <c r="AU1689" s="83"/>
    </row>
    <row r="1690" spans="1:47" s="10" customFormat="1" x14ac:dyDescent="0.2">
      <c r="A1690" s="52"/>
      <c r="C1690" s="53"/>
      <c r="D1690" s="50"/>
      <c r="F1690" s="54"/>
      <c r="AU1690" s="83"/>
    </row>
    <row r="1691" spans="1:47" s="10" customFormat="1" x14ac:dyDescent="0.2">
      <c r="A1691" s="52"/>
      <c r="C1691" s="53"/>
      <c r="D1691" s="50"/>
      <c r="F1691" s="54"/>
      <c r="AU1691" s="83"/>
    </row>
    <row r="1692" spans="1:47" s="10" customFormat="1" x14ac:dyDescent="0.2">
      <c r="A1692" s="52"/>
      <c r="C1692" s="53"/>
      <c r="D1692" s="50"/>
      <c r="F1692" s="54"/>
      <c r="AU1692" s="83"/>
    </row>
    <row r="1693" spans="1:47" s="10" customFormat="1" x14ac:dyDescent="0.2">
      <c r="A1693" s="52"/>
      <c r="C1693" s="53"/>
      <c r="D1693" s="50"/>
      <c r="F1693" s="54"/>
      <c r="AU1693" s="83"/>
    </row>
    <row r="1694" spans="1:47" s="10" customFormat="1" x14ac:dyDescent="0.2">
      <c r="A1694" s="52"/>
      <c r="C1694" s="53"/>
      <c r="D1694" s="50"/>
      <c r="F1694" s="54"/>
      <c r="AU1694" s="83"/>
    </row>
    <row r="1695" spans="1:47" s="10" customFormat="1" x14ac:dyDescent="0.2">
      <c r="A1695" s="52"/>
      <c r="C1695" s="53"/>
      <c r="D1695" s="50"/>
      <c r="F1695" s="54"/>
      <c r="AU1695" s="83"/>
    </row>
    <row r="1696" spans="1:47" s="10" customFormat="1" x14ac:dyDescent="0.2">
      <c r="A1696" s="52"/>
      <c r="C1696" s="53"/>
      <c r="D1696" s="50"/>
      <c r="F1696" s="54"/>
      <c r="AU1696" s="83"/>
    </row>
    <row r="1697" spans="1:47" s="10" customFormat="1" x14ac:dyDescent="0.2">
      <c r="A1697" s="52"/>
      <c r="C1697" s="53"/>
      <c r="D1697" s="50"/>
      <c r="F1697" s="54"/>
      <c r="AU1697" s="83"/>
    </row>
    <row r="1698" spans="1:47" s="10" customFormat="1" x14ac:dyDescent="0.2">
      <c r="A1698" s="52"/>
      <c r="C1698" s="53"/>
      <c r="D1698" s="50"/>
      <c r="F1698" s="54"/>
      <c r="AU1698" s="83"/>
    </row>
    <row r="1699" spans="1:47" s="10" customFormat="1" x14ac:dyDescent="0.2">
      <c r="A1699" s="52"/>
      <c r="C1699" s="53"/>
      <c r="D1699" s="50"/>
      <c r="F1699" s="54"/>
      <c r="AU1699" s="83"/>
    </row>
    <row r="1700" spans="1:47" s="10" customFormat="1" x14ac:dyDescent="0.2">
      <c r="A1700" s="52"/>
      <c r="C1700" s="53"/>
      <c r="D1700" s="50"/>
      <c r="F1700" s="54"/>
      <c r="AU1700" s="83"/>
    </row>
    <row r="1701" spans="1:47" s="10" customFormat="1" x14ac:dyDescent="0.2">
      <c r="A1701" s="52"/>
      <c r="C1701" s="53"/>
      <c r="D1701" s="50"/>
      <c r="F1701" s="54"/>
      <c r="AU1701" s="83"/>
    </row>
    <row r="1702" spans="1:47" s="10" customFormat="1" x14ac:dyDescent="0.2">
      <c r="A1702" s="52"/>
      <c r="C1702" s="53"/>
      <c r="D1702" s="50"/>
      <c r="F1702" s="54"/>
      <c r="AU1702" s="83"/>
    </row>
    <row r="1703" spans="1:47" s="10" customFormat="1" x14ac:dyDescent="0.2">
      <c r="A1703" s="52"/>
      <c r="C1703" s="53"/>
      <c r="D1703" s="50"/>
      <c r="F1703" s="54"/>
      <c r="AU1703" s="83"/>
    </row>
    <row r="1704" spans="1:47" s="10" customFormat="1" x14ac:dyDescent="0.2">
      <c r="A1704" s="52"/>
      <c r="C1704" s="53"/>
      <c r="D1704" s="50"/>
      <c r="F1704" s="54"/>
      <c r="AU1704" s="83"/>
    </row>
    <row r="1705" spans="1:47" s="10" customFormat="1" x14ac:dyDescent="0.2">
      <c r="A1705" s="52"/>
      <c r="C1705" s="53"/>
      <c r="D1705" s="50"/>
      <c r="F1705" s="54"/>
      <c r="AU1705" s="83"/>
    </row>
    <row r="1706" spans="1:47" s="10" customFormat="1" x14ac:dyDescent="0.2">
      <c r="A1706" s="52"/>
      <c r="C1706" s="53"/>
      <c r="D1706" s="50"/>
      <c r="F1706" s="54"/>
      <c r="AU1706" s="83"/>
    </row>
    <row r="1707" spans="1:47" s="10" customFormat="1" x14ac:dyDescent="0.2">
      <c r="A1707" s="52"/>
      <c r="C1707" s="53"/>
      <c r="D1707" s="50"/>
      <c r="F1707" s="54"/>
      <c r="AU1707" s="83"/>
    </row>
    <row r="1708" spans="1:47" s="10" customFormat="1" x14ac:dyDescent="0.2">
      <c r="A1708" s="52"/>
      <c r="C1708" s="53"/>
      <c r="D1708" s="50"/>
      <c r="F1708" s="54"/>
      <c r="AU1708" s="83"/>
    </row>
    <row r="1709" spans="1:47" s="10" customFormat="1" x14ac:dyDescent="0.2">
      <c r="A1709" s="52"/>
      <c r="C1709" s="53"/>
      <c r="D1709" s="50"/>
      <c r="F1709" s="54"/>
      <c r="AU1709" s="83"/>
    </row>
    <row r="1710" spans="1:47" s="10" customFormat="1" x14ac:dyDescent="0.2">
      <c r="A1710" s="52"/>
      <c r="C1710" s="53"/>
      <c r="D1710" s="50"/>
      <c r="F1710" s="54"/>
      <c r="AU1710" s="83"/>
    </row>
    <row r="1711" spans="1:47" s="10" customFormat="1" x14ac:dyDescent="0.2">
      <c r="A1711" s="52"/>
      <c r="C1711" s="53"/>
      <c r="D1711" s="50"/>
      <c r="F1711" s="54"/>
      <c r="AU1711" s="83"/>
    </row>
    <row r="1712" spans="1:47" s="10" customFormat="1" x14ac:dyDescent="0.2">
      <c r="A1712" s="52"/>
      <c r="C1712" s="53"/>
      <c r="D1712" s="50"/>
      <c r="F1712" s="54"/>
      <c r="AU1712" s="83"/>
    </row>
    <row r="1713" spans="1:47" s="10" customFormat="1" x14ac:dyDescent="0.2">
      <c r="A1713" s="52"/>
      <c r="C1713" s="53"/>
      <c r="D1713" s="50"/>
      <c r="F1713" s="54"/>
      <c r="AU1713" s="83"/>
    </row>
    <row r="1714" spans="1:47" s="10" customFormat="1" x14ac:dyDescent="0.2">
      <c r="A1714" s="52"/>
      <c r="C1714" s="53"/>
      <c r="D1714" s="50"/>
      <c r="F1714" s="54"/>
      <c r="AU1714" s="83"/>
    </row>
    <row r="1715" spans="1:47" s="10" customFormat="1" x14ac:dyDescent="0.2">
      <c r="A1715" s="52"/>
      <c r="C1715" s="53"/>
      <c r="D1715" s="50"/>
      <c r="F1715" s="54"/>
      <c r="AU1715" s="83"/>
    </row>
    <row r="1716" spans="1:47" s="10" customFormat="1" x14ac:dyDescent="0.2">
      <c r="A1716" s="52"/>
      <c r="C1716" s="53"/>
      <c r="D1716" s="50"/>
      <c r="F1716" s="54"/>
      <c r="AU1716" s="83"/>
    </row>
    <row r="1717" spans="1:47" s="10" customFormat="1" x14ac:dyDescent="0.2">
      <c r="A1717" s="52"/>
      <c r="C1717" s="53"/>
      <c r="D1717" s="50"/>
      <c r="F1717" s="54"/>
      <c r="AU1717" s="83"/>
    </row>
    <row r="1718" spans="1:47" s="10" customFormat="1" x14ac:dyDescent="0.2">
      <c r="A1718" s="52"/>
      <c r="C1718" s="53"/>
      <c r="D1718" s="50"/>
      <c r="F1718" s="54"/>
      <c r="AU1718" s="83"/>
    </row>
    <row r="1719" spans="1:47" s="10" customFormat="1" x14ac:dyDescent="0.2">
      <c r="A1719" s="52"/>
      <c r="C1719" s="53"/>
      <c r="D1719" s="50"/>
      <c r="F1719" s="54"/>
      <c r="AU1719" s="83"/>
    </row>
    <row r="1720" spans="1:47" s="10" customFormat="1" x14ac:dyDescent="0.2">
      <c r="A1720" s="52"/>
      <c r="C1720" s="53"/>
      <c r="D1720" s="50"/>
      <c r="F1720" s="54"/>
      <c r="AU1720" s="83"/>
    </row>
    <row r="1721" spans="1:47" s="10" customFormat="1" x14ac:dyDescent="0.2">
      <c r="A1721" s="52"/>
      <c r="C1721" s="53"/>
      <c r="D1721" s="50"/>
      <c r="F1721" s="54"/>
      <c r="AU1721" s="83"/>
    </row>
    <row r="1722" spans="1:47" s="10" customFormat="1" x14ac:dyDescent="0.2">
      <c r="A1722" s="52"/>
      <c r="C1722" s="53"/>
      <c r="D1722" s="50"/>
      <c r="F1722" s="54"/>
      <c r="AU1722" s="83"/>
    </row>
    <row r="1723" spans="1:47" s="10" customFormat="1" x14ac:dyDescent="0.2">
      <c r="A1723" s="52"/>
      <c r="C1723" s="53"/>
      <c r="D1723" s="50"/>
      <c r="F1723" s="54"/>
      <c r="AU1723" s="83"/>
    </row>
    <row r="1724" spans="1:47" s="10" customFormat="1" x14ac:dyDescent="0.2">
      <c r="A1724" s="52"/>
      <c r="C1724" s="53"/>
      <c r="D1724" s="50"/>
      <c r="F1724" s="54"/>
      <c r="AU1724" s="83"/>
    </row>
    <row r="1725" spans="1:47" s="10" customFormat="1" x14ac:dyDescent="0.2">
      <c r="A1725" s="52"/>
      <c r="C1725" s="53"/>
      <c r="D1725" s="50"/>
      <c r="F1725" s="54"/>
      <c r="AU1725" s="83"/>
    </row>
    <row r="1726" spans="1:47" s="10" customFormat="1" x14ac:dyDescent="0.2">
      <c r="A1726" s="52"/>
      <c r="C1726" s="53"/>
      <c r="D1726" s="50"/>
      <c r="F1726" s="54"/>
      <c r="AU1726" s="83"/>
    </row>
    <row r="1727" spans="1:47" s="10" customFormat="1" x14ac:dyDescent="0.2">
      <c r="A1727" s="52"/>
      <c r="C1727" s="53"/>
      <c r="D1727" s="50"/>
      <c r="F1727" s="54"/>
      <c r="AU1727" s="83"/>
    </row>
    <row r="1728" spans="1:47" s="10" customFormat="1" x14ac:dyDescent="0.2">
      <c r="A1728" s="52"/>
      <c r="C1728" s="53"/>
      <c r="D1728" s="50"/>
      <c r="F1728" s="54"/>
      <c r="AU1728" s="83"/>
    </row>
    <row r="1729" spans="1:47" s="10" customFormat="1" x14ac:dyDescent="0.2">
      <c r="A1729" s="52"/>
      <c r="C1729" s="53"/>
      <c r="D1729" s="50"/>
      <c r="F1729" s="54"/>
      <c r="AU1729" s="83"/>
    </row>
    <row r="1730" spans="1:47" s="10" customFormat="1" x14ac:dyDescent="0.2">
      <c r="A1730" s="52"/>
      <c r="C1730" s="53"/>
      <c r="D1730" s="50"/>
      <c r="F1730" s="54"/>
      <c r="AU1730" s="83"/>
    </row>
    <row r="1731" spans="1:47" s="10" customFormat="1" x14ac:dyDescent="0.2">
      <c r="A1731" s="52"/>
      <c r="C1731" s="53"/>
      <c r="D1731" s="50"/>
      <c r="F1731" s="54"/>
      <c r="AU1731" s="83"/>
    </row>
    <row r="1732" spans="1:47" s="10" customFormat="1" x14ac:dyDescent="0.2">
      <c r="A1732" s="52"/>
      <c r="C1732" s="53"/>
      <c r="D1732" s="50"/>
      <c r="F1732" s="54"/>
      <c r="AU1732" s="83"/>
    </row>
    <row r="1733" spans="1:47" s="10" customFormat="1" x14ac:dyDescent="0.2">
      <c r="A1733" s="52"/>
      <c r="C1733" s="53"/>
      <c r="D1733" s="50"/>
      <c r="F1733" s="54"/>
      <c r="AU1733" s="83"/>
    </row>
    <row r="1734" spans="1:47" s="10" customFormat="1" x14ac:dyDescent="0.2">
      <c r="A1734" s="52"/>
      <c r="C1734" s="53"/>
      <c r="D1734" s="50"/>
      <c r="F1734" s="54"/>
      <c r="AU1734" s="83"/>
    </row>
    <row r="1735" spans="1:47" s="10" customFormat="1" x14ac:dyDescent="0.2">
      <c r="A1735" s="52"/>
      <c r="C1735" s="53"/>
      <c r="D1735" s="50"/>
      <c r="F1735" s="54"/>
      <c r="AU1735" s="83"/>
    </row>
    <row r="1736" spans="1:47" s="10" customFormat="1" x14ac:dyDescent="0.2">
      <c r="A1736" s="52"/>
      <c r="C1736" s="53"/>
      <c r="D1736" s="50"/>
      <c r="F1736" s="54"/>
      <c r="AU1736" s="83"/>
    </row>
    <row r="1737" spans="1:47" s="10" customFormat="1" x14ac:dyDescent="0.2">
      <c r="A1737" s="52"/>
      <c r="C1737" s="53"/>
      <c r="D1737" s="50"/>
      <c r="F1737" s="54"/>
      <c r="AU1737" s="83"/>
    </row>
    <row r="1738" spans="1:47" s="10" customFormat="1" x14ac:dyDescent="0.2">
      <c r="A1738" s="52"/>
      <c r="C1738" s="53"/>
      <c r="D1738" s="50"/>
      <c r="F1738" s="54"/>
      <c r="AU1738" s="83"/>
    </row>
    <row r="1739" spans="1:47" s="10" customFormat="1" x14ac:dyDescent="0.2">
      <c r="A1739" s="52"/>
      <c r="C1739" s="53"/>
      <c r="D1739" s="50"/>
      <c r="F1739" s="54"/>
      <c r="AU1739" s="83"/>
    </row>
    <row r="1740" spans="1:47" s="10" customFormat="1" x14ac:dyDescent="0.2">
      <c r="A1740" s="52"/>
      <c r="C1740" s="53"/>
      <c r="D1740" s="50"/>
      <c r="F1740" s="54"/>
      <c r="AU1740" s="83"/>
    </row>
    <row r="1741" spans="1:47" s="10" customFormat="1" x14ac:dyDescent="0.2">
      <c r="A1741" s="52"/>
      <c r="C1741" s="53"/>
      <c r="D1741" s="50"/>
      <c r="F1741" s="54"/>
      <c r="AU1741" s="83"/>
    </row>
    <row r="1742" spans="1:47" s="10" customFormat="1" x14ac:dyDescent="0.2">
      <c r="A1742" s="52"/>
      <c r="C1742" s="53"/>
      <c r="D1742" s="50"/>
      <c r="F1742" s="54"/>
      <c r="AU1742" s="83"/>
    </row>
    <row r="1743" spans="1:47" s="10" customFormat="1" x14ac:dyDescent="0.2">
      <c r="A1743" s="52"/>
      <c r="C1743" s="53"/>
      <c r="D1743" s="50"/>
      <c r="F1743" s="54"/>
      <c r="AU1743" s="83"/>
    </row>
    <row r="1744" spans="1:47" s="10" customFormat="1" x14ac:dyDescent="0.2">
      <c r="A1744" s="52"/>
      <c r="C1744" s="53"/>
      <c r="D1744" s="50"/>
      <c r="F1744" s="54"/>
      <c r="AU1744" s="83"/>
    </row>
    <row r="1745" spans="1:47" s="10" customFormat="1" x14ac:dyDescent="0.2">
      <c r="A1745" s="52"/>
      <c r="C1745" s="53"/>
      <c r="D1745" s="50"/>
      <c r="F1745" s="54"/>
      <c r="AU1745" s="83"/>
    </row>
    <row r="1746" spans="1:47" s="10" customFormat="1" x14ac:dyDescent="0.2">
      <c r="A1746" s="52"/>
      <c r="C1746" s="53"/>
      <c r="D1746" s="50"/>
      <c r="F1746" s="54"/>
      <c r="AU1746" s="83"/>
    </row>
    <row r="1747" spans="1:47" s="10" customFormat="1" x14ac:dyDescent="0.2">
      <c r="A1747" s="52"/>
      <c r="C1747" s="53"/>
      <c r="D1747" s="50"/>
      <c r="F1747" s="54"/>
      <c r="AU1747" s="83"/>
    </row>
    <row r="1748" spans="1:47" s="10" customFormat="1" x14ac:dyDescent="0.2">
      <c r="A1748" s="52"/>
      <c r="C1748" s="53"/>
      <c r="D1748" s="50"/>
      <c r="F1748" s="54"/>
      <c r="AU1748" s="83"/>
    </row>
    <row r="1749" spans="1:47" s="10" customFormat="1" x14ac:dyDescent="0.2">
      <c r="A1749" s="52"/>
      <c r="C1749" s="53"/>
      <c r="D1749" s="50"/>
      <c r="F1749" s="54"/>
      <c r="AU1749" s="83"/>
    </row>
    <row r="1750" spans="1:47" s="10" customFormat="1" x14ac:dyDescent="0.2">
      <c r="A1750" s="52"/>
      <c r="C1750" s="53"/>
      <c r="D1750" s="50"/>
      <c r="F1750" s="54"/>
      <c r="AU1750" s="83"/>
    </row>
    <row r="1751" spans="1:47" s="10" customFormat="1" x14ac:dyDescent="0.2">
      <c r="A1751" s="52"/>
      <c r="C1751" s="53"/>
      <c r="D1751" s="50"/>
      <c r="F1751" s="54"/>
      <c r="AU1751" s="83"/>
    </row>
    <row r="1752" spans="1:47" s="10" customFormat="1" x14ac:dyDescent="0.2">
      <c r="A1752" s="52"/>
      <c r="C1752" s="53"/>
      <c r="D1752" s="50"/>
      <c r="F1752" s="54"/>
      <c r="AU1752" s="83"/>
    </row>
    <row r="1753" spans="1:47" s="10" customFormat="1" x14ac:dyDescent="0.2">
      <c r="A1753" s="52"/>
      <c r="C1753" s="53"/>
      <c r="D1753" s="50"/>
      <c r="F1753" s="54"/>
      <c r="AU1753" s="83"/>
    </row>
    <row r="1754" spans="1:47" s="10" customFormat="1" x14ac:dyDescent="0.2">
      <c r="A1754" s="52"/>
      <c r="C1754" s="53"/>
      <c r="D1754" s="50"/>
      <c r="F1754" s="54"/>
      <c r="AU1754" s="83"/>
    </row>
    <row r="1755" spans="1:47" s="10" customFormat="1" x14ac:dyDescent="0.2">
      <c r="A1755" s="52"/>
      <c r="C1755" s="53"/>
      <c r="D1755" s="50"/>
      <c r="F1755" s="54"/>
      <c r="AU1755" s="83"/>
    </row>
    <row r="1756" spans="1:47" s="10" customFormat="1" x14ac:dyDescent="0.2">
      <c r="A1756" s="52"/>
      <c r="C1756" s="53"/>
      <c r="D1756" s="50"/>
      <c r="F1756" s="54"/>
      <c r="AU1756" s="83"/>
    </row>
    <row r="1757" spans="1:47" s="10" customFormat="1" x14ac:dyDescent="0.2">
      <c r="A1757" s="52"/>
      <c r="C1757" s="53"/>
      <c r="D1757" s="50"/>
      <c r="F1757" s="54"/>
      <c r="AU1757" s="83"/>
    </row>
    <row r="1758" spans="1:47" s="10" customFormat="1" x14ac:dyDescent="0.2">
      <c r="A1758" s="52"/>
      <c r="C1758" s="53"/>
      <c r="D1758" s="50"/>
      <c r="F1758" s="54"/>
      <c r="AU1758" s="83"/>
    </row>
    <row r="1759" spans="1:47" s="10" customFormat="1" x14ac:dyDescent="0.2">
      <c r="A1759" s="52"/>
      <c r="C1759" s="53"/>
      <c r="D1759" s="50"/>
      <c r="F1759" s="54"/>
      <c r="AU1759" s="83"/>
    </row>
    <row r="1760" spans="1:47" s="10" customFormat="1" x14ac:dyDescent="0.2">
      <c r="A1760" s="52"/>
      <c r="C1760" s="53"/>
      <c r="D1760" s="50"/>
      <c r="F1760" s="54"/>
      <c r="AU1760" s="83"/>
    </row>
    <row r="1761" spans="1:47" s="10" customFormat="1" x14ac:dyDescent="0.2">
      <c r="A1761" s="52"/>
      <c r="C1761" s="53"/>
      <c r="D1761" s="50"/>
      <c r="F1761" s="54"/>
      <c r="AU1761" s="83"/>
    </row>
    <row r="1762" spans="1:47" s="10" customFormat="1" x14ac:dyDescent="0.2">
      <c r="A1762" s="52"/>
      <c r="C1762" s="53"/>
      <c r="D1762" s="50"/>
      <c r="F1762" s="54"/>
      <c r="AU1762" s="83"/>
    </row>
    <row r="1763" spans="1:47" s="10" customFormat="1" x14ac:dyDescent="0.2">
      <c r="A1763" s="52"/>
      <c r="C1763" s="53"/>
      <c r="D1763" s="50"/>
      <c r="F1763" s="54"/>
      <c r="AU1763" s="83"/>
    </row>
    <row r="1764" spans="1:47" s="10" customFormat="1" x14ac:dyDescent="0.2">
      <c r="A1764" s="52"/>
      <c r="C1764" s="53"/>
      <c r="D1764" s="50"/>
      <c r="F1764" s="54"/>
      <c r="AU1764" s="83"/>
    </row>
    <row r="1765" spans="1:47" s="10" customFormat="1" x14ac:dyDescent="0.2">
      <c r="A1765" s="52"/>
      <c r="C1765" s="53"/>
      <c r="D1765" s="50"/>
      <c r="F1765" s="54"/>
      <c r="AU1765" s="83"/>
    </row>
    <row r="1766" spans="1:47" s="10" customFormat="1" x14ac:dyDescent="0.2">
      <c r="A1766" s="52"/>
      <c r="C1766" s="53"/>
      <c r="D1766" s="50"/>
      <c r="F1766" s="54"/>
      <c r="AU1766" s="83"/>
    </row>
    <row r="1767" spans="1:47" s="10" customFormat="1" x14ac:dyDescent="0.2">
      <c r="A1767" s="52"/>
      <c r="C1767" s="53"/>
      <c r="D1767" s="50"/>
      <c r="F1767" s="54"/>
      <c r="AU1767" s="83"/>
    </row>
    <row r="1768" spans="1:47" s="10" customFormat="1" x14ac:dyDescent="0.2">
      <c r="A1768" s="52"/>
      <c r="C1768" s="53"/>
      <c r="D1768" s="50"/>
      <c r="F1768" s="54"/>
      <c r="AU1768" s="83"/>
    </row>
    <row r="1769" spans="1:47" s="10" customFormat="1" x14ac:dyDescent="0.2">
      <c r="A1769" s="52"/>
      <c r="C1769" s="53"/>
      <c r="D1769" s="50"/>
      <c r="F1769" s="54"/>
      <c r="AU1769" s="83"/>
    </row>
    <row r="1770" spans="1:47" s="10" customFormat="1" x14ac:dyDescent="0.2">
      <c r="A1770" s="52"/>
      <c r="C1770" s="53"/>
      <c r="D1770" s="50"/>
      <c r="F1770" s="54"/>
      <c r="AU1770" s="83"/>
    </row>
    <row r="1771" spans="1:47" s="10" customFormat="1" x14ac:dyDescent="0.2">
      <c r="A1771" s="52"/>
      <c r="C1771" s="53"/>
      <c r="D1771" s="50"/>
      <c r="F1771" s="54"/>
      <c r="AU1771" s="83"/>
    </row>
    <row r="1772" spans="1:47" s="10" customFormat="1" x14ac:dyDescent="0.2">
      <c r="A1772" s="52"/>
      <c r="C1772" s="53"/>
      <c r="D1772" s="50"/>
      <c r="F1772" s="54"/>
      <c r="AU1772" s="83"/>
    </row>
    <row r="1773" spans="1:47" s="10" customFormat="1" x14ac:dyDescent="0.2">
      <c r="A1773" s="52"/>
      <c r="C1773" s="53"/>
      <c r="D1773" s="50"/>
      <c r="F1773" s="54"/>
      <c r="AU1773" s="83"/>
    </row>
    <row r="1774" spans="1:47" s="10" customFormat="1" x14ac:dyDescent="0.2">
      <c r="A1774" s="52"/>
      <c r="C1774" s="53"/>
      <c r="D1774" s="50"/>
      <c r="F1774" s="54"/>
      <c r="AU1774" s="83"/>
    </row>
    <row r="1775" spans="1:47" s="10" customFormat="1" x14ac:dyDescent="0.2">
      <c r="A1775" s="52"/>
      <c r="C1775" s="53"/>
      <c r="D1775" s="50"/>
      <c r="F1775" s="54"/>
      <c r="AU1775" s="83"/>
    </row>
    <row r="1776" spans="1:47" s="10" customFormat="1" x14ac:dyDescent="0.2">
      <c r="A1776" s="52"/>
      <c r="C1776" s="53"/>
      <c r="D1776" s="50"/>
      <c r="F1776" s="54"/>
      <c r="AU1776" s="83"/>
    </row>
    <row r="1777" spans="1:47" s="10" customFormat="1" x14ac:dyDescent="0.2">
      <c r="A1777" s="52"/>
      <c r="C1777" s="53"/>
      <c r="D1777" s="50"/>
      <c r="F1777" s="54"/>
      <c r="AU1777" s="83"/>
    </row>
    <row r="1778" spans="1:47" s="10" customFormat="1" x14ac:dyDescent="0.2">
      <c r="A1778" s="52"/>
      <c r="C1778" s="53"/>
      <c r="D1778" s="50"/>
      <c r="F1778" s="54"/>
      <c r="AU1778" s="83"/>
    </row>
    <row r="1779" spans="1:47" s="10" customFormat="1" x14ac:dyDescent="0.2">
      <c r="A1779" s="52"/>
      <c r="C1779" s="53"/>
      <c r="D1779" s="50"/>
      <c r="F1779" s="54"/>
      <c r="AU1779" s="83"/>
    </row>
    <row r="1780" spans="1:47" s="10" customFormat="1" x14ac:dyDescent="0.2">
      <c r="A1780" s="52"/>
      <c r="C1780" s="53"/>
      <c r="D1780" s="50"/>
      <c r="F1780" s="54"/>
      <c r="AU1780" s="83"/>
    </row>
    <row r="1781" spans="1:47" s="10" customFormat="1" x14ac:dyDescent="0.2">
      <c r="A1781" s="52"/>
      <c r="C1781" s="53"/>
      <c r="D1781" s="50"/>
      <c r="F1781" s="54"/>
      <c r="AU1781" s="83"/>
    </row>
    <row r="1782" spans="1:47" s="10" customFormat="1" x14ac:dyDescent="0.2">
      <c r="A1782" s="52"/>
      <c r="C1782" s="53"/>
      <c r="D1782" s="50"/>
      <c r="F1782" s="54"/>
      <c r="AU1782" s="83"/>
    </row>
    <row r="1783" spans="1:47" s="10" customFormat="1" x14ac:dyDescent="0.2">
      <c r="A1783" s="52"/>
      <c r="C1783" s="53"/>
      <c r="D1783" s="50"/>
      <c r="F1783" s="54"/>
      <c r="AU1783" s="83"/>
    </row>
    <row r="1784" spans="1:47" s="10" customFormat="1" x14ac:dyDescent="0.2">
      <c r="A1784" s="52"/>
      <c r="C1784" s="53"/>
      <c r="D1784" s="50"/>
      <c r="F1784" s="54"/>
      <c r="AU1784" s="83"/>
    </row>
    <row r="1785" spans="1:47" s="10" customFormat="1" x14ac:dyDescent="0.2">
      <c r="A1785" s="52"/>
      <c r="C1785" s="53"/>
      <c r="D1785" s="50"/>
      <c r="F1785" s="54"/>
      <c r="AU1785" s="83"/>
    </row>
    <row r="1786" spans="1:47" s="10" customFormat="1" x14ac:dyDescent="0.2">
      <c r="A1786" s="52"/>
      <c r="C1786" s="53"/>
      <c r="D1786" s="50"/>
      <c r="F1786" s="54"/>
      <c r="AU1786" s="83"/>
    </row>
    <row r="1787" spans="1:47" s="10" customFormat="1" x14ac:dyDescent="0.2">
      <c r="A1787" s="52"/>
      <c r="C1787" s="53"/>
      <c r="D1787" s="50"/>
      <c r="F1787" s="54"/>
      <c r="AU1787" s="83"/>
    </row>
    <row r="1788" spans="1:47" s="10" customFormat="1" x14ac:dyDescent="0.2">
      <c r="A1788" s="52"/>
      <c r="C1788" s="53"/>
      <c r="D1788" s="50"/>
      <c r="F1788" s="54"/>
      <c r="AU1788" s="83"/>
    </row>
    <row r="1789" spans="1:47" s="10" customFormat="1" x14ac:dyDescent="0.2">
      <c r="A1789" s="52"/>
      <c r="C1789" s="53"/>
      <c r="D1789" s="50"/>
      <c r="F1789" s="54"/>
      <c r="AU1789" s="83"/>
    </row>
    <row r="1790" spans="1:47" s="10" customFormat="1" x14ac:dyDescent="0.2">
      <c r="A1790" s="52"/>
      <c r="C1790" s="53"/>
      <c r="D1790" s="50"/>
      <c r="F1790" s="54"/>
      <c r="AU1790" s="83"/>
    </row>
    <row r="1791" spans="1:47" s="10" customFormat="1" x14ac:dyDescent="0.2">
      <c r="A1791" s="52"/>
      <c r="C1791" s="53"/>
      <c r="D1791" s="50"/>
      <c r="F1791" s="54"/>
      <c r="AU1791" s="83"/>
    </row>
    <row r="1792" spans="1:47" s="10" customFormat="1" x14ac:dyDescent="0.2">
      <c r="A1792" s="52"/>
      <c r="C1792" s="53"/>
      <c r="D1792" s="50"/>
      <c r="F1792" s="54"/>
      <c r="AU1792" s="83"/>
    </row>
    <row r="1793" spans="1:47" s="10" customFormat="1" x14ac:dyDescent="0.2">
      <c r="A1793" s="52"/>
      <c r="C1793" s="53"/>
      <c r="D1793" s="50"/>
      <c r="F1793" s="54"/>
      <c r="AU1793" s="83"/>
    </row>
    <row r="1794" spans="1:47" s="10" customFormat="1" x14ac:dyDescent="0.2">
      <c r="A1794" s="52"/>
      <c r="C1794" s="53"/>
      <c r="D1794" s="50"/>
      <c r="F1794" s="54"/>
      <c r="AU1794" s="83"/>
    </row>
    <row r="1795" spans="1:47" s="10" customFormat="1" x14ac:dyDescent="0.2">
      <c r="A1795" s="52"/>
      <c r="C1795" s="53"/>
      <c r="D1795" s="50"/>
      <c r="F1795" s="54"/>
      <c r="AU1795" s="83"/>
    </row>
    <row r="1796" spans="1:47" s="10" customFormat="1" x14ac:dyDescent="0.2">
      <c r="A1796" s="52"/>
      <c r="C1796" s="53"/>
      <c r="D1796" s="50"/>
      <c r="F1796" s="54"/>
      <c r="AU1796" s="83"/>
    </row>
    <row r="1797" spans="1:47" s="10" customFormat="1" x14ac:dyDescent="0.2">
      <c r="A1797" s="52"/>
      <c r="C1797" s="53"/>
      <c r="D1797" s="50"/>
      <c r="F1797" s="54"/>
      <c r="AU1797" s="83"/>
    </row>
    <row r="1798" spans="1:47" s="10" customFormat="1" x14ac:dyDescent="0.2">
      <c r="A1798" s="52"/>
      <c r="C1798" s="53"/>
      <c r="D1798" s="50"/>
      <c r="F1798" s="54"/>
      <c r="AU1798" s="83"/>
    </row>
    <row r="1799" spans="1:47" s="10" customFormat="1" x14ac:dyDescent="0.2">
      <c r="A1799" s="52"/>
      <c r="C1799" s="53"/>
      <c r="D1799" s="50"/>
      <c r="F1799" s="54"/>
      <c r="AU1799" s="83"/>
    </row>
    <row r="1800" spans="1:47" s="10" customFormat="1" x14ac:dyDescent="0.2">
      <c r="A1800" s="52"/>
      <c r="C1800" s="53"/>
      <c r="D1800" s="50"/>
      <c r="F1800" s="54"/>
      <c r="AU1800" s="83"/>
    </row>
    <row r="1801" spans="1:47" s="10" customFormat="1" x14ac:dyDescent="0.2">
      <c r="A1801" s="52"/>
      <c r="C1801" s="53"/>
      <c r="D1801" s="50"/>
      <c r="F1801" s="54"/>
      <c r="AU1801" s="83"/>
    </row>
    <row r="1802" spans="1:47" s="10" customFormat="1" x14ac:dyDescent="0.2">
      <c r="A1802" s="52"/>
      <c r="C1802" s="53"/>
      <c r="D1802" s="50"/>
      <c r="F1802" s="54"/>
      <c r="AU1802" s="83"/>
    </row>
    <row r="1803" spans="1:47" s="10" customFormat="1" x14ac:dyDescent="0.2">
      <c r="A1803" s="52"/>
      <c r="C1803" s="53"/>
      <c r="D1803" s="50"/>
      <c r="F1803" s="54"/>
      <c r="AU1803" s="83"/>
    </row>
    <row r="1804" spans="1:47" s="10" customFormat="1" x14ac:dyDescent="0.2">
      <c r="A1804" s="52"/>
      <c r="C1804" s="53"/>
      <c r="D1804" s="50"/>
      <c r="F1804" s="54"/>
      <c r="AU1804" s="83"/>
    </row>
    <row r="1805" spans="1:47" s="10" customFormat="1" x14ac:dyDescent="0.2">
      <c r="A1805" s="52"/>
      <c r="C1805" s="53"/>
      <c r="D1805" s="50"/>
      <c r="F1805" s="54"/>
      <c r="AU1805" s="83"/>
    </row>
    <row r="1806" spans="1:47" s="10" customFormat="1" x14ac:dyDescent="0.2">
      <c r="A1806" s="52"/>
      <c r="C1806" s="53"/>
      <c r="D1806" s="50"/>
      <c r="F1806" s="54"/>
      <c r="AU1806" s="83"/>
    </row>
    <row r="1807" spans="1:47" s="10" customFormat="1" x14ac:dyDescent="0.2">
      <c r="A1807" s="52"/>
      <c r="C1807" s="53"/>
      <c r="D1807" s="50"/>
      <c r="F1807" s="54"/>
      <c r="AU1807" s="83"/>
    </row>
    <row r="1808" spans="1:47" s="10" customFormat="1" x14ac:dyDescent="0.2">
      <c r="A1808" s="52"/>
      <c r="C1808" s="53"/>
      <c r="D1808" s="50"/>
      <c r="F1808" s="54"/>
      <c r="AU1808" s="83"/>
    </row>
    <row r="1809" spans="1:47" s="10" customFormat="1" x14ac:dyDescent="0.2">
      <c r="A1809" s="52"/>
      <c r="C1809" s="53"/>
      <c r="D1809" s="50"/>
      <c r="F1809" s="54"/>
      <c r="AU1809" s="83"/>
    </row>
    <row r="1810" spans="1:47" s="10" customFormat="1" x14ac:dyDescent="0.2">
      <c r="A1810" s="52"/>
      <c r="C1810" s="53"/>
      <c r="D1810" s="50"/>
      <c r="F1810" s="54"/>
      <c r="AU1810" s="83"/>
    </row>
    <row r="1811" spans="1:47" s="10" customFormat="1" x14ac:dyDescent="0.2">
      <c r="A1811" s="52"/>
      <c r="C1811" s="53"/>
      <c r="D1811" s="50"/>
      <c r="F1811" s="54"/>
      <c r="AU1811" s="83"/>
    </row>
    <row r="1812" spans="1:47" s="10" customFormat="1" x14ac:dyDescent="0.2">
      <c r="A1812" s="52"/>
      <c r="C1812" s="53"/>
      <c r="D1812" s="50"/>
      <c r="F1812" s="54"/>
      <c r="AU1812" s="83"/>
    </row>
    <row r="1813" spans="1:47" s="10" customFormat="1" x14ac:dyDescent="0.2">
      <c r="A1813" s="52"/>
      <c r="C1813" s="53"/>
      <c r="D1813" s="50"/>
      <c r="F1813" s="54"/>
      <c r="AU1813" s="83"/>
    </row>
    <row r="1814" spans="1:47" s="10" customFormat="1" x14ac:dyDescent="0.2">
      <c r="A1814" s="52"/>
      <c r="C1814" s="53"/>
      <c r="D1814" s="50"/>
      <c r="F1814" s="54"/>
      <c r="AU1814" s="83"/>
    </row>
    <row r="1815" spans="1:47" s="10" customFormat="1" x14ac:dyDescent="0.2">
      <c r="A1815" s="52"/>
      <c r="C1815" s="53"/>
      <c r="D1815" s="50"/>
      <c r="F1815" s="54"/>
      <c r="AU1815" s="83"/>
    </row>
    <row r="1816" spans="1:47" s="10" customFormat="1" x14ac:dyDescent="0.2">
      <c r="A1816" s="52"/>
      <c r="C1816" s="53"/>
      <c r="D1816" s="50"/>
      <c r="F1816" s="54"/>
      <c r="AU1816" s="83"/>
    </row>
    <row r="1817" spans="1:47" s="10" customFormat="1" x14ac:dyDescent="0.2">
      <c r="A1817" s="52"/>
      <c r="C1817" s="53"/>
      <c r="D1817" s="50"/>
      <c r="F1817" s="54"/>
      <c r="AU1817" s="83"/>
    </row>
    <row r="1818" spans="1:47" s="10" customFormat="1" x14ac:dyDescent="0.2">
      <c r="A1818" s="52"/>
      <c r="C1818" s="53"/>
      <c r="D1818" s="50"/>
      <c r="F1818" s="54"/>
      <c r="AU1818" s="83"/>
    </row>
    <row r="1819" spans="1:47" s="10" customFormat="1" x14ac:dyDescent="0.2">
      <c r="A1819" s="52"/>
      <c r="C1819" s="53"/>
      <c r="D1819" s="50"/>
      <c r="F1819" s="54"/>
      <c r="AU1819" s="83"/>
    </row>
    <row r="1820" spans="1:47" s="10" customFormat="1" x14ac:dyDescent="0.2">
      <c r="A1820" s="52"/>
      <c r="C1820" s="53"/>
      <c r="D1820" s="50"/>
      <c r="F1820" s="54"/>
      <c r="AU1820" s="83"/>
    </row>
    <row r="1821" spans="1:47" s="10" customFormat="1" x14ac:dyDescent="0.2">
      <c r="A1821" s="52"/>
      <c r="C1821" s="53"/>
      <c r="D1821" s="50"/>
      <c r="F1821" s="54"/>
      <c r="AU1821" s="83"/>
    </row>
    <row r="1822" spans="1:47" s="10" customFormat="1" x14ac:dyDescent="0.2">
      <c r="A1822" s="52"/>
      <c r="C1822" s="53"/>
      <c r="D1822" s="50"/>
      <c r="F1822" s="54"/>
      <c r="AU1822" s="83"/>
    </row>
    <row r="1823" spans="1:47" s="10" customFormat="1" x14ac:dyDescent="0.2">
      <c r="A1823" s="52"/>
      <c r="C1823" s="53"/>
      <c r="D1823" s="50"/>
      <c r="F1823" s="54"/>
      <c r="AU1823" s="83"/>
    </row>
    <row r="1824" spans="1:47" s="10" customFormat="1" x14ac:dyDescent="0.2">
      <c r="A1824" s="52"/>
      <c r="C1824" s="53"/>
      <c r="D1824" s="50"/>
      <c r="F1824" s="54"/>
      <c r="AU1824" s="83"/>
    </row>
    <row r="1825" spans="1:47" s="10" customFormat="1" x14ac:dyDescent="0.2">
      <c r="A1825" s="52"/>
      <c r="C1825" s="53"/>
      <c r="D1825" s="50"/>
      <c r="F1825" s="54"/>
      <c r="AU1825" s="83"/>
    </row>
    <row r="1826" spans="1:47" s="10" customFormat="1" x14ac:dyDescent="0.2">
      <c r="A1826" s="52"/>
      <c r="C1826" s="53"/>
      <c r="D1826" s="50"/>
      <c r="F1826" s="54"/>
      <c r="AU1826" s="83"/>
    </row>
    <row r="1827" spans="1:47" s="10" customFormat="1" x14ac:dyDescent="0.2">
      <c r="A1827" s="52"/>
      <c r="C1827" s="53"/>
      <c r="D1827" s="50"/>
      <c r="F1827" s="54"/>
      <c r="AU1827" s="83"/>
    </row>
    <row r="1828" spans="1:47" s="10" customFormat="1" x14ac:dyDescent="0.2">
      <c r="A1828" s="52"/>
      <c r="C1828" s="53"/>
      <c r="D1828" s="50"/>
      <c r="F1828" s="54"/>
      <c r="AU1828" s="83"/>
    </row>
    <row r="1829" spans="1:47" s="10" customFormat="1" x14ac:dyDescent="0.2">
      <c r="A1829" s="52"/>
      <c r="C1829" s="53"/>
      <c r="D1829" s="50"/>
      <c r="F1829" s="54"/>
      <c r="AU1829" s="83"/>
    </row>
    <row r="1830" spans="1:47" s="10" customFormat="1" x14ac:dyDescent="0.2">
      <c r="A1830" s="52"/>
      <c r="C1830" s="53"/>
      <c r="D1830" s="50"/>
      <c r="F1830" s="54"/>
      <c r="AU1830" s="83"/>
    </row>
    <row r="1831" spans="1:47" s="10" customFormat="1" x14ac:dyDescent="0.2">
      <c r="A1831" s="52"/>
      <c r="C1831" s="53"/>
      <c r="D1831" s="50"/>
      <c r="F1831" s="54"/>
      <c r="AU1831" s="83"/>
    </row>
    <row r="1832" spans="1:47" s="10" customFormat="1" x14ac:dyDescent="0.2">
      <c r="A1832" s="52"/>
      <c r="C1832" s="53"/>
      <c r="D1832" s="50"/>
      <c r="F1832" s="54"/>
      <c r="AU1832" s="83"/>
    </row>
    <row r="1833" spans="1:47" s="10" customFormat="1" x14ac:dyDescent="0.2">
      <c r="A1833" s="52"/>
      <c r="C1833" s="53"/>
      <c r="D1833" s="50"/>
      <c r="F1833" s="54"/>
      <c r="AU1833" s="83"/>
    </row>
    <row r="1834" spans="1:47" s="10" customFormat="1" x14ac:dyDescent="0.2">
      <c r="A1834" s="52"/>
      <c r="C1834" s="53"/>
      <c r="D1834" s="50"/>
      <c r="F1834" s="54"/>
      <c r="AU1834" s="83"/>
    </row>
    <row r="1835" spans="1:47" s="10" customFormat="1" x14ac:dyDescent="0.2">
      <c r="A1835" s="52"/>
      <c r="C1835" s="53"/>
      <c r="D1835" s="50"/>
      <c r="F1835" s="54"/>
      <c r="AU1835" s="83"/>
    </row>
    <row r="1836" spans="1:47" s="10" customFormat="1" x14ac:dyDescent="0.2">
      <c r="A1836" s="52"/>
      <c r="C1836" s="53"/>
      <c r="D1836" s="50"/>
      <c r="F1836" s="54"/>
      <c r="AU1836" s="83"/>
    </row>
    <row r="1837" spans="1:47" s="10" customFormat="1" x14ac:dyDescent="0.2">
      <c r="A1837" s="52"/>
      <c r="C1837" s="53"/>
      <c r="D1837" s="50"/>
      <c r="F1837" s="54"/>
      <c r="AU1837" s="83"/>
    </row>
    <row r="1838" spans="1:47" s="10" customFormat="1" x14ac:dyDescent="0.2">
      <c r="A1838" s="52"/>
      <c r="C1838" s="53"/>
      <c r="D1838" s="50"/>
      <c r="F1838" s="54"/>
      <c r="AU1838" s="83"/>
    </row>
    <row r="1839" spans="1:47" s="10" customFormat="1" x14ac:dyDescent="0.2">
      <c r="A1839" s="52"/>
      <c r="C1839" s="53"/>
      <c r="D1839" s="50"/>
      <c r="F1839" s="54"/>
      <c r="AU1839" s="83"/>
    </row>
    <row r="1840" spans="1:47" s="10" customFormat="1" x14ac:dyDescent="0.2">
      <c r="A1840" s="52"/>
      <c r="C1840" s="53"/>
      <c r="D1840" s="50"/>
      <c r="F1840" s="54"/>
      <c r="AU1840" s="83"/>
    </row>
    <row r="1841" spans="1:47" s="10" customFormat="1" x14ac:dyDescent="0.2">
      <c r="A1841" s="52"/>
      <c r="C1841" s="53"/>
      <c r="D1841" s="50"/>
      <c r="F1841" s="54"/>
      <c r="AU1841" s="83"/>
    </row>
    <row r="1842" spans="1:47" s="10" customFormat="1" x14ac:dyDescent="0.2">
      <c r="A1842" s="52"/>
      <c r="C1842" s="53"/>
      <c r="D1842" s="50"/>
      <c r="F1842" s="54"/>
      <c r="AU1842" s="83"/>
    </row>
    <row r="1843" spans="1:47" s="10" customFormat="1" x14ac:dyDescent="0.2">
      <c r="A1843" s="52"/>
      <c r="C1843" s="53"/>
      <c r="D1843" s="50"/>
      <c r="F1843" s="54"/>
      <c r="AU1843" s="83"/>
    </row>
    <row r="1844" spans="1:47" s="10" customFormat="1" x14ac:dyDescent="0.2">
      <c r="A1844" s="52"/>
      <c r="C1844" s="53"/>
      <c r="D1844" s="50"/>
      <c r="F1844" s="54"/>
      <c r="AU1844" s="83"/>
    </row>
    <row r="1845" spans="1:47" s="10" customFormat="1" x14ac:dyDescent="0.2">
      <c r="A1845" s="52"/>
      <c r="C1845" s="53"/>
      <c r="D1845" s="50"/>
      <c r="F1845" s="54"/>
      <c r="AU1845" s="83"/>
    </row>
    <row r="1846" spans="1:47" s="10" customFormat="1" x14ac:dyDescent="0.2">
      <c r="A1846" s="52"/>
      <c r="C1846" s="53"/>
      <c r="D1846" s="50"/>
      <c r="F1846" s="54"/>
      <c r="AU1846" s="83"/>
    </row>
    <row r="1847" spans="1:47" s="10" customFormat="1" x14ac:dyDescent="0.2">
      <c r="A1847" s="52"/>
      <c r="C1847" s="53"/>
      <c r="D1847" s="50"/>
      <c r="F1847" s="54"/>
      <c r="AU1847" s="83"/>
    </row>
    <row r="1848" spans="1:47" s="10" customFormat="1" x14ac:dyDescent="0.2">
      <c r="A1848" s="52"/>
      <c r="C1848" s="53"/>
      <c r="D1848" s="50"/>
      <c r="F1848" s="54"/>
      <c r="AU1848" s="83"/>
    </row>
    <row r="1849" spans="1:47" s="10" customFormat="1" x14ac:dyDescent="0.2">
      <c r="A1849" s="52"/>
      <c r="C1849" s="53"/>
      <c r="D1849" s="50"/>
      <c r="F1849" s="54"/>
      <c r="AU1849" s="83"/>
    </row>
    <row r="1850" spans="1:47" s="10" customFormat="1" x14ac:dyDescent="0.2">
      <c r="A1850" s="52"/>
      <c r="C1850" s="53"/>
      <c r="D1850" s="50"/>
      <c r="F1850" s="54"/>
      <c r="AU1850" s="83"/>
    </row>
    <row r="1851" spans="1:47" s="10" customFormat="1" x14ac:dyDescent="0.2">
      <c r="A1851" s="52"/>
      <c r="C1851" s="53"/>
      <c r="D1851" s="50"/>
      <c r="F1851" s="54"/>
      <c r="AU1851" s="83"/>
    </row>
    <row r="1852" spans="1:47" s="10" customFormat="1" x14ac:dyDescent="0.2">
      <c r="A1852" s="52"/>
      <c r="C1852" s="53"/>
      <c r="D1852" s="50"/>
      <c r="F1852" s="54"/>
      <c r="AU1852" s="83"/>
    </row>
    <row r="1853" spans="1:47" s="10" customFormat="1" x14ac:dyDescent="0.2">
      <c r="A1853" s="52"/>
      <c r="C1853" s="53"/>
      <c r="D1853" s="50"/>
      <c r="F1853" s="54"/>
      <c r="AU1853" s="83"/>
    </row>
    <row r="1854" spans="1:47" s="10" customFormat="1" x14ac:dyDescent="0.2">
      <c r="A1854" s="52"/>
      <c r="C1854" s="53"/>
      <c r="D1854" s="50"/>
      <c r="F1854" s="54"/>
      <c r="AU1854" s="83"/>
    </row>
    <row r="1855" spans="1:47" s="10" customFormat="1" x14ac:dyDescent="0.2">
      <c r="A1855" s="52"/>
      <c r="C1855" s="53"/>
      <c r="D1855" s="50"/>
      <c r="F1855" s="54"/>
      <c r="AU1855" s="83"/>
    </row>
    <row r="1856" spans="1:47" s="10" customFormat="1" x14ac:dyDescent="0.2">
      <c r="A1856" s="52"/>
      <c r="C1856" s="53"/>
      <c r="D1856" s="50"/>
      <c r="F1856" s="54"/>
      <c r="AU1856" s="83"/>
    </row>
    <row r="1857" spans="1:47" s="10" customFormat="1" x14ac:dyDescent="0.2">
      <c r="A1857" s="52"/>
      <c r="C1857" s="53"/>
      <c r="D1857" s="50"/>
      <c r="F1857" s="54"/>
      <c r="AU1857" s="83"/>
    </row>
    <row r="1858" spans="1:47" s="10" customFormat="1" x14ac:dyDescent="0.2">
      <c r="A1858" s="52"/>
      <c r="C1858" s="53"/>
      <c r="D1858" s="50"/>
      <c r="F1858" s="54"/>
      <c r="AU1858" s="83"/>
    </row>
    <row r="1859" spans="1:47" s="10" customFormat="1" x14ac:dyDescent="0.2">
      <c r="A1859" s="52"/>
      <c r="C1859" s="53"/>
      <c r="D1859" s="50"/>
      <c r="F1859" s="54"/>
      <c r="AU1859" s="83"/>
    </row>
    <row r="1860" spans="1:47" s="10" customFormat="1" x14ac:dyDescent="0.2">
      <c r="A1860" s="52"/>
      <c r="C1860" s="53"/>
      <c r="D1860" s="50"/>
      <c r="F1860" s="54"/>
      <c r="AU1860" s="83"/>
    </row>
    <row r="1861" spans="1:47" s="10" customFormat="1" x14ac:dyDescent="0.2">
      <c r="A1861" s="52"/>
      <c r="C1861" s="53"/>
      <c r="D1861" s="50"/>
      <c r="F1861" s="54"/>
      <c r="AU1861" s="83"/>
    </row>
    <row r="1862" spans="1:47" s="10" customFormat="1" x14ac:dyDescent="0.2">
      <c r="A1862" s="52"/>
      <c r="C1862" s="53"/>
      <c r="D1862" s="50"/>
      <c r="F1862" s="54"/>
      <c r="AU1862" s="83"/>
    </row>
    <row r="1863" spans="1:47" s="10" customFormat="1" x14ac:dyDescent="0.2">
      <c r="A1863" s="52"/>
      <c r="C1863" s="53"/>
      <c r="D1863" s="50"/>
      <c r="F1863" s="54"/>
      <c r="AU1863" s="83"/>
    </row>
    <row r="1864" spans="1:47" s="10" customFormat="1" x14ac:dyDescent="0.2">
      <c r="A1864" s="52"/>
      <c r="C1864" s="53"/>
      <c r="D1864" s="50"/>
      <c r="F1864" s="54"/>
      <c r="AU1864" s="83"/>
    </row>
    <row r="1865" spans="1:47" s="10" customFormat="1" x14ac:dyDescent="0.2">
      <c r="A1865" s="52"/>
      <c r="C1865" s="53"/>
      <c r="D1865" s="50"/>
      <c r="F1865" s="54"/>
      <c r="AU1865" s="83"/>
    </row>
    <row r="1866" spans="1:47" s="10" customFormat="1" x14ac:dyDescent="0.2">
      <c r="A1866" s="52"/>
      <c r="C1866" s="53"/>
      <c r="D1866" s="50"/>
      <c r="F1866" s="54"/>
      <c r="AU1866" s="83"/>
    </row>
    <row r="1867" spans="1:47" s="10" customFormat="1" x14ac:dyDescent="0.2">
      <c r="A1867" s="52"/>
      <c r="C1867" s="53"/>
      <c r="D1867" s="50"/>
      <c r="F1867" s="54"/>
      <c r="AU1867" s="83"/>
    </row>
    <row r="1868" spans="1:47" s="10" customFormat="1" x14ac:dyDescent="0.2">
      <c r="A1868" s="52"/>
      <c r="C1868" s="53"/>
      <c r="D1868" s="50"/>
      <c r="F1868" s="54"/>
      <c r="AU1868" s="83"/>
    </row>
    <row r="1869" spans="1:47" s="10" customFormat="1" x14ac:dyDescent="0.2">
      <c r="A1869" s="52"/>
      <c r="C1869" s="53"/>
      <c r="D1869" s="50"/>
      <c r="F1869" s="54"/>
      <c r="AU1869" s="83"/>
    </row>
    <row r="1870" spans="1:47" s="10" customFormat="1" x14ac:dyDescent="0.2">
      <c r="A1870" s="52"/>
      <c r="C1870" s="53"/>
      <c r="D1870" s="50"/>
      <c r="F1870" s="54"/>
      <c r="AU1870" s="83"/>
    </row>
    <row r="1871" spans="1:47" s="10" customFormat="1" x14ac:dyDescent="0.2">
      <c r="A1871" s="52"/>
      <c r="C1871" s="53"/>
      <c r="D1871" s="50"/>
      <c r="F1871" s="54"/>
      <c r="AU1871" s="83"/>
    </row>
    <row r="1872" spans="1:47" s="10" customFormat="1" x14ac:dyDescent="0.2">
      <c r="A1872" s="52"/>
      <c r="C1872" s="53"/>
      <c r="D1872" s="50"/>
      <c r="F1872" s="54"/>
      <c r="AU1872" s="83"/>
    </row>
    <row r="1873" spans="1:47" s="10" customFormat="1" x14ac:dyDescent="0.2">
      <c r="A1873" s="52"/>
      <c r="C1873" s="53"/>
      <c r="D1873" s="50"/>
      <c r="F1873" s="54"/>
      <c r="AU1873" s="83"/>
    </row>
    <row r="1874" spans="1:47" s="10" customFormat="1" x14ac:dyDescent="0.2">
      <c r="A1874" s="52"/>
      <c r="C1874" s="53"/>
      <c r="D1874" s="50"/>
      <c r="F1874" s="54"/>
      <c r="AU1874" s="83"/>
    </row>
    <row r="1875" spans="1:47" s="10" customFormat="1" x14ac:dyDescent="0.2">
      <c r="A1875" s="52"/>
      <c r="C1875" s="53"/>
      <c r="D1875" s="50"/>
      <c r="F1875" s="54"/>
      <c r="AU1875" s="83"/>
    </row>
    <row r="1876" spans="1:47" s="10" customFormat="1" x14ac:dyDescent="0.2">
      <c r="A1876" s="52"/>
      <c r="C1876" s="53"/>
      <c r="D1876" s="50"/>
      <c r="F1876" s="54"/>
      <c r="AU1876" s="83"/>
    </row>
    <row r="1877" spans="1:47" s="10" customFormat="1" x14ac:dyDescent="0.2">
      <c r="A1877" s="52"/>
      <c r="C1877" s="53"/>
      <c r="D1877" s="50"/>
      <c r="F1877" s="54"/>
      <c r="AU1877" s="83"/>
    </row>
    <row r="1878" spans="1:47" s="10" customFormat="1" x14ac:dyDescent="0.2">
      <c r="A1878" s="52"/>
      <c r="C1878" s="53"/>
      <c r="D1878" s="50"/>
      <c r="F1878" s="54"/>
      <c r="AU1878" s="83"/>
    </row>
    <row r="1879" spans="1:47" s="10" customFormat="1" x14ac:dyDescent="0.2">
      <c r="A1879" s="52"/>
      <c r="C1879" s="53"/>
      <c r="D1879" s="50"/>
      <c r="F1879" s="54"/>
      <c r="AU1879" s="83"/>
    </row>
    <row r="1880" spans="1:47" s="10" customFormat="1" x14ac:dyDescent="0.2">
      <c r="A1880" s="52"/>
      <c r="C1880" s="53"/>
      <c r="D1880" s="50"/>
      <c r="F1880" s="54"/>
      <c r="AU1880" s="83"/>
    </row>
    <row r="1881" spans="1:47" s="10" customFormat="1" x14ac:dyDescent="0.2">
      <c r="A1881" s="52"/>
      <c r="C1881" s="53"/>
      <c r="D1881" s="50"/>
      <c r="F1881" s="54"/>
      <c r="AU1881" s="83"/>
    </row>
    <row r="1882" spans="1:47" s="10" customFormat="1" x14ac:dyDescent="0.2">
      <c r="A1882" s="52"/>
      <c r="C1882" s="53"/>
      <c r="D1882" s="50"/>
      <c r="F1882" s="54"/>
      <c r="AU1882" s="83"/>
    </row>
    <row r="1883" spans="1:47" s="10" customFormat="1" x14ac:dyDescent="0.2">
      <c r="A1883" s="52"/>
      <c r="C1883" s="53"/>
      <c r="D1883" s="50"/>
      <c r="F1883" s="54"/>
      <c r="AU1883" s="83"/>
    </row>
    <row r="1884" spans="1:47" s="10" customFormat="1" x14ac:dyDescent="0.2">
      <c r="A1884" s="52"/>
      <c r="C1884" s="53"/>
      <c r="D1884" s="50"/>
      <c r="F1884" s="54"/>
      <c r="AU1884" s="83"/>
    </row>
    <row r="1885" spans="1:47" s="10" customFormat="1" x14ac:dyDescent="0.2">
      <c r="A1885" s="52"/>
      <c r="C1885" s="53"/>
      <c r="D1885" s="50"/>
      <c r="F1885" s="54"/>
      <c r="AU1885" s="83"/>
    </row>
    <row r="1886" spans="1:47" s="10" customFormat="1" x14ac:dyDescent="0.2">
      <c r="A1886" s="52"/>
      <c r="C1886" s="53"/>
      <c r="D1886" s="50"/>
      <c r="F1886" s="54"/>
      <c r="AU1886" s="83"/>
    </row>
    <row r="1887" spans="1:47" s="10" customFormat="1" x14ac:dyDescent="0.2">
      <c r="A1887" s="52"/>
      <c r="C1887" s="53"/>
      <c r="D1887" s="50"/>
      <c r="F1887" s="54"/>
      <c r="AU1887" s="83"/>
    </row>
    <row r="1888" spans="1:47" s="10" customFormat="1" x14ac:dyDescent="0.2">
      <c r="A1888" s="52"/>
      <c r="C1888" s="53"/>
      <c r="D1888" s="50"/>
      <c r="F1888" s="54"/>
      <c r="AU1888" s="83"/>
    </row>
    <row r="1889" spans="1:47" s="10" customFormat="1" x14ac:dyDescent="0.2">
      <c r="A1889" s="52"/>
      <c r="C1889" s="53"/>
      <c r="D1889" s="50"/>
      <c r="F1889" s="54"/>
      <c r="AU1889" s="83"/>
    </row>
    <row r="1890" spans="1:47" s="10" customFormat="1" x14ac:dyDescent="0.2">
      <c r="A1890" s="52"/>
      <c r="C1890" s="53"/>
      <c r="D1890" s="50"/>
      <c r="F1890" s="54"/>
      <c r="AU1890" s="83"/>
    </row>
    <row r="1891" spans="1:47" s="10" customFormat="1" x14ac:dyDescent="0.2">
      <c r="A1891" s="52"/>
      <c r="C1891" s="53"/>
      <c r="D1891" s="50"/>
      <c r="F1891" s="54"/>
      <c r="AU1891" s="83"/>
    </row>
    <row r="1892" spans="1:47" s="10" customFormat="1" x14ac:dyDescent="0.2">
      <c r="A1892" s="52"/>
      <c r="C1892" s="53"/>
      <c r="D1892" s="50"/>
      <c r="F1892" s="54"/>
      <c r="AU1892" s="83"/>
    </row>
    <row r="1893" spans="1:47" s="10" customFormat="1" x14ac:dyDescent="0.2">
      <c r="A1893" s="52"/>
      <c r="C1893" s="53"/>
      <c r="D1893" s="50"/>
      <c r="F1893" s="54"/>
      <c r="AU1893" s="83"/>
    </row>
    <row r="1894" spans="1:47" s="10" customFormat="1" x14ac:dyDescent="0.2">
      <c r="A1894" s="52"/>
      <c r="C1894" s="53"/>
      <c r="D1894" s="50"/>
      <c r="F1894" s="54"/>
      <c r="AU1894" s="83"/>
    </row>
    <row r="1895" spans="1:47" s="10" customFormat="1" x14ac:dyDescent="0.2">
      <c r="A1895" s="52"/>
      <c r="C1895" s="53"/>
      <c r="D1895" s="50"/>
      <c r="F1895" s="54"/>
      <c r="AU1895" s="83"/>
    </row>
    <row r="1896" spans="1:47" s="10" customFormat="1" x14ac:dyDescent="0.2">
      <c r="A1896" s="52"/>
      <c r="C1896" s="53"/>
      <c r="D1896" s="50"/>
      <c r="F1896" s="54"/>
      <c r="AU1896" s="83"/>
    </row>
    <row r="1897" spans="1:47" s="10" customFormat="1" x14ac:dyDescent="0.2">
      <c r="A1897" s="52"/>
      <c r="C1897" s="53"/>
      <c r="D1897" s="50"/>
      <c r="F1897" s="54"/>
      <c r="AU1897" s="83"/>
    </row>
    <row r="1898" spans="1:47" s="10" customFormat="1" x14ac:dyDescent="0.2">
      <c r="A1898" s="52"/>
      <c r="C1898" s="53"/>
      <c r="D1898" s="50"/>
      <c r="F1898" s="54"/>
      <c r="AU1898" s="83"/>
    </row>
    <row r="1899" spans="1:47" s="10" customFormat="1" x14ac:dyDescent="0.2">
      <c r="A1899" s="52"/>
      <c r="C1899" s="53"/>
      <c r="D1899" s="50"/>
      <c r="F1899" s="54"/>
      <c r="AU1899" s="83"/>
    </row>
    <row r="1900" spans="1:47" s="10" customFormat="1" x14ac:dyDescent="0.2">
      <c r="A1900" s="52"/>
      <c r="C1900" s="53"/>
      <c r="D1900" s="50"/>
      <c r="F1900" s="54"/>
      <c r="AU1900" s="83"/>
    </row>
    <row r="1901" spans="1:47" s="10" customFormat="1" x14ac:dyDescent="0.2">
      <c r="A1901" s="52"/>
      <c r="C1901" s="53"/>
      <c r="D1901" s="50"/>
      <c r="F1901" s="54"/>
      <c r="AU1901" s="83"/>
    </row>
    <row r="1902" spans="1:47" s="10" customFormat="1" x14ac:dyDescent="0.2">
      <c r="A1902" s="52"/>
      <c r="C1902" s="53"/>
      <c r="D1902" s="50"/>
      <c r="F1902" s="54"/>
      <c r="AU1902" s="83"/>
    </row>
    <row r="1903" spans="1:47" s="10" customFormat="1" x14ac:dyDescent="0.2">
      <c r="A1903" s="52"/>
      <c r="C1903" s="53"/>
      <c r="D1903" s="50"/>
      <c r="F1903" s="54"/>
      <c r="AU1903" s="83"/>
    </row>
    <row r="1904" spans="1:47" s="10" customFormat="1" x14ac:dyDescent="0.2">
      <c r="A1904" s="52"/>
      <c r="C1904" s="53"/>
      <c r="D1904" s="50"/>
      <c r="F1904" s="54"/>
      <c r="AU1904" s="83"/>
    </row>
    <row r="1905" spans="1:47" s="10" customFormat="1" x14ac:dyDescent="0.2">
      <c r="A1905" s="52"/>
      <c r="C1905" s="53"/>
      <c r="D1905" s="50"/>
      <c r="F1905" s="54"/>
      <c r="AU1905" s="83"/>
    </row>
    <row r="1906" spans="1:47" s="10" customFormat="1" x14ac:dyDescent="0.2">
      <c r="A1906" s="52"/>
      <c r="C1906" s="53"/>
      <c r="D1906" s="50"/>
      <c r="F1906" s="54"/>
      <c r="AU1906" s="83"/>
    </row>
    <row r="1907" spans="1:47" s="10" customFormat="1" x14ac:dyDescent="0.2">
      <c r="A1907" s="52"/>
      <c r="C1907" s="53"/>
      <c r="D1907" s="50"/>
      <c r="F1907" s="54"/>
      <c r="AU1907" s="83"/>
    </row>
    <row r="1908" spans="1:47" s="10" customFormat="1" x14ac:dyDescent="0.2">
      <c r="A1908" s="52"/>
      <c r="C1908" s="53"/>
      <c r="D1908" s="50"/>
      <c r="F1908" s="54"/>
      <c r="AU1908" s="83"/>
    </row>
    <row r="1909" spans="1:47" s="10" customFormat="1" x14ac:dyDescent="0.2">
      <c r="A1909" s="52"/>
      <c r="C1909" s="53"/>
      <c r="D1909" s="50"/>
      <c r="F1909" s="54"/>
      <c r="AU1909" s="83"/>
    </row>
    <row r="1910" spans="1:47" s="10" customFormat="1" x14ac:dyDescent="0.2">
      <c r="A1910" s="52"/>
      <c r="C1910" s="53"/>
      <c r="D1910" s="50"/>
      <c r="F1910" s="54"/>
      <c r="AU1910" s="83"/>
    </row>
    <row r="1911" spans="1:47" s="10" customFormat="1" x14ac:dyDescent="0.2">
      <c r="A1911" s="52"/>
      <c r="C1911" s="53"/>
      <c r="D1911" s="50"/>
      <c r="F1911" s="54"/>
      <c r="AU1911" s="83"/>
    </row>
    <row r="1912" spans="1:47" s="10" customFormat="1" x14ac:dyDescent="0.2">
      <c r="A1912" s="52"/>
      <c r="C1912" s="53"/>
      <c r="D1912" s="50"/>
      <c r="F1912" s="54"/>
      <c r="AU1912" s="83"/>
    </row>
    <row r="1913" spans="1:47" s="10" customFormat="1" x14ac:dyDescent="0.2">
      <c r="A1913" s="52"/>
      <c r="C1913" s="53"/>
      <c r="D1913" s="50"/>
      <c r="F1913" s="54"/>
      <c r="AU1913" s="83"/>
    </row>
    <row r="1914" spans="1:47" s="10" customFormat="1" x14ac:dyDescent="0.2">
      <c r="A1914" s="52"/>
      <c r="C1914" s="53"/>
      <c r="D1914" s="50"/>
      <c r="F1914" s="54"/>
      <c r="AU1914" s="83"/>
    </row>
    <row r="1915" spans="1:47" s="10" customFormat="1" x14ac:dyDescent="0.2">
      <c r="A1915" s="52"/>
      <c r="C1915" s="53"/>
      <c r="D1915" s="50"/>
      <c r="F1915" s="54"/>
      <c r="AU1915" s="83"/>
    </row>
    <row r="1916" spans="1:47" s="10" customFormat="1" x14ac:dyDescent="0.2">
      <c r="A1916" s="52"/>
      <c r="C1916" s="53"/>
      <c r="D1916" s="50"/>
      <c r="F1916" s="54"/>
      <c r="AU1916" s="83"/>
    </row>
    <row r="1917" spans="1:47" s="10" customFormat="1" x14ac:dyDescent="0.2">
      <c r="A1917" s="52"/>
      <c r="C1917" s="53"/>
      <c r="D1917" s="50"/>
      <c r="F1917" s="54"/>
      <c r="AU1917" s="83"/>
    </row>
    <row r="1918" spans="1:47" s="10" customFormat="1" x14ac:dyDescent="0.2">
      <c r="A1918" s="52"/>
      <c r="C1918" s="53"/>
      <c r="D1918" s="50"/>
      <c r="F1918" s="54"/>
      <c r="AU1918" s="83"/>
    </row>
    <row r="1919" spans="1:47" s="10" customFormat="1" x14ac:dyDescent="0.2">
      <c r="A1919" s="52"/>
      <c r="C1919" s="53"/>
      <c r="D1919" s="50"/>
      <c r="F1919" s="54"/>
      <c r="AU1919" s="83"/>
    </row>
    <row r="1920" spans="1:47" s="10" customFormat="1" x14ac:dyDescent="0.2">
      <c r="A1920" s="52"/>
      <c r="C1920" s="53"/>
      <c r="D1920" s="50"/>
      <c r="F1920" s="54"/>
      <c r="AU1920" s="83"/>
    </row>
    <row r="1921" spans="1:47" s="10" customFormat="1" x14ac:dyDescent="0.2">
      <c r="A1921" s="52"/>
      <c r="C1921" s="53"/>
      <c r="D1921" s="50"/>
      <c r="F1921" s="54"/>
      <c r="AU1921" s="83"/>
    </row>
    <row r="1922" spans="1:47" s="10" customFormat="1" x14ac:dyDescent="0.2">
      <c r="A1922" s="52"/>
      <c r="C1922" s="53"/>
      <c r="D1922" s="50"/>
      <c r="F1922" s="54"/>
      <c r="AU1922" s="83"/>
    </row>
    <row r="1923" spans="1:47" s="10" customFormat="1" x14ac:dyDescent="0.2">
      <c r="A1923" s="52"/>
      <c r="C1923" s="53"/>
      <c r="D1923" s="50"/>
      <c r="F1923" s="54"/>
      <c r="AU1923" s="83"/>
    </row>
    <row r="1924" spans="1:47" s="10" customFormat="1" x14ac:dyDescent="0.2">
      <c r="A1924" s="52"/>
      <c r="C1924" s="53"/>
      <c r="D1924" s="50"/>
      <c r="F1924" s="54"/>
      <c r="AU1924" s="83"/>
    </row>
    <row r="1925" spans="1:47" s="10" customFormat="1" x14ac:dyDescent="0.2">
      <c r="A1925" s="52"/>
      <c r="C1925" s="53"/>
      <c r="D1925" s="50"/>
      <c r="F1925" s="54"/>
      <c r="AU1925" s="83"/>
    </row>
    <row r="1926" spans="1:47" s="10" customFormat="1" x14ac:dyDescent="0.2">
      <c r="A1926" s="52"/>
      <c r="C1926" s="53"/>
      <c r="D1926" s="50"/>
      <c r="F1926" s="54"/>
      <c r="AU1926" s="83"/>
    </row>
    <row r="1927" spans="1:47" s="10" customFormat="1" x14ac:dyDescent="0.2">
      <c r="A1927" s="52"/>
      <c r="C1927" s="53"/>
      <c r="D1927" s="50"/>
      <c r="F1927" s="54"/>
      <c r="AU1927" s="83"/>
    </row>
    <row r="1928" spans="1:47" s="10" customFormat="1" x14ac:dyDescent="0.2">
      <c r="A1928" s="52"/>
      <c r="C1928" s="53"/>
      <c r="D1928" s="50"/>
      <c r="F1928" s="54"/>
      <c r="AU1928" s="83"/>
    </row>
    <row r="1929" spans="1:47" s="10" customFormat="1" x14ac:dyDescent="0.2">
      <c r="A1929" s="52"/>
      <c r="C1929" s="53"/>
      <c r="D1929" s="50"/>
      <c r="F1929" s="54"/>
      <c r="AU1929" s="83"/>
    </row>
    <row r="1930" spans="1:47" s="10" customFormat="1" x14ac:dyDescent="0.2">
      <c r="A1930" s="52"/>
      <c r="C1930" s="53"/>
      <c r="D1930" s="50"/>
      <c r="F1930" s="54"/>
      <c r="AU1930" s="83"/>
    </row>
    <row r="1931" spans="1:47" s="10" customFormat="1" x14ac:dyDescent="0.2">
      <c r="A1931" s="52"/>
      <c r="C1931" s="53"/>
      <c r="D1931" s="50"/>
      <c r="F1931" s="54"/>
      <c r="AU1931" s="83"/>
    </row>
    <row r="1932" spans="1:47" s="10" customFormat="1" x14ac:dyDescent="0.2">
      <c r="A1932" s="52"/>
      <c r="C1932" s="53"/>
      <c r="D1932" s="50"/>
      <c r="F1932" s="54"/>
      <c r="AU1932" s="83"/>
    </row>
    <row r="1933" spans="1:47" s="10" customFormat="1" x14ac:dyDescent="0.2">
      <c r="A1933" s="52"/>
      <c r="C1933" s="53"/>
      <c r="D1933" s="50"/>
      <c r="F1933" s="54"/>
      <c r="AU1933" s="83"/>
    </row>
    <row r="1934" spans="1:47" s="10" customFormat="1" x14ac:dyDescent="0.2">
      <c r="A1934" s="52"/>
      <c r="C1934" s="53"/>
      <c r="D1934" s="50"/>
      <c r="F1934" s="54"/>
      <c r="AU1934" s="83"/>
    </row>
    <row r="1935" spans="1:47" s="10" customFormat="1" x14ac:dyDescent="0.2">
      <c r="A1935" s="52"/>
      <c r="C1935" s="53"/>
      <c r="D1935" s="50"/>
      <c r="F1935" s="54"/>
      <c r="AU1935" s="83"/>
    </row>
    <row r="1936" spans="1:47" s="10" customFormat="1" x14ac:dyDescent="0.2">
      <c r="A1936" s="52"/>
      <c r="C1936" s="53"/>
      <c r="D1936" s="50"/>
      <c r="F1936" s="54"/>
      <c r="AU1936" s="83"/>
    </row>
    <row r="1937" spans="1:47" s="10" customFormat="1" x14ac:dyDescent="0.2">
      <c r="A1937" s="52"/>
      <c r="C1937" s="53"/>
      <c r="D1937" s="50"/>
      <c r="F1937" s="54"/>
      <c r="AU1937" s="83"/>
    </row>
    <row r="1938" spans="1:47" s="10" customFormat="1" x14ac:dyDescent="0.2">
      <c r="A1938" s="52"/>
      <c r="C1938" s="53"/>
      <c r="D1938" s="50"/>
      <c r="F1938" s="54"/>
      <c r="AU1938" s="83"/>
    </row>
    <row r="1939" spans="1:47" s="10" customFormat="1" x14ac:dyDescent="0.2">
      <c r="A1939" s="52"/>
      <c r="C1939" s="53"/>
      <c r="D1939" s="50"/>
      <c r="F1939" s="54"/>
      <c r="AU1939" s="83"/>
    </row>
    <row r="1940" spans="1:47" s="10" customFormat="1" x14ac:dyDescent="0.2">
      <c r="A1940" s="52"/>
      <c r="C1940" s="53"/>
      <c r="D1940" s="50"/>
      <c r="F1940" s="54"/>
      <c r="AU1940" s="83"/>
    </row>
    <row r="1941" spans="1:47" s="10" customFormat="1" x14ac:dyDescent="0.2">
      <c r="A1941" s="52"/>
      <c r="C1941" s="53"/>
      <c r="D1941" s="50"/>
      <c r="F1941" s="54"/>
      <c r="AU1941" s="83"/>
    </row>
    <row r="1942" spans="1:47" s="10" customFormat="1" x14ac:dyDescent="0.2">
      <c r="A1942" s="52"/>
      <c r="C1942" s="53"/>
      <c r="D1942" s="50"/>
      <c r="F1942" s="54"/>
      <c r="AU1942" s="83"/>
    </row>
    <row r="1943" spans="1:47" s="10" customFormat="1" x14ac:dyDescent="0.2">
      <c r="A1943" s="52"/>
      <c r="C1943" s="53"/>
      <c r="D1943" s="50"/>
      <c r="F1943" s="54"/>
      <c r="AU1943" s="83"/>
    </row>
    <row r="1944" spans="1:47" s="10" customFormat="1" x14ac:dyDescent="0.2">
      <c r="A1944" s="52"/>
      <c r="C1944" s="53"/>
      <c r="D1944" s="50"/>
      <c r="F1944" s="54"/>
      <c r="AU1944" s="83"/>
    </row>
    <row r="1945" spans="1:47" s="10" customFormat="1" x14ac:dyDescent="0.2">
      <c r="A1945" s="52"/>
      <c r="C1945" s="53"/>
      <c r="D1945" s="50"/>
      <c r="F1945" s="54"/>
      <c r="AU1945" s="83"/>
    </row>
    <row r="1946" spans="1:47" s="10" customFormat="1" x14ac:dyDescent="0.2">
      <c r="A1946" s="52"/>
      <c r="C1946" s="53"/>
      <c r="D1946" s="50"/>
      <c r="F1946" s="54"/>
      <c r="AU1946" s="83"/>
    </row>
    <row r="1947" spans="1:47" s="10" customFormat="1" x14ac:dyDescent="0.2">
      <c r="A1947" s="52"/>
      <c r="C1947" s="53"/>
      <c r="D1947" s="50"/>
      <c r="F1947" s="54"/>
      <c r="AU1947" s="83"/>
    </row>
    <row r="1948" spans="1:47" s="10" customFormat="1" x14ac:dyDescent="0.2">
      <c r="A1948" s="52"/>
      <c r="C1948" s="53"/>
      <c r="D1948" s="50"/>
      <c r="F1948" s="54"/>
      <c r="AU1948" s="83"/>
    </row>
    <row r="1949" spans="1:47" s="10" customFormat="1" x14ac:dyDescent="0.2">
      <c r="A1949" s="52"/>
      <c r="C1949" s="53"/>
      <c r="D1949" s="50"/>
      <c r="F1949" s="54"/>
      <c r="AU1949" s="83"/>
    </row>
    <row r="1950" spans="1:47" s="10" customFormat="1" x14ac:dyDescent="0.2">
      <c r="A1950" s="52"/>
      <c r="C1950" s="53"/>
      <c r="D1950" s="50"/>
      <c r="F1950" s="54"/>
      <c r="AU1950" s="83"/>
    </row>
    <row r="1951" spans="1:47" s="10" customFormat="1" x14ac:dyDescent="0.2">
      <c r="A1951" s="52"/>
      <c r="C1951" s="53"/>
      <c r="D1951" s="50"/>
      <c r="F1951" s="54"/>
      <c r="AU1951" s="83"/>
    </row>
    <row r="1952" spans="1:47" s="10" customFormat="1" x14ac:dyDescent="0.2">
      <c r="A1952" s="52"/>
      <c r="C1952" s="53"/>
      <c r="D1952" s="50"/>
      <c r="F1952" s="54"/>
      <c r="AU1952" s="83"/>
    </row>
    <row r="1953" spans="1:47" s="10" customFormat="1" x14ac:dyDescent="0.2">
      <c r="A1953" s="52"/>
      <c r="C1953" s="53"/>
      <c r="D1953" s="50"/>
      <c r="F1953" s="54"/>
      <c r="AU1953" s="83"/>
    </row>
    <row r="1954" spans="1:47" s="10" customFormat="1" x14ac:dyDescent="0.2">
      <c r="A1954" s="52"/>
      <c r="C1954" s="53"/>
      <c r="D1954" s="50"/>
      <c r="F1954" s="54"/>
      <c r="AU1954" s="83"/>
    </row>
    <row r="1955" spans="1:47" s="10" customFormat="1" x14ac:dyDescent="0.2">
      <c r="A1955" s="52"/>
      <c r="C1955" s="53"/>
      <c r="D1955" s="50"/>
      <c r="F1955" s="54"/>
      <c r="AU1955" s="83"/>
    </row>
    <row r="1956" spans="1:47" s="10" customFormat="1" x14ac:dyDescent="0.2">
      <c r="A1956" s="52"/>
      <c r="C1956" s="53"/>
      <c r="D1956" s="50"/>
      <c r="F1956" s="54"/>
      <c r="AU1956" s="83"/>
    </row>
    <row r="1957" spans="1:47" s="10" customFormat="1" x14ac:dyDescent="0.2">
      <c r="A1957" s="52"/>
      <c r="C1957" s="53"/>
      <c r="D1957" s="50"/>
      <c r="F1957" s="54"/>
      <c r="AU1957" s="83"/>
    </row>
    <row r="1958" spans="1:47" s="10" customFormat="1" x14ac:dyDescent="0.2">
      <c r="A1958" s="52"/>
      <c r="C1958" s="53"/>
      <c r="D1958" s="50"/>
      <c r="F1958" s="54"/>
      <c r="AU1958" s="83"/>
    </row>
    <row r="1959" spans="1:47" s="10" customFormat="1" x14ac:dyDescent="0.2">
      <c r="A1959" s="52"/>
      <c r="C1959" s="53"/>
      <c r="D1959" s="50"/>
      <c r="F1959" s="54"/>
      <c r="AU1959" s="83"/>
    </row>
    <row r="1960" spans="1:47" s="10" customFormat="1" x14ac:dyDescent="0.2">
      <c r="A1960" s="52"/>
      <c r="C1960" s="53"/>
      <c r="D1960" s="50"/>
      <c r="F1960" s="54"/>
      <c r="AU1960" s="83"/>
    </row>
    <row r="1961" spans="1:47" s="10" customFormat="1" x14ac:dyDescent="0.2">
      <c r="A1961" s="52"/>
      <c r="C1961" s="53"/>
      <c r="D1961" s="50"/>
      <c r="F1961" s="54"/>
      <c r="AU1961" s="83"/>
    </row>
    <row r="1962" spans="1:47" s="10" customFormat="1" x14ac:dyDescent="0.2">
      <c r="A1962" s="52"/>
      <c r="C1962" s="53"/>
      <c r="D1962" s="50"/>
      <c r="F1962" s="54"/>
      <c r="AU1962" s="83"/>
    </row>
    <row r="1963" spans="1:47" s="10" customFormat="1" x14ac:dyDescent="0.2">
      <c r="A1963" s="52"/>
      <c r="C1963" s="53"/>
      <c r="D1963" s="50"/>
      <c r="F1963" s="54"/>
      <c r="AU1963" s="83"/>
    </row>
    <row r="1964" spans="1:47" s="10" customFormat="1" x14ac:dyDescent="0.2">
      <c r="A1964" s="52"/>
      <c r="C1964" s="53"/>
      <c r="D1964" s="50"/>
      <c r="F1964" s="54"/>
      <c r="AU1964" s="83"/>
    </row>
    <row r="1965" spans="1:47" s="10" customFormat="1" x14ac:dyDescent="0.2">
      <c r="A1965" s="52"/>
      <c r="C1965" s="53"/>
      <c r="D1965" s="50"/>
      <c r="F1965" s="54"/>
      <c r="AU1965" s="83"/>
    </row>
    <row r="1966" spans="1:47" s="10" customFormat="1" x14ac:dyDescent="0.2">
      <c r="A1966" s="52"/>
      <c r="C1966" s="53"/>
      <c r="D1966" s="50"/>
      <c r="F1966" s="54"/>
      <c r="AU1966" s="83"/>
    </row>
    <row r="1967" spans="1:47" s="10" customFormat="1" x14ac:dyDescent="0.2">
      <c r="A1967" s="52"/>
      <c r="C1967" s="53"/>
      <c r="D1967" s="50"/>
      <c r="F1967" s="54"/>
      <c r="AU1967" s="83"/>
    </row>
    <row r="1968" spans="1:47" s="10" customFormat="1" x14ac:dyDescent="0.2">
      <c r="A1968" s="52"/>
      <c r="C1968" s="53"/>
      <c r="D1968" s="50"/>
      <c r="F1968" s="54"/>
      <c r="AU1968" s="83"/>
    </row>
    <row r="1969" spans="1:47" s="10" customFormat="1" x14ac:dyDescent="0.2">
      <c r="A1969" s="52"/>
      <c r="C1969" s="53"/>
      <c r="D1969" s="50"/>
      <c r="F1969" s="54"/>
      <c r="AU1969" s="83"/>
    </row>
    <row r="1970" spans="1:47" s="10" customFormat="1" x14ac:dyDescent="0.2">
      <c r="A1970" s="52"/>
      <c r="C1970" s="53"/>
      <c r="D1970" s="50"/>
      <c r="F1970" s="54"/>
      <c r="AU1970" s="83"/>
    </row>
    <row r="1971" spans="1:47" s="10" customFormat="1" x14ac:dyDescent="0.2">
      <c r="A1971" s="52"/>
      <c r="C1971" s="53"/>
      <c r="D1971" s="50"/>
      <c r="F1971" s="54"/>
      <c r="AU1971" s="83"/>
    </row>
    <row r="1972" spans="1:47" s="10" customFormat="1" x14ac:dyDescent="0.2">
      <c r="A1972" s="52"/>
      <c r="C1972" s="53"/>
      <c r="D1972" s="50"/>
      <c r="F1972" s="54"/>
      <c r="AU1972" s="83"/>
    </row>
    <row r="1973" spans="1:47" s="10" customFormat="1" x14ac:dyDescent="0.2">
      <c r="A1973" s="52"/>
      <c r="C1973" s="53"/>
      <c r="D1973" s="50"/>
      <c r="F1973" s="54"/>
      <c r="AU1973" s="83"/>
    </row>
    <row r="1974" spans="1:47" s="10" customFormat="1" x14ac:dyDescent="0.2">
      <c r="A1974" s="52"/>
      <c r="C1974" s="53"/>
      <c r="D1974" s="50"/>
      <c r="F1974" s="54"/>
      <c r="AU1974" s="83"/>
    </row>
    <row r="1975" spans="1:47" s="10" customFormat="1" x14ac:dyDescent="0.2">
      <c r="A1975" s="52"/>
      <c r="C1975" s="53"/>
      <c r="D1975" s="50"/>
      <c r="F1975" s="54"/>
      <c r="AU1975" s="83"/>
    </row>
    <row r="1976" spans="1:47" s="10" customFormat="1" x14ac:dyDescent="0.2">
      <c r="A1976" s="52"/>
      <c r="C1976" s="53"/>
      <c r="D1976" s="50"/>
      <c r="F1976" s="54"/>
      <c r="AU1976" s="83"/>
    </row>
    <row r="1977" spans="1:47" s="10" customFormat="1" x14ac:dyDescent="0.2">
      <c r="A1977" s="52"/>
      <c r="C1977" s="53"/>
      <c r="D1977" s="50"/>
      <c r="F1977" s="54"/>
      <c r="AU1977" s="83"/>
    </row>
    <row r="1978" spans="1:47" s="10" customFormat="1" x14ac:dyDescent="0.2">
      <c r="A1978" s="52"/>
      <c r="C1978" s="53"/>
      <c r="D1978" s="50"/>
      <c r="F1978" s="54"/>
      <c r="AU1978" s="83"/>
    </row>
    <row r="1979" spans="1:47" s="10" customFormat="1" x14ac:dyDescent="0.2">
      <c r="A1979" s="52"/>
      <c r="C1979" s="53"/>
      <c r="D1979" s="50"/>
      <c r="F1979" s="54"/>
      <c r="AU1979" s="83"/>
    </row>
    <row r="1980" spans="1:47" s="10" customFormat="1" x14ac:dyDescent="0.2">
      <c r="A1980" s="52"/>
      <c r="C1980" s="53"/>
      <c r="D1980" s="50"/>
      <c r="F1980" s="54"/>
      <c r="AU1980" s="83"/>
    </row>
    <row r="1981" spans="1:47" s="10" customFormat="1" x14ac:dyDescent="0.2">
      <c r="A1981" s="52"/>
      <c r="C1981" s="53"/>
      <c r="D1981" s="50"/>
      <c r="F1981" s="54"/>
      <c r="AU1981" s="83"/>
    </row>
    <row r="1982" spans="1:47" s="10" customFormat="1" x14ac:dyDescent="0.2">
      <c r="A1982" s="52"/>
      <c r="C1982" s="53"/>
      <c r="D1982" s="50"/>
      <c r="F1982" s="54"/>
      <c r="AU1982" s="83"/>
    </row>
    <row r="1983" spans="1:47" s="10" customFormat="1" x14ac:dyDescent="0.2">
      <c r="A1983" s="52"/>
      <c r="C1983" s="53"/>
      <c r="D1983" s="50"/>
      <c r="F1983" s="54"/>
      <c r="AU1983" s="83"/>
    </row>
    <row r="1984" spans="1:47" s="10" customFormat="1" x14ac:dyDescent="0.2">
      <c r="A1984" s="52"/>
      <c r="C1984" s="53"/>
      <c r="D1984" s="50"/>
      <c r="F1984" s="54"/>
      <c r="AU1984" s="83"/>
    </row>
    <row r="1985" spans="1:47" s="10" customFormat="1" x14ac:dyDescent="0.2">
      <c r="A1985" s="52"/>
      <c r="C1985" s="53"/>
      <c r="D1985" s="50"/>
      <c r="F1985" s="54"/>
      <c r="AU1985" s="83"/>
    </row>
    <row r="1986" spans="1:47" s="10" customFormat="1" x14ac:dyDescent="0.2">
      <c r="A1986" s="52"/>
      <c r="C1986" s="53"/>
      <c r="D1986" s="50"/>
      <c r="F1986" s="54"/>
      <c r="AU1986" s="83"/>
    </row>
    <row r="1987" spans="1:47" s="10" customFormat="1" x14ac:dyDescent="0.2">
      <c r="A1987" s="52"/>
      <c r="C1987" s="53"/>
      <c r="D1987" s="50"/>
      <c r="F1987" s="54"/>
      <c r="AU1987" s="83"/>
    </row>
    <row r="1988" spans="1:47" s="10" customFormat="1" x14ac:dyDescent="0.2">
      <c r="A1988" s="52"/>
      <c r="C1988" s="53"/>
      <c r="D1988" s="50"/>
      <c r="F1988" s="54"/>
      <c r="AU1988" s="83"/>
    </row>
    <row r="1989" spans="1:47" s="10" customFormat="1" x14ac:dyDescent="0.2">
      <c r="A1989" s="52"/>
      <c r="C1989" s="53"/>
      <c r="D1989" s="50"/>
      <c r="F1989" s="54"/>
      <c r="AU1989" s="83"/>
    </row>
    <row r="1990" spans="1:47" s="10" customFormat="1" x14ac:dyDescent="0.2">
      <c r="A1990" s="52"/>
      <c r="C1990" s="53"/>
      <c r="D1990" s="50"/>
      <c r="F1990" s="54"/>
      <c r="AU1990" s="83"/>
    </row>
    <row r="1991" spans="1:47" s="10" customFormat="1" x14ac:dyDescent="0.2">
      <c r="A1991" s="52"/>
      <c r="C1991" s="53"/>
      <c r="D1991" s="50"/>
      <c r="F1991" s="54"/>
      <c r="AU1991" s="83"/>
    </row>
    <row r="1992" spans="1:47" s="10" customFormat="1" x14ac:dyDescent="0.2">
      <c r="A1992" s="52"/>
      <c r="C1992" s="53"/>
      <c r="D1992" s="50"/>
      <c r="F1992" s="54"/>
      <c r="AU1992" s="83"/>
    </row>
    <row r="1993" spans="1:47" s="10" customFormat="1" x14ac:dyDescent="0.2">
      <c r="A1993" s="52"/>
      <c r="C1993" s="53"/>
      <c r="D1993" s="50"/>
      <c r="F1993" s="54"/>
      <c r="AU1993" s="83"/>
    </row>
    <row r="1994" spans="1:47" s="10" customFormat="1" x14ac:dyDescent="0.2">
      <c r="A1994" s="52"/>
      <c r="C1994" s="53"/>
      <c r="D1994" s="50"/>
      <c r="F1994" s="54"/>
      <c r="AU1994" s="83"/>
    </row>
    <row r="1995" spans="1:47" s="10" customFormat="1" x14ac:dyDescent="0.2">
      <c r="A1995" s="52"/>
      <c r="C1995" s="53"/>
      <c r="D1995" s="50"/>
      <c r="F1995" s="54"/>
      <c r="AU1995" s="83"/>
    </row>
    <row r="1996" spans="1:47" s="10" customFormat="1" x14ac:dyDescent="0.2">
      <c r="A1996" s="52"/>
      <c r="C1996" s="53"/>
      <c r="D1996" s="50"/>
      <c r="F1996" s="54"/>
      <c r="AU1996" s="83"/>
    </row>
    <row r="1997" spans="1:47" s="10" customFormat="1" x14ac:dyDescent="0.2">
      <c r="A1997" s="52"/>
      <c r="C1997" s="53"/>
      <c r="D1997" s="50"/>
      <c r="F1997" s="54"/>
      <c r="AU1997" s="83"/>
    </row>
    <row r="1998" spans="1:47" s="10" customFormat="1" x14ac:dyDescent="0.2">
      <c r="A1998" s="52"/>
      <c r="C1998" s="53"/>
      <c r="D1998" s="50"/>
      <c r="F1998" s="54"/>
      <c r="AU1998" s="83"/>
    </row>
    <row r="1999" spans="1:47" s="10" customFormat="1" x14ac:dyDescent="0.2">
      <c r="A1999" s="52"/>
      <c r="C1999" s="53"/>
      <c r="D1999" s="50"/>
      <c r="F1999" s="54"/>
      <c r="AU1999" s="83"/>
    </row>
    <row r="2000" spans="1:47" s="10" customFormat="1" x14ac:dyDescent="0.2">
      <c r="A2000" s="52"/>
      <c r="C2000" s="53"/>
      <c r="D2000" s="50"/>
      <c r="F2000" s="54"/>
      <c r="AU2000" s="83"/>
    </row>
    <row r="2001" spans="1:47" s="10" customFormat="1" x14ac:dyDescent="0.2">
      <c r="A2001" s="52"/>
      <c r="C2001" s="53"/>
      <c r="D2001" s="50"/>
      <c r="F2001" s="54"/>
      <c r="AU2001" s="83"/>
    </row>
    <row r="2002" spans="1:47" s="10" customFormat="1" x14ac:dyDescent="0.2">
      <c r="A2002" s="52"/>
      <c r="C2002" s="53"/>
      <c r="D2002" s="50"/>
      <c r="F2002" s="54"/>
      <c r="AU2002" s="83"/>
    </row>
    <row r="2003" spans="1:47" s="10" customFormat="1" x14ac:dyDescent="0.2">
      <c r="A2003" s="52"/>
      <c r="C2003" s="53"/>
      <c r="D2003" s="50"/>
      <c r="F2003" s="54"/>
      <c r="AU2003" s="83"/>
    </row>
    <row r="2004" spans="1:47" s="10" customFormat="1" x14ac:dyDescent="0.2">
      <c r="A2004" s="52"/>
      <c r="C2004" s="53"/>
      <c r="D2004" s="50"/>
      <c r="F2004" s="54"/>
      <c r="AU2004" s="83"/>
    </row>
    <row r="2005" spans="1:47" s="10" customFormat="1" x14ac:dyDescent="0.2">
      <c r="A2005" s="52"/>
      <c r="C2005" s="53"/>
      <c r="D2005" s="50"/>
      <c r="F2005" s="54"/>
      <c r="AU2005" s="83"/>
    </row>
    <row r="2006" spans="1:47" s="10" customFormat="1" x14ac:dyDescent="0.2">
      <c r="A2006" s="52"/>
      <c r="C2006" s="53"/>
      <c r="D2006" s="50"/>
      <c r="F2006" s="54"/>
      <c r="AU2006" s="83"/>
    </row>
    <row r="2007" spans="1:47" s="10" customFormat="1" x14ac:dyDescent="0.2">
      <c r="A2007" s="52"/>
      <c r="C2007" s="53"/>
      <c r="D2007" s="50"/>
      <c r="F2007" s="54"/>
      <c r="AU2007" s="83"/>
    </row>
    <row r="2008" spans="1:47" s="10" customFormat="1" x14ac:dyDescent="0.2">
      <c r="A2008" s="52"/>
      <c r="C2008" s="53"/>
      <c r="D2008" s="50"/>
      <c r="F2008" s="54"/>
      <c r="AU2008" s="83"/>
    </row>
    <row r="2009" spans="1:47" s="10" customFormat="1" x14ac:dyDescent="0.2">
      <c r="A2009" s="52"/>
      <c r="C2009" s="53"/>
      <c r="D2009" s="50"/>
      <c r="F2009" s="54"/>
      <c r="AU2009" s="83"/>
    </row>
    <row r="2010" spans="1:47" s="10" customFormat="1" x14ac:dyDescent="0.2">
      <c r="A2010" s="52"/>
      <c r="C2010" s="53"/>
      <c r="D2010" s="50"/>
      <c r="F2010" s="54"/>
      <c r="AU2010" s="83"/>
    </row>
    <row r="2011" spans="1:47" s="10" customFormat="1" x14ac:dyDescent="0.2">
      <c r="A2011" s="52"/>
      <c r="C2011" s="53"/>
      <c r="D2011" s="50"/>
      <c r="F2011" s="54"/>
      <c r="AU2011" s="83"/>
    </row>
    <row r="2012" spans="1:47" s="10" customFormat="1" x14ac:dyDescent="0.2">
      <c r="A2012" s="52"/>
      <c r="C2012" s="53"/>
      <c r="D2012" s="50"/>
      <c r="F2012" s="54"/>
      <c r="AU2012" s="83"/>
    </row>
    <row r="2013" spans="1:47" s="10" customFormat="1" x14ac:dyDescent="0.2">
      <c r="A2013" s="52"/>
      <c r="C2013" s="53"/>
      <c r="D2013" s="50"/>
      <c r="F2013" s="54"/>
      <c r="AU2013" s="83"/>
    </row>
    <row r="2014" spans="1:47" s="10" customFormat="1" x14ac:dyDescent="0.2">
      <c r="A2014" s="52"/>
      <c r="C2014" s="53"/>
      <c r="D2014" s="50"/>
      <c r="F2014" s="54"/>
      <c r="AU2014" s="83"/>
    </row>
    <row r="2015" spans="1:47" s="10" customFormat="1" x14ac:dyDescent="0.2">
      <c r="A2015" s="52"/>
      <c r="C2015" s="53"/>
      <c r="D2015" s="50"/>
      <c r="F2015" s="54"/>
      <c r="AU2015" s="83"/>
    </row>
    <row r="2016" spans="1:47" s="10" customFormat="1" x14ac:dyDescent="0.2">
      <c r="A2016" s="52"/>
      <c r="C2016" s="53"/>
      <c r="D2016" s="50"/>
      <c r="F2016" s="54"/>
      <c r="AU2016" s="83"/>
    </row>
    <row r="2017" spans="1:47" s="10" customFormat="1" x14ac:dyDescent="0.2">
      <c r="A2017" s="52"/>
      <c r="C2017" s="53"/>
      <c r="D2017" s="50"/>
      <c r="F2017" s="54"/>
      <c r="AU2017" s="83"/>
    </row>
    <row r="2018" spans="1:47" s="10" customFormat="1" x14ac:dyDescent="0.2">
      <c r="A2018" s="52"/>
      <c r="C2018" s="53"/>
      <c r="D2018" s="50"/>
      <c r="F2018" s="54"/>
      <c r="AU2018" s="83"/>
    </row>
    <row r="2019" spans="1:47" s="10" customFormat="1" x14ac:dyDescent="0.2">
      <c r="A2019" s="52"/>
      <c r="C2019" s="53"/>
      <c r="D2019" s="50"/>
      <c r="F2019" s="54"/>
      <c r="AU2019" s="83"/>
    </row>
    <row r="2020" spans="1:47" s="10" customFormat="1" x14ac:dyDescent="0.2">
      <c r="A2020" s="52"/>
      <c r="C2020" s="53"/>
      <c r="D2020" s="50"/>
      <c r="F2020" s="54"/>
      <c r="AU2020" s="83"/>
    </row>
    <row r="2021" spans="1:47" s="10" customFormat="1" x14ac:dyDescent="0.2">
      <c r="A2021" s="52"/>
      <c r="C2021" s="53"/>
      <c r="D2021" s="50"/>
      <c r="F2021" s="54"/>
      <c r="AU2021" s="83"/>
    </row>
    <row r="2022" spans="1:47" s="10" customFormat="1" x14ac:dyDescent="0.2">
      <c r="A2022" s="52"/>
      <c r="C2022" s="53"/>
      <c r="D2022" s="50"/>
      <c r="F2022" s="54"/>
      <c r="AU2022" s="83"/>
    </row>
    <row r="2023" spans="1:47" s="10" customFormat="1" x14ac:dyDescent="0.2">
      <c r="A2023" s="52"/>
      <c r="C2023" s="53"/>
      <c r="D2023" s="50"/>
      <c r="F2023" s="54"/>
      <c r="AU2023" s="83"/>
    </row>
    <row r="2024" spans="1:47" s="10" customFormat="1" x14ac:dyDescent="0.2">
      <c r="A2024" s="52"/>
      <c r="C2024" s="53"/>
      <c r="D2024" s="50"/>
      <c r="F2024" s="54"/>
      <c r="AU2024" s="83"/>
    </row>
    <row r="2025" spans="1:47" s="10" customFormat="1" x14ac:dyDescent="0.2">
      <c r="A2025" s="52"/>
      <c r="C2025" s="53"/>
      <c r="D2025" s="50"/>
      <c r="F2025" s="54"/>
      <c r="AU2025" s="83"/>
    </row>
    <row r="2026" spans="1:47" s="10" customFormat="1" x14ac:dyDescent="0.2">
      <c r="A2026" s="52"/>
      <c r="C2026" s="53"/>
      <c r="D2026" s="50"/>
      <c r="F2026" s="54"/>
      <c r="AU2026" s="83"/>
    </row>
    <row r="2027" spans="1:47" s="10" customFormat="1" x14ac:dyDescent="0.2">
      <c r="A2027" s="52"/>
      <c r="C2027" s="53"/>
      <c r="D2027" s="50"/>
      <c r="F2027" s="54"/>
      <c r="AU2027" s="83"/>
    </row>
    <row r="2028" spans="1:47" s="10" customFormat="1" x14ac:dyDescent="0.2">
      <c r="A2028" s="52"/>
      <c r="C2028" s="53"/>
      <c r="D2028" s="50"/>
      <c r="F2028" s="54"/>
      <c r="AU2028" s="83"/>
    </row>
    <row r="2029" spans="1:47" s="10" customFormat="1" x14ac:dyDescent="0.2">
      <c r="A2029" s="52"/>
      <c r="C2029" s="53"/>
      <c r="D2029" s="50"/>
      <c r="F2029" s="54"/>
      <c r="AU2029" s="83"/>
    </row>
    <row r="2030" spans="1:47" s="10" customFormat="1" x14ac:dyDescent="0.2">
      <c r="A2030" s="52"/>
      <c r="C2030" s="53"/>
      <c r="D2030" s="50"/>
      <c r="F2030" s="54"/>
      <c r="AU2030" s="83"/>
    </row>
    <row r="2031" spans="1:47" s="10" customFormat="1" x14ac:dyDescent="0.2">
      <c r="A2031" s="52"/>
      <c r="C2031" s="53"/>
      <c r="D2031" s="50"/>
      <c r="F2031" s="54"/>
      <c r="AU2031" s="83"/>
    </row>
    <row r="2032" spans="1:47" s="10" customFormat="1" x14ac:dyDescent="0.2">
      <c r="A2032" s="52"/>
      <c r="C2032" s="53"/>
      <c r="D2032" s="50"/>
      <c r="F2032" s="54"/>
      <c r="AU2032" s="83"/>
    </row>
    <row r="2033" spans="1:47" s="10" customFormat="1" x14ac:dyDescent="0.2">
      <c r="A2033" s="52"/>
      <c r="C2033" s="53"/>
      <c r="D2033" s="50"/>
      <c r="F2033" s="54"/>
      <c r="AU2033" s="83"/>
    </row>
    <row r="2034" spans="1:47" s="10" customFormat="1" x14ac:dyDescent="0.2">
      <c r="A2034" s="52"/>
      <c r="C2034" s="53"/>
      <c r="D2034" s="50"/>
      <c r="F2034" s="54"/>
      <c r="AU2034" s="83"/>
    </row>
    <row r="2035" spans="1:47" s="10" customFormat="1" x14ac:dyDescent="0.2">
      <c r="A2035" s="52"/>
      <c r="C2035" s="53"/>
      <c r="D2035" s="50"/>
      <c r="F2035" s="54"/>
      <c r="AU2035" s="83"/>
    </row>
    <row r="2036" spans="1:47" s="10" customFormat="1" x14ac:dyDescent="0.2">
      <c r="A2036" s="52"/>
      <c r="C2036" s="53"/>
      <c r="D2036" s="50"/>
      <c r="F2036" s="54"/>
      <c r="AU2036" s="83"/>
    </row>
    <row r="2037" spans="1:47" s="10" customFormat="1" x14ac:dyDescent="0.2">
      <c r="A2037" s="52"/>
      <c r="C2037" s="53"/>
      <c r="D2037" s="50"/>
      <c r="F2037" s="54"/>
      <c r="AU2037" s="83"/>
    </row>
    <row r="2038" spans="1:47" s="10" customFormat="1" x14ac:dyDescent="0.2">
      <c r="A2038" s="52"/>
      <c r="C2038" s="53"/>
      <c r="D2038" s="50"/>
      <c r="F2038" s="54"/>
      <c r="AU2038" s="83"/>
    </row>
    <row r="2039" spans="1:47" s="10" customFormat="1" x14ac:dyDescent="0.2">
      <c r="A2039" s="52"/>
      <c r="C2039" s="53"/>
      <c r="D2039" s="50"/>
      <c r="F2039" s="54"/>
      <c r="AU2039" s="83"/>
    </row>
    <row r="2040" spans="1:47" s="10" customFormat="1" x14ac:dyDescent="0.2">
      <c r="A2040" s="52"/>
      <c r="C2040" s="53"/>
      <c r="D2040" s="50"/>
      <c r="F2040" s="54"/>
      <c r="AU2040" s="83"/>
    </row>
    <row r="2041" spans="1:47" s="10" customFormat="1" x14ac:dyDescent="0.2">
      <c r="A2041" s="52"/>
      <c r="C2041" s="53"/>
      <c r="D2041" s="50"/>
      <c r="F2041" s="54"/>
      <c r="AU2041" s="83"/>
    </row>
    <row r="2042" spans="1:47" s="10" customFormat="1" x14ac:dyDescent="0.2">
      <c r="A2042" s="52"/>
      <c r="C2042" s="53"/>
      <c r="D2042" s="50"/>
      <c r="F2042" s="54"/>
      <c r="AU2042" s="83"/>
    </row>
    <row r="2043" spans="1:47" s="10" customFormat="1" x14ac:dyDescent="0.2">
      <c r="A2043" s="52"/>
      <c r="C2043" s="53"/>
      <c r="D2043" s="50"/>
      <c r="F2043" s="54"/>
      <c r="AU2043" s="83"/>
    </row>
    <row r="2044" spans="1:47" s="10" customFormat="1" x14ac:dyDescent="0.2">
      <c r="A2044" s="52"/>
      <c r="C2044" s="53"/>
      <c r="D2044" s="50"/>
      <c r="F2044" s="54"/>
      <c r="AU2044" s="83"/>
    </row>
    <row r="2045" spans="1:47" s="10" customFormat="1" x14ac:dyDescent="0.2">
      <c r="A2045" s="52"/>
      <c r="C2045" s="53"/>
      <c r="D2045" s="50"/>
      <c r="F2045" s="54"/>
      <c r="AU2045" s="83"/>
    </row>
    <row r="2046" spans="1:47" s="10" customFormat="1" x14ac:dyDescent="0.2">
      <c r="A2046" s="52"/>
      <c r="C2046" s="53"/>
      <c r="D2046" s="50"/>
      <c r="F2046" s="54"/>
      <c r="AU2046" s="83"/>
    </row>
    <row r="2047" spans="1:47" s="10" customFormat="1" x14ac:dyDescent="0.2">
      <c r="A2047" s="52"/>
      <c r="C2047" s="53"/>
      <c r="D2047" s="50"/>
      <c r="F2047" s="54"/>
      <c r="AU2047" s="83"/>
    </row>
    <row r="2048" spans="1:47" s="10" customFormat="1" x14ac:dyDescent="0.2">
      <c r="A2048" s="52"/>
      <c r="C2048" s="53"/>
      <c r="D2048" s="50"/>
      <c r="F2048" s="54"/>
      <c r="AU2048" s="83"/>
    </row>
    <row r="2049" spans="1:47" s="10" customFormat="1" x14ac:dyDescent="0.2">
      <c r="A2049" s="52"/>
      <c r="C2049" s="53"/>
      <c r="D2049" s="50"/>
      <c r="F2049" s="54"/>
      <c r="AU2049" s="83"/>
    </row>
    <row r="2050" spans="1:47" s="10" customFormat="1" x14ac:dyDescent="0.2">
      <c r="A2050" s="52"/>
      <c r="C2050" s="53"/>
      <c r="D2050" s="50"/>
      <c r="F2050" s="54"/>
      <c r="AU2050" s="83"/>
    </row>
    <row r="2051" spans="1:47" s="10" customFormat="1" x14ac:dyDescent="0.2">
      <c r="A2051" s="52"/>
      <c r="C2051" s="53"/>
      <c r="D2051" s="50"/>
      <c r="F2051" s="54"/>
      <c r="AU2051" s="83"/>
    </row>
    <row r="2052" spans="1:47" s="10" customFormat="1" x14ac:dyDescent="0.2">
      <c r="A2052" s="52"/>
      <c r="C2052" s="53"/>
      <c r="D2052" s="50"/>
      <c r="F2052" s="54"/>
      <c r="AU2052" s="83"/>
    </row>
    <row r="2053" spans="1:47" s="10" customFormat="1" x14ac:dyDescent="0.2">
      <c r="A2053" s="52"/>
      <c r="C2053" s="53"/>
      <c r="D2053" s="50"/>
      <c r="F2053" s="54"/>
      <c r="AU2053" s="83"/>
    </row>
    <row r="2054" spans="1:47" s="10" customFormat="1" x14ac:dyDescent="0.2">
      <c r="A2054" s="52"/>
      <c r="C2054" s="53"/>
      <c r="D2054" s="50"/>
      <c r="F2054" s="54"/>
      <c r="AU2054" s="83"/>
    </row>
    <row r="2055" spans="1:47" s="10" customFormat="1" x14ac:dyDescent="0.2">
      <c r="A2055" s="52"/>
      <c r="C2055" s="53"/>
      <c r="D2055" s="50"/>
      <c r="F2055" s="54"/>
      <c r="AU2055" s="83"/>
    </row>
    <row r="2056" spans="1:47" s="10" customFormat="1" x14ac:dyDescent="0.2">
      <c r="A2056" s="52"/>
      <c r="C2056" s="53"/>
      <c r="D2056" s="50"/>
      <c r="F2056" s="54"/>
      <c r="AU2056" s="83"/>
    </row>
    <row r="2057" spans="1:47" s="10" customFormat="1" x14ac:dyDescent="0.2">
      <c r="A2057" s="52"/>
      <c r="C2057" s="53"/>
      <c r="D2057" s="50"/>
      <c r="F2057" s="54"/>
      <c r="AU2057" s="83"/>
    </row>
    <row r="2058" spans="1:47" s="10" customFormat="1" x14ac:dyDescent="0.2">
      <c r="A2058" s="52"/>
      <c r="C2058" s="53"/>
      <c r="D2058" s="50"/>
      <c r="F2058" s="54"/>
      <c r="AU2058" s="83"/>
    </row>
    <row r="2059" spans="1:47" s="10" customFormat="1" x14ac:dyDescent="0.2">
      <c r="A2059" s="52"/>
      <c r="C2059" s="53"/>
      <c r="D2059" s="50"/>
      <c r="F2059" s="54"/>
      <c r="AU2059" s="83"/>
    </row>
    <row r="2060" spans="1:47" s="10" customFormat="1" x14ac:dyDescent="0.2">
      <c r="A2060" s="52"/>
      <c r="C2060" s="53"/>
      <c r="D2060" s="50"/>
      <c r="F2060" s="54"/>
      <c r="AU2060" s="83"/>
    </row>
    <row r="2061" spans="1:47" s="10" customFormat="1" x14ac:dyDescent="0.2">
      <c r="A2061" s="52"/>
      <c r="C2061" s="53"/>
      <c r="D2061" s="50"/>
      <c r="F2061" s="54"/>
      <c r="AU2061" s="83"/>
    </row>
    <row r="2062" spans="1:47" s="10" customFormat="1" x14ac:dyDescent="0.2">
      <c r="A2062" s="52"/>
      <c r="C2062" s="53"/>
      <c r="D2062" s="50"/>
      <c r="F2062" s="54"/>
      <c r="AU2062" s="83"/>
    </row>
    <row r="2063" spans="1:47" s="10" customFormat="1" x14ac:dyDescent="0.2">
      <c r="A2063" s="52"/>
      <c r="C2063" s="53"/>
      <c r="D2063" s="50"/>
      <c r="F2063" s="54"/>
      <c r="AU2063" s="83"/>
    </row>
    <row r="2064" spans="1:47" s="10" customFormat="1" x14ac:dyDescent="0.2">
      <c r="A2064" s="52"/>
      <c r="C2064" s="53"/>
      <c r="D2064" s="50"/>
      <c r="F2064" s="54"/>
      <c r="AU2064" s="83"/>
    </row>
    <row r="2065" spans="1:47" s="10" customFormat="1" x14ac:dyDescent="0.2">
      <c r="A2065" s="52"/>
      <c r="C2065" s="53"/>
      <c r="D2065" s="50"/>
      <c r="F2065" s="54"/>
      <c r="AU2065" s="83"/>
    </row>
    <row r="2066" spans="1:47" s="10" customFormat="1" x14ac:dyDescent="0.2">
      <c r="A2066" s="52"/>
      <c r="C2066" s="53"/>
      <c r="D2066" s="50"/>
      <c r="F2066" s="54"/>
      <c r="AU2066" s="83"/>
    </row>
    <row r="2067" spans="1:47" s="10" customFormat="1" x14ac:dyDescent="0.2">
      <c r="A2067" s="52"/>
      <c r="C2067" s="53"/>
      <c r="D2067" s="50"/>
      <c r="F2067" s="54"/>
      <c r="AU2067" s="83"/>
    </row>
    <row r="2068" spans="1:47" s="10" customFormat="1" x14ac:dyDescent="0.2">
      <c r="A2068" s="52"/>
      <c r="C2068" s="53"/>
      <c r="D2068" s="50"/>
      <c r="F2068" s="54"/>
      <c r="AU2068" s="83"/>
    </row>
    <row r="2069" spans="1:47" s="10" customFormat="1" x14ac:dyDescent="0.2">
      <c r="A2069" s="52"/>
      <c r="C2069" s="53"/>
      <c r="D2069" s="50"/>
      <c r="F2069" s="54"/>
      <c r="AU2069" s="83"/>
    </row>
    <row r="2070" spans="1:47" s="10" customFormat="1" x14ac:dyDescent="0.2">
      <c r="A2070" s="52"/>
      <c r="C2070" s="53"/>
      <c r="D2070" s="50"/>
      <c r="F2070" s="54"/>
      <c r="AU2070" s="83"/>
    </row>
    <row r="2071" spans="1:47" s="10" customFormat="1" x14ac:dyDescent="0.2">
      <c r="A2071" s="52"/>
      <c r="C2071" s="53"/>
      <c r="D2071" s="50"/>
      <c r="F2071" s="54"/>
      <c r="AU2071" s="83"/>
    </row>
    <row r="2072" spans="1:47" s="10" customFormat="1" x14ac:dyDescent="0.2">
      <c r="A2072" s="52"/>
      <c r="C2072" s="53"/>
      <c r="D2072" s="50"/>
      <c r="F2072" s="54"/>
      <c r="AU2072" s="83"/>
    </row>
    <row r="2073" spans="1:47" s="10" customFormat="1" x14ac:dyDescent="0.2">
      <c r="A2073" s="52"/>
      <c r="C2073" s="53"/>
      <c r="D2073" s="50"/>
      <c r="F2073" s="54"/>
      <c r="AU2073" s="83"/>
    </row>
    <row r="2074" spans="1:47" s="10" customFormat="1" x14ac:dyDescent="0.2">
      <c r="A2074" s="52"/>
      <c r="C2074" s="53"/>
      <c r="D2074" s="50"/>
      <c r="F2074" s="54"/>
      <c r="AU2074" s="83"/>
    </row>
    <row r="2075" spans="1:47" s="10" customFormat="1" x14ac:dyDescent="0.2">
      <c r="A2075" s="52"/>
      <c r="C2075" s="53"/>
      <c r="D2075" s="50"/>
      <c r="F2075" s="54"/>
      <c r="AU2075" s="83"/>
    </row>
    <row r="2076" spans="1:47" s="10" customFormat="1" x14ac:dyDescent="0.2">
      <c r="A2076" s="52"/>
      <c r="C2076" s="53"/>
      <c r="D2076" s="50"/>
      <c r="F2076" s="54"/>
      <c r="AU2076" s="83"/>
    </row>
    <row r="2077" spans="1:47" s="10" customFormat="1" x14ac:dyDescent="0.2">
      <c r="A2077" s="52"/>
      <c r="C2077" s="53"/>
      <c r="D2077" s="50"/>
      <c r="F2077" s="54"/>
      <c r="AU2077" s="83"/>
    </row>
    <row r="2078" spans="1:47" s="10" customFormat="1" x14ac:dyDescent="0.2">
      <c r="A2078" s="52"/>
      <c r="C2078" s="53"/>
      <c r="D2078" s="50"/>
      <c r="F2078" s="54"/>
      <c r="AU2078" s="83"/>
    </row>
    <row r="2079" spans="1:47" s="10" customFormat="1" x14ac:dyDescent="0.2">
      <c r="A2079" s="52"/>
      <c r="C2079" s="53"/>
      <c r="D2079" s="50"/>
      <c r="F2079" s="54"/>
      <c r="AU2079" s="83"/>
    </row>
    <row r="2080" spans="1:47" s="10" customFormat="1" x14ac:dyDescent="0.2">
      <c r="A2080" s="52"/>
      <c r="C2080" s="53"/>
      <c r="D2080" s="50"/>
      <c r="F2080" s="54"/>
      <c r="AU2080" s="83"/>
    </row>
    <row r="2081" spans="1:47" s="10" customFormat="1" x14ac:dyDescent="0.2">
      <c r="A2081" s="52"/>
      <c r="C2081" s="53"/>
      <c r="D2081" s="50"/>
      <c r="F2081" s="54"/>
      <c r="AU2081" s="83"/>
    </row>
    <row r="2082" spans="1:47" s="10" customFormat="1" x14ac:dyDescent="0.2">
      <c r="A2082" s="52"/>
      <c r="C2082" s="53"/>
      <c r="D2082" s="50"/>
      <c r="F2082" s="54"/>
      <c r="AU2082" s="83"/>
    </row>
    <row r="2083" spans="1:47" s="10" customFormat="1" x14ac:dyDescent="0.2">
      <c r="A2083" s="52"/>
      <c r="C2083" s="53"/>
      <c r="D2083" s="50"/>
      <c r="F2083" s="54"/>
      <c r="AU2083" s="83"/>
    </row>
    <row r="2084" spans="1:47" s="10" customFormat="1" x14ac:dyDescent="0.2">
      <c r="A2084" s="52"/>
      <c r="C2084" s="53"/>
      <c r="D2084" s="50"/>
      <c r="F2084" s="54"/>
      <c r="AU2084" s="83"/>
    </row>
    <row r="2085" spans="1:47" s="10" customFormat="1" x14ac:dyDescent="0.2">
      <c r="A2085" s="52"/>
      <c r="C2085" s="53"/>
      <c r="D2085" s="50"/>
      <c r="F2085" s="54"/>
      <c r="AU2085" s="83"/>
    </row>
    <row r="2086" spans="1:47" s="10" customFormat="1" x14ac:dyDescent="0.2">
      <c r="A2086" s="52"/>
      <c r="C2086" s="53"/>
      <c r="D2086" s="50"/>
      <c r="F2086" s="54"/>
      <c r="AU2086" s="83"/>
    </row>
    <row r="2087" spans="1:47" s="10" customFormat="1" x14ac:dyDescent="0.2">
      <c r="A2087" s="52"/>
      <c r="C2087" s="53"/>
      <c r="D2087" s="50"/>
      <c r="F2087" s="54"/>
      <c r="AU2087" s="83"/>
    </row>
    <row r="2088" spans="1:47" s="10" customFormat="1" x14ac:dyDescent="0.2">
      <c r="A2088" s="52"/>
      <c r="C2088" s="53"/>
      <c r="D2088" s="50"/>
      <c r="F2088" s="54"/>
      <c r="AU2088" s="83"/>
    </row>
    <row r="2089" spans="1:47" s="10" customFormat="1" x14ac:dyDescent="0.2">
      <c r="A2089" s="52"/>
      <c r="C2089" s="53"/>
      <c r="D2089" s="50"/>
      <c r="F2089" s="54"/>
      <c r="AU2089" s="83"/>
    </row>
    <row r="2090" spans="1:47" s="10" customFormat="1" x14ac:dyDescent="0.2">
      <c r="A2090" s="52"/>
      <c r="C2090" s="53"/>
      <c r="D2090" s="50"/>
      <c r="F2090" s="54"/>
      <c r="AU2090" s="83"/>
    </row>
    <row r="2091" spans="1:47" s="10" customFormat="1" x14ac:dyDescent="0.2">
      <c r="A2091" s="52"/>
      <c r="C2091" s="53"/>
      <c r="D2091" s="50"/>
      <c r="F2091" s="54"/>
      <c r="AU2091" s="83"/>
    </row>
    <row r="2092" spans="1:47" s="10" customFormat="1" x14ac:dyDescent="0.2">
      <c r="A2092" s="52"/>
      <c r="C2092" s="53"/>
      <c r="D2092" s="50"/>
      <c r="F2092" s="54"/>
      <c r="AU2092" s="83"/>
    </row>
    <row r="2093" spans="1:47" s="10" customFormat="1" x14ac:dyDescent="0.2">
      <c r="A2093" s="52"/>
      <c r="C2093" s="53"/>
      <c r="D2093" s="50"/>
      <c r="F2093" s="54"/>
      <c r="AU2093" s="83"/>
    </row>
    <row r="2094" spans="1:47" s="10" customFormat="1" x14ac:dyDescent="0.2">
      <c r="A2094" s="52"/>
      <c r="C2094" s="53"/>
      <c r="D2094" s="50"/>
      <c r="F2094" s="54"/>
      <c r="AU2094" s="83"/>
    </row>
    <row r="2095" spans="1:47" s="10" customFormat="1" x14ac:dyDescent="0.2">
      <c r="A2095" s="52"/>
      <c r="C2095" s="53"/>
      <c r="D2095" s="50"/>
      <c r="F2095" s="54"/>
      <c r="AU2095" s="83"/>
    </row>
    <row r="2096" spans="1:47" s="10" customFormat="1" x14ac:dyDescent="0.2">
      <c r="A2096" s="52"/>
      <c r="C2096" s="53"/>
      <c r="D2096" s="50"/>
      <c r="F2096" s="54"/>
      <c r="AU2096" s="83"/>
    </row>
    <row r="2097" spans="1:47" s="10" customFormat="1" x14ac:dyDescent="0.2">
      <c r="A2097" s="52"/>
      <c r="C2097" s="53"/>
      <c r="D2097" s="50"/>
      <c r="F2097" s="54"/>
      <c r="AU2097" s="83"/>
    </row>
    <row r="2098" spans="1:47" s="10" customFormat="1" x14ac:dyDescent="0.2">
      <c r="A2098" s="52"/>
      <c r="C2098" s="53"/>
      <c r="D2098" s="50"/>
      <c r="F2098" s="54"/>
      <c r="AU2098" s="83"/>
    </row>
    <row r="2099" spans="1:47" s="10" customFormat="1" x14ac:dyDescent="0.2">
      <c r="A2099" s="52"/>
      <c r="C2099" s="53"/>
      <c r="D2099" s="50"/>
      <c r="F2099" s="54"/>
      <c r="AU2099" s="83"/>
    </row>
    <row r="2100" spans="1:47" s="10" customFormat="1" x14ac:dyDescent="0.2">
      <c r="A2100" s="52"/>
      <c r="C2100" s="53"/>
      <c r="D2100" s="50"/>
      <c r="F2100" s="54"/>
      <c r="AU2100" s="83"/>
    </row>
    <row r="2101" spans="1:47" s="10" customFormat="1" x14ac:dyDescent="0.2">
      <c r="A2101" s="52"/>
      <c r="C2101" s="53"/>
      <c r="D2101" s="50"/>
      <c r="F2101" s="54"/>
      <c r="AU2101" s="83"/>
    </row>
    <row r="2102" spans="1:47" s="10" customFormat="1" x14ac:dyDescent="0.2">
      <c r="A2102" s="52"/>
      <c r="C2102" s="53"/>
      <c r="D2102" s="50"/>
      <c r="F2102" s="54"/>
      <c r="AU2102" s="83"/>
    </row>
    <row r="2103" spans="1:47" s="10" customFormat="1" x14ac:dyDescent="0.2">
      <c r="A2103" s="52"/>
      <c r="C2103" s="53"/>
      <c r="D2103" s="50"/>
      <c r="F2103" s="54"/>
      <c r="AU2103" s="83"/>
    </row>
    <row r="2104" spans="1:47" s="10" customFormat="1" x14ac:dyDescent="0.2">
      <c r="A2104" s="52"/>
      <c r="C2104" s="53"/>
      <c r="D2104" s="50"/>
      <c r="F2104" s="54"/>
      <c r="AU2104" s="83"/>
    </row>
    <row r="2105" spans="1:47" s="10" customFormat="1" x14ac:dyDescent="0.2">
      <c r="A2105" s="52"/>
      <c r="C2105" s="53"/>
      <c r="D2105" s="50"/>
      <c r="F2105" s="54"/>
      <c r="AU2105" s="83"/>
    </row>
    <row r="2106" spans="1:47" s="10" customFormat="1" x14ac:dyDescent="0.2">
      <c r="A2106" s="52"/>
      <c r="C2106" s="53"/>
      <c r="D2106" s="50"/>
      <c r="F2106" s="54"/>
      <c r="AU2106" s="83"/>
    </row>
    <row r="2107" spans="1:47" s="10" customFormat="1" x14ac:dyDescent="0.2">
      <c r="A2107" s="52"/>
      <c r="C2107" s="53"/>
      <c r="D2107" s="50"/>
      <c r="F2107" s="54"/>
      <c r="AU2107" s="83"/>
    </row>
    <row r="2108" spans="1:47" s="10" customFormat="1" x14ac:dyDescent="0.2">
      <c r="A2108" s="52"/>
      <c r="C2108" s="53"/>
      <c r="D2108" s="50"/>
      <c r="F2108" s="54"/>
      <c r="AU2108" s="83"/>
    </row>
    <row r="2109" spans="1:47" s="10" customFormat="1" x14ac:dyDescent="0.2">
      <c r="A2109" s="52"/>
      <c r="C2109" s="53"/>
      <c r="D2109" s="50"/>
      <c r="F2109" s="54"/>
      <c r="AU2109" s="83"/>
    </row>
    <row r="2110" spans="1:47" s="10" customFormat="1" x14ac:dyDescent="0.2">
      <c r="A2110" s="52"/>
      <c r="C2110" s="53"/>
      <c r="D2110" s="50"/>
      <c r="F2110" s="54"/>
      <c r="AU2110" s="83"/>
    </row>
    <row r="2111" spans="1:47" s="10" customFormat="1" x14ac:dyDescent="0.2">
      <c r="A2111" s="52"/>
      <c r="C2111" s="53"/>
      <c r="D2111" s="50"/>
      <c r="F2111" s="54"/>
      <c r="AU2111" s="83"/>
    </row>
    <row r="2112" spans="1:47" s="10" customFormat="1" x14ac:dyDescent="0.2">
      <c r="A2112" s="52"/>
      <c r="C2112" s="53"/>
      <c r="D2112" s="50"/>
      <c r="F2112" s="54"/>
      <c r="AU2112" s="83"/>
    </row>
    <row r="2113" spans="1:47" s="10" customFormat="1" x14ac:dyDescent="0.2">
      <c r="A2113" s="52"/>
      <c r="C2113" s="53"/>
      <c r="D2113" s="50"/>
      <c r="F2113" s="54"/>
      <c r="AU2113" s="83"/>
    </row>
    <row r="2114" spans="1:47" s="10" customFormat="1" x14ac:dyDescent="0.2">
      <c r="A2114" s="52"/>
      <c r="C2114" s="53"/>
      <c r="D2114" s="50"/>
      <c r="F2114" s="54"/>
      <c r="AU2114" s="83"/>
    </row>
    <row r="2115" spans="1:47" s="10" customFormat="1" x14ac:dyDescent="0.2">
      <c r="A2115" s="52"/>
      <c r="C2115" s="53"/>
      <c r="D2115" s="50"/>
      <c r="F2115" s="54"/>
      <c r="AU2115" s="83"/>
    </row>
    <row r="2116" spans="1:47" s="10" customFormat="1" x14ac:dyDescent="0.2">
      <c r="A2116" s="52"/>
      <c r="C2116" s="53"/>
      <c r="D2116" s="50"/>
      <c r="F2116" s="54"/>
      <c r="AU2116" s="83"/>
    </row>
    <row r="2117" spans="1:47" s="10" customFormat="1" x14ac:dyDescent="0.2">
      <c r="A2117" s="52"/>
      <c r="C2117" s="53"/>
      <c r="D2117" s="50"/>
      <c r="F2117" s="54"/>
      <c r="AU2117" s="83"/>
    </row>
    <row r="2118" spans="1:47" s="10" customFormat="1" x14ac:dyDescent="0.2">
      <c r="A2118" s="52"/>
      <c r="C2118" s="53"/>
      <c r="D2118" s="50"/>
      <c r="F2118" s="54"/>
      <c r="AU2118" s="83"/>
    </row>
    <row r="2119" spans="1:47" s="10" customFormat="1" x14ac:dyDescent="0.2">
      <c r="A2119" s="52"/>
      <c r="C2119" s="53"/>
      <c r="D2119" s="50"/>
      <c r="F2119" s="54"/>
      <c r="AU2119" s="83"/>
    </row>
    <row r="2120" spans="1:47" s="10" customFormat="1" x14ac:dyDescent="0.2">
      <c r="A2120" s="52"/>
      <c r="C2120" s="53"/>
      <c r="D2120" s="50"/>
      <c r="F2120" s="54"/>
      <c r="AU2120" s="83"/>
    </row>
    <row r="2121" spans="1:47" s="10" customFormat="1" x14ac:dyDescent="0.2">
      <c r="A2121" s="52"/>
      <c r="C2121" s="53"/>
      <c r="D2121" s="50"/>
      <c r="F2121" s="54"/>
      <c r="AU2121" s="83"/>
    </row>
    <row r="2122" spans="1:47" s="10" customFormat="1" x14ac:dyDescent="0.2">
      <c r="A2122" s="52"/>
      <c r="C2122" s="53"/>
      <c r="D2122" s="50"/>
      <c r="F2122" s="54"/>
      <c r="AU2122" s="83"/>
    </row>
    <row r="2123" spans="1:47" s="10" customFormat="1" x14ac:dyDescent="0.2">
      <c r="A2123" s="52"/>
      <c r="C2123" s="53"/>
      <c r="D2123" s="50"/>
      <c r="F2123" s="54"/>
      <c r="AU2123" s="83"/>
    </row>
    <row r="2124" spans="1:47" s="10" customFormat="1" x14ac:dyDescent="0.2">
      <c r="A2124" s="52"/>
      <c r="C2124" s="53"/>
      <c r="D2124" s="50"/>
      <c r="F2124" s="54"/>
      <c r="AU2124" s="83"/>
    </row>
    <row r="2125" spans="1:47" s="10" customFormat="1" x14ac:dyDescent="0.2">
      <c r="A2125" s="52"/>
      <c r="C2125" s="53"/>
      <c r="D2125" s="50"/>
      <c r="F2125" s="54"/>
      <c r="AU2125" s="83"/>
    </row>
    <row r="2126" spans="1:47" s="10" customFormat="1" x14ac:dyDescent="0.2">
      <c r="A2126" s="52"/>
      <c r="C2126" s="53"/>
      <c r="D2126" s="50"/>
      <c r="F2126" s="54"/>
      <c r="AU2126" s="83"/>
    </row>
    <row r="2127" spans="1:47" s="10" customFormat="1" x14ac:dyDescent="0.2">
      <c r="A2127" s="52"/>
      <c r="C2127" s="53"/>
      <c r="D2127" s="50"/>
      <c r="F2127" s="54"/>
      <c r="AU2127" s="83"/>
    </row>
    <row r="2128" spans="1:47" s="10" customFormat="1" x14ac:dyDescent="0.2">
      <c r="A2128" s="52"/>
      <c r="C2128" s="53"/>
      <c r="D2128" s="50"/>
      <c r="F2128" s="54"/>
      <c r="AU2128" s="83"/>
    </row>
    <row r="2129" spans="1:47" s="10" customFormat="1" x14ac:dyDescent="0.2">
      <c r="A2129" s="52"/>
      <c r="C2129" s="53"/>
      <c r="D2129" s="50"/>
      <c r="F2129" s="54"/>
      <c r="AU2129" s="83"/>
    </row>
    <row r="2130" spans="1:47" s="10" customFormat="1" x14ac:dyDescent="0.2">
      <c r="A2130" s="52"/>
      <c r="C2130" s="53"/>
      <c r="D2130" s="50"/>
      <c r="F2130" s="54"/>
      <c r="AU2130" s="83"/>
    </row>
    <row r="2131" spans="1:47" s="10" customFormat="1" x14ac:dyDescent="0.2">
      <c r="A2131" s="52"/>
      <c r="C2131" s="53"/>
      <c r="D2131" s="50"/>
      <c r="F2131" s="54"/>
      <c r="AU2131" s="83"/>
    </row>
    <row r="2132" spans="1:47" s="10" customFormat="1" x14ac:dyDescent="0.2">
      <c r="A2132" s="52"/>
      <c r="C2132" s="53"/>
      <c r="D2132" s="50"/>
      <c r="F2132" s="54"/>
      <c r="AU2132" s="83"/>
    </row>
    <row r="2133" spans="1:47" s="10" customFormat="1" x14ac:dyDescent="0.2">
      <c r="A2133" s="52"/>
      <c r="C2133" s="53"/>
      <c r="D2133" s="50"/>
      <c r="F2133" s="54"/>
      <c r="AU2133" s="83"/>
    </row>
    <row r="2134" spans="1:47" s="10" customFormat="1" x14ac:dyDescent="0.2">
      <c r="A2134" s="52"/>
      <c r="C2134" s="53"/>
      <c r="D2134" s="50"/>
      <c r="F2134" s="54"/>
      <c r="AU2134" s="83"/>
    </row>
    <row r="2135" spans="1:47" s="10" customFormat="1" x14ac:dyDescent="0.2">
      <c r="A2135" s="52"/>
      <c r="C2135" s="53"/>
      <c r="D2135" s="50"/>
      <c r="F2135" s="54"/>
      <c r="AU2135" s="83"/>
    </row>
    <row r="2136" spans="1:47" s="10" customFormat="1" x14ac:dyDescent="0.2">
      <c r="A2136" s="52"/>
      <c r="C2136" s="53"/>
      <c r="D2136" s="50"/>
      <c r="F2136" s="54"/>
      <c r="AU2136" s="83"/>
    </row>
    <row r="2137" spans="1:47" s="10" customFormat="1" x14ac:dyDescent="0.2">
      <c r="A2137" s="52"/>
      <c r="C2137" s="53"/>
      <c r="D2137" s="50"/>
      <c r="F2137" s="54"/>
      <c r="AU2137" s="83"/>
    </row>
    <row r="2138" spans="1:47" s="10" customFormat="1" x14ac:dyDescent="0.2">
      <c r="A2138" s="52"/>
      <c r="C2138" s="53"/>
      <c r="D2138" s="50"/>
      <c r="F2138" s="54"/>
      <c r="AU2138" s="83"/>
    </row>
    <row r="2139" spans="1:47" s="10" customFormat="1" x14ac:dyDescent="0.2">
      <c r="A2139" s="52"/>
      <c r="C2139" s="53"/>
      <c r="D2139" s="50"/>
      <c r="F2139" s="54"/>
      <c r="AU2139" s="83"/>
    </row>
    <row r="2140" spans="1:47" s="10" customFormat="1" x14ac:dyDescent="0.2">
      <c r="A2140" s="52"/>
      <c r="C2140" s="53"/>
      <c r="D2140" s="50"/>
      <c r="F2140" s="54"/>
      <c r="AU2140" s="83"/>
    </row>
    <row r="2141" spans="1:47" s="10" customFormat="1" x14ac:dyDescent="0.2">
      <c r="A2141" s="52"/>
      <c r="C2141" s="53"/>
      <c r="D2141" s="50"/>
      <c r="F2141" s="54"/>
      <c r="AU2141" s="83"/>
    </row>
    <row r="2142" spans="1:47" s="10" customFormat="1" x14ac:dyDescent="0.2">
      <c r="A2142" s="52"/>
      <c r="C2142" s="53"/>
      <c r="D2142" s="50"/>
      <c r="F2142" s="54"/>
      <c r="AU2142" s="83"/>
    </row>
    <row r="2143" spans="1:47" s="10" customFormat="1" x14ac:dyDescent="0.2">
      <c r="A2143" s="52"/>
      <c r="C2143" s="53"/>
      <c r="D2143" s="50"/>
      <c r="F2143" s="54"/>
      <c r="AU2143" s="83"/>
    </row>
    <row r="2144" spans="1:47" s="10" customFormat="1" x14ac:dyDescent="0.2">
      <c r="A2144" s="52"/>
      <c r="C2144" s="53"/>
      <c r="D2144" s="50"/>
      <c r="F2144" s="54"/>
      <c r="AU2144" s="83"/>
    </row>
    <row r="2145" spans="1:47" s="10" customFormat="1" x14ac:dyDescent="0.2">
      <c r="A2145" s="52"/>
      <c r="C2145" s="53"/>
      <c r="D2145" s="50"/>
      <c r="F2145" s="54"/>
      <c r="AU2145" s="83"/>
    </row>
    <row r="2146" spans="1:47" s="10" customFormat="1" x14ac:dyDescent="0.2">
      <c r="A2146" s="52"/>
      <c r="C2146" s="53"/>
      <c r="D2146" s="50"/>
      <c r="F2146" s="54"/>
      <c r="AU2146" s="83"/>
    </row>
    <row r="2147" spans="1:47" s="10" customFormat="1" x14ac:dyDescent="0.2">
      <c r="A2147" s="52"/>
      <c r="C2147" s="53"/>
      <c r="D2147" s="50"/>
      <c r="F2147" s="54"/>
      <c r="AU2147" s="83"/>
    </row>
    <row r="2148" spans="1:47" s="10" customFormat="1" x14ac:dyDescent="0.2">
      <c r="A2148" s="52"/>
      <c r="C2148" s="53"/>
      <c r="D2148" s="50"/>
      <c r="F2148" s="54"/>
      <c r="AU2148" s="83"/>
    </row>
    <row r="2149" spans="1:47" s="10" customFormat="1" x14ac:dyDescent="0.2">
      <c r="A2149" s="52"/>
      <c r="C2149" s="53"/>
      <c r="D2149" s="50"/>
      <c r="F2149" s="54"/>
      <c r="AU2149" s="83"/>
    </row>
    <row r="2150" spans="1:47" s="10" customFormat="1" x14ac:dyDescent="0.2">
      <c r="A2150" s="52"/>
      <c r="C2150" s="53"/>
      <c r="D2150" s="50"/>
      <c r="F2150" s="54"/>
      <c r="AU2150" s="83"/>
    </row>
    <row r="2151" spans="1:47" s="10" customFormat="1" x14ac:dyDescent="0.2">
      <c r="A2151" s="52"/>
      <c r="C2151" s="53"/>
      <c r="D2151" s="50"/>
      <c r="F2151" s="54"/>
      <c r="AU2151" s="83"/>
    </row>
    <row r="2152" spans="1:47" s="10" customFormat="1" x14ac:dyDescent="0.2">
      <c r="A2152" s="52"/>
      <c r="C2152" s="53"/>
      <c r="D2152" s="50"/>
      <c r="F2152" s="54"/>
      <c r="AU2152" s="83"/>
    </row>
    <row r="2153" spans="1:47" s="10" customFormat="1" x14ac:dyDescent="0.2">
      <c r="A2153" s="52"/>
      <c r="C2153" s="53"/>
      <c r="D2153" s="50"/>
      <c r="F2153" s="54"/>
      <c r="AU2153" s="83"/>
    </row>
    <row r="2154" spans="1:47" s="10" customFormat="1" x14ac:dyDescent="0.2">
      <c r="A2154" s="52"/>
      <c r="C2154" s="53"/>
      <c r="D2154" s="50"/>
      <c r="F2154" s="54"/>
      <c r="AU2154" s="83"/>
    </row>
    <row r="2155" spans="1:47" s="10" customFormat="1" x14ac:dyDescent="0.2">
      <c r="A2155" s="52"/>
      <c r="C2155" s="53"/>
      <c r="D2155" s="50"/>
      <c r="F2155" s="54"/>
      <c r="AU2155" s="83"/>
    </row>
    <row r="2156" spans="1:47" s="10" customFormat="1" x14ac:dyDescent="0.2">
      <c r="A2156" s="52"/>
      <c r="C2156" s="53"/>
      <c r="D2156" s="50"/>
      <c r="F2156" s="54"/>
      <c r="AU2156" s="83"/>
    </row>
    <row r="2157" spans="1:47" s="10" customFormat="1" x14ac:dyDescent="0.2">
      <c r="A2157" s="52"/>
      <c r="C2157" s="53"/>
      <c r="D2157" s="50"/>
      <c r="F2157" s="54"/>
      <c r="AU2157" s="83"/>
    </row>
    <row r="2158" spans="1:47" s="10" customFormat="1" x14ac:dyDescent="0.2">
      <c r="A2158" s="52"/>
      <c r="C2158" s="53"/>
      <c r="D2158" s="50"/>
      <c r="F2158" s="54"/>
      <c r="AU2158" s="83"/>
    </row>
    <row r="2159" spans="1:47" s="10" customFormat="1" x14ac:dyDescent="0.2">
      <c r="A2159" s="52"/>
      <c r="C2159" s="53"/>
      <c r="D2159" s="50"/>
      <c r="F2159" s="54"/>
      <c r="AU2159" s="83"/>
    </row>
    <row r="2160" spans="1:47" s="10" customFormat="1" x14ac:dyDescent="0.2">
      <c r="A2160" s="52"/>
      <c r="C2160" s="53"/>
      <c r="D2160" s="50"/>
      <c r="F2160" s="54"/>
      <c r="AU2160" s="83"/>
    </row>
    <row r="2161" spans="1:47" s="10" customFormat="1" x14ac:dyDescent="0.2">
      <c r="A2161" s="52"/>
      <c r="C2161" s="53"/>
      <c r="D2161" s="50"/>
      <c r="F2161" s="54"/>
      <c r="AU2161" s="83"/>
    </row>
    <row r="2162" spans="1:47" s="10" customFormat="1" x14ac:dyDescent="0.2">
      <c r="A2162" s="52"/>
      <c r="C2162" s="53"/>
      <c r="D2162" s="50"/>
      <c r="F2162" s="54"/>
      <c r="AU2162" s="83"/>
    </row>
    <row r="2163" spans="1:47" s="10" customFormat="1" x14ac:dyDescent="0.2">
      <c r="A2163" s="52"/>
      <c r="C2163" s="53"/>
      <c r="D2163" s="50"/>
      <c r="F2163" s="54"/>
      <c r="AU2163" s="83"/>
    </row>
    <row r="2164" spans="1:47" s="10" customFormat="1" x14ac:dyDescent="0.2">
      <c r="A2164" s="52"/>
      <c r="C2164" s="53"/>
      <c r="D2164" s="50"/>
      <c r="F2164" s="54"/>
      <c r="AU2164" s="83"/>
    </row>
    <row r="2165" spans="1:47" s="10" customFormat="1" x14ac:dyDescent="0.2">
      <c r="A2165" s="52"/>
      <c r="C2165" s="53"/>
      <c r="D2165" s="50"/>
      <c r="F2165" s="54"/>
      <c r="AU2165" s="83"/>
    </row>
    <row r="2166" spans="1:47" s="10" customFormat="1" x14ac:dyDescent="0.2">
      <c r="A2166" s="52"/>
      <c r="C2166" s="53"/>
      <c r="D2166" s="50"/>
      <c r="F2166" s="54"/>
      <c r="AU2166" s="83"/>
    </row>
    <row r="2167" spans="1:47" s="10" customFormat="1" x14ac:dyDescent="0.2">
      <c r="A2167" s="52"/>
      <c r="C2167" s="53"/>
      <c r="D2167" s="50"/>
      <c r="F2167" s="54"/>
      <c r="AU2167" s="83"/>
    </row>
    <row r="2168" spans="1:47" s="10" customFormat="1" x14ac:dyDescent="0.2">
      <c r="A2168" s="52"/>
      <c r="C2168" s="53"/>
      <c r="D2168" s="50"/>
      <c r="F2168" s="54"/>
      <c r="AU2168" s="83"/>
    </row>
    <row r="2169" spans="1:47" s="10" customFormat="1" x14ac:dyDescent="0.2">
      <c r="A2169" s="52"/>
      <c r="C2169" s="53"/>
      <c r="D2169" s="50"/>
      <c r="F2169" s="54"/>
      <c r="AU2169" s="83"/>
    </row>
    <row r="2170" spans="1:47" s="10" customFormat="1" x14ac:dyDescent="0.2">
      <c r="A2170" s="52"/>
      <c r="C2170" s="53"/>
      <c r="D2170" s="50"/>
      <c r="F2170" s="54"/>
      <c r="AU2170" s="83"/>
    </row>
    <row r="2171" spans="1:47" s="10" customFormat="1" x14ac:dyDescent="0.2">
      <c r="A2171" s="52"/>
      <c r="C2171" s="53"/>
      <c r="D2171" s="50"/>
      <c r="F2171" s="54"/>
      <c r="AU2171" s="83"/>
    </row>
    <row r="2172" spans="1:47" s="10" customFormat="1" x14ac:dyDescent="0.2">
      <c r="A2172" s="52"/>
      <c r="C2172" s="53"/>
      <c r="D2172" s="50"/>
      <c r="F2172" s="54"/>
      <c r="AU2172" s="83"/>
    </row>
    <row r="2173" spans="1:47" s="10" customFormat="1" x14ac:dyDescent="0.2">
      <c r="A2173" s="52"/>
      <c r="C2173" s="53"/>
      <c r="D2173" s="50"/>
      <c r="F2173" s="54"/>
      <c r="AU2173" s="83"/>
    </row>
    <row r="2174" spans="1:47" s="10" customFormat="1" x14ac:dyDescent="0.2">
      <c r="A2174" s="52"/>
      <c r="C2174" s="53"/>
      <c r="D2174" s="50"/>
      <c r="F2174" s="54"/>
      <c r="AU2174" s="83"/>
    </row>
    <row r="2175" spans="1:47" s="10" customFormat="1" x14ac:dyDescent="0.2">
      <c r="A2175" s="52"/>
      <c r="C2175" s="53"/>
      <c r="D2175" s="50"/>
      <c r="F2175" s="54"/>
      <c r="AU2175" s="83"/>
    </row>
    <row r="2176" spans="1:47" s="10" customFormat="1" x14ac:dyDescent="0.2">
      <c r="A2176" s="52"/>
      <c r="C2176" s="53"/>
      <c r="D2176" s="50"/>
      <c r="F2176" s="54"/>
      <c r="AU2176" s="83"/>
    </row>
    <row r="2177" spans="1:47" s="10" customFormat="1" x14ac:dyDescent="0.2">
      <c r="A2177" s="52"/>
      <c r="C2177" s="53"/>
      <c r="D2177" s="50"/>
      <c r="F2177" s="54"/>
      <c r="AU2177" s="83"/>
    </row>
    <row r="2178" spans="1:47" s="10" customFormat="1" x14ac:dyDescent="0.2">
      <c r="A2178" s="52"/>
      <c r="C2178" s="53"/>
      <c r="D2178" s="50"/>
      <c r="F2178" s="54"/>
      <c r="AU2178" s="83"/>
    </row>
    <row r="2179" spans="1:47" s="10" customFormat="1" x14ac:dyDescent="0.2">
      <c r="A2179" s="52"/>
      <c r="C2179" s="53"/>
      <c r="D2179" s="50"/>
      <c r="F2179" s="54"/>
      <c r="AU2179" s="83"/>
    </row>
    <row r="2180" spans="1:47" s="10" customFormat="1" x14ac:dyDescent="0.2">
      <c r="A2180" s="52"/>
      <c r="C2180" s="53"/>
      <c r="D2180" s="50"/>
      <c r="F2180" s="54"/>
      <c r="AU2180" s="83"/>
    </row>
    <row r="2181" spans="1:47" s="10" customFormat="1" x14ac:dyDescent="0.2">
      <c r="A2181" s="52"/>
      <c r="C2181" s="53"/>
      <c r="D2181" s="50"/>
      <c r="F2181" s="54"/>
      <c r="AU2181" s="83"/>
    </row>
    <row r="2182" spans="1:47" s="10" customFormat="1" x14ac:dyDescent="0.2">
      <c r="A2182" s="52"/>
      <c r="C2182" s="53"/>
      <c r="D2182" s="50"/>
      <c r="F2182" s="54"/>
      <c r="AU2182" s="83"/>
    </row>
    <row r="2183" spans="1:47" s="10" customFormat="1" x14ac:dyDescent="0.2">
      <c r="A2183" s="52"/>
      <c r="C2183" s="53"/>
      <c r="D2183" s="50"/>
      <c r="F2183" s="54"/>
      <c r="AU2183" s="83"/>
    </row>
    <row r="2184" spans="1:47" s="10" customFormat="1" x14ac:dyDescent="0.2">
      <c r="A2184" s="52"/>
      <c r="C2184" s="53"/>
      <c r="D2184" s="50"/>
      <c r="F2184" s="54"/>
      <c r="AU2184" s="83"/>
    </row>
    <row r="2185" spans="1:47" s="10" customFormat="1" x14ac:dyDescent="0.2">
      <c r="A2185" s="52"/>
      <c r="C2185" s="53"/>
      <c r="D2185" s="50"/>
      <c r="F2185" s="54"/>
      <c r="AU2185" s="83"/>
    </row>
    <row r="2186" spans="1:47" s="10" customFormat="1" x14ac:dyDescent="0.2">
      <c r="A2186" s="52"/>
      <c r="C2186" s="53"/>
      <c r="D2186" s="50"/>
      <c r="F2186" s="54"/>
      <c r="AU2186" s="83"/>
    </row>
    <row r="2187" spans="1:47" s="10" customFormat="1" x14ac:dyDescent="0.2">
      <c r="A2187" s="52"/>
      <c r="C2187" s="53"/>
      <c r="D2187" s="50"/>
      <c r="F2187" s="54"/>
      <c r="AU2187" s="83"/>
    </row>
    <row r="2188" spans="1:47" s="10" customFormat="1" x14ac:dyDescent="0.2">
      <c r="A2188" s="52"/>
      <c r="C2188" s="53"/>
      <c r="D2188" s="50"/>
      <c r="F2188" s="54"/>
      <c r="AU2188" s="83"/>
    </row>
    <row r="2189" spans="1:47" s="10" customFormat="1" x14ac:dyDescent="0.2">
      <c r="A2189" s="52"/>
      <c r="C2189" s="53"/>
      <c r="D2189" s="50"/>
      <c r="F2189" s="54"/>
      <c r="AU2189" s="83"/>
    </row>
    <row r="2190" spans="1:47" s="10" customFormat="1" x14ac:dyDescent="0.2">
      <c r="A2190" s="52"/>
      <c r="C2190" s="53"/>
      <c r="D2190" s="50"/>
      <c r="F2190" s="54"/>
      <c r="AU2190" s="83"/>
    </row>
    <row r="2191" spans="1:47" s="10" customFormat="1" x14ac:dyDescent="0.2">
      <c r="A2191" s="52"/>
      <c r="C2191" s="53"/>
      <c r="D2191" s="50"/>
      <c r="F2191" s="54"/>
      <c r="AU2191" s="83"/>
    </row>
    <row r="2192" spans="1:47" s="10" customFormat="1" x14ac:dyDescent="0.2">
      <c r="A2192" s="52"/>
      <c r="C2192" s="53"/>
      <c r="D2192" s="50"/>
      <c r="F2192" s="54"/>
      <c r="AU2192" s="83"/>
    </row>
    <row r="2193" spans="1:47" s="10" customFormat="1" x14ac:dyDescent="0.2">
      <c r="A2193" s="52"/>
      <c r="C2193" s="53"/>
      <c r="D2193" s="50"/>
      <c r="F2193" s="54"/>
      <c r="AU2193" s="83"/>
    </row>
    <row r="2194" spans="1:47" s="10" customFormat="1" x14ac:dyDescent="0.2">
      <c r="A2194" s="52"/>
      <c r="C2194" s="53"/>
      <c r="D2194" s="50"/>
      <c r="F2194" s="54"/>
      <c r="AU2194" s="83"/>
    </row>
    <row r="2195" spans="1:47" s="10" customFormat="1" x14ac:dyDescent="0.2">
      <c r="A2195" s="52"/>
      <c r="C2195" s="53"/>
      <c r="D2195" s="50"/>
      <c r="F2195" s="54"/>
      <c r="AU2195" s="83"/>
    </row>
    <row r="2196" spans="1:47" s="10" customFormat="1" x14ac:dyDescent="0.2">
      <c r="A2196" s="52"/>
      <c r="C2196" s="53"/>
      <c r="D2196" s="50"/>
      <c r="F2196" s="54"/>
      <c r="AU2196" s="83"/>
    </row>
    <row r="2197" spans="1:47" s="10" customFormat="1" x14ac:dyDescent="0.2">
      <c r="A2197" s="52"/>
      <c r="C2197" s="53"/>
      <c r="D2197" s="50"/>
      <c r="F2197" s="54"/>
      <c r="AU2197" s="83"/>
    </row>
    <row r="2198" spans="1:47" s="10" customFormat="1" x14ac:dyDescent="0.2">
      <c r="A2198" s="52"/>
      <c r="C2198" s="53"/>
      <c r="D2198" s="50"/>
      <c r="F2198" s="54"/>
      <c r="AU2198" s="83"/>
    </row>
    <row r="2199" spans="1:47" s="10" customFormat="1" x14ac:dyDescent="0.2">
      <c r="A2199" s="52"/>
      <c r="C2199" s="53"/>
      <c r="D2199" s="50"/>
      <c r="F2199" s="54"/>
      <c r="AU2199" s="83"/>
    </row>
    <row r="2200" spans="1:47" s="10" customFormat="1" x14ac:dyDescent="0.2">
      <c r="A2200" s="52"/>
      <c r="C2200" s="53"/>
      <c r="D2200" s="50"/>
      <c r="F2200" s="54"/>
      <c r="AU2200" s="83"/>
    </row>
    <row r="2201" spans="1:47" s="10" customFormat="1" x14ac:dyDescent="0.2">
      <c r="A2201" s="52"/>
      <c r="C2201" s="53"/>
      <c r="D2201" s="50"/>
      <c r="F2201" s="54"/>
      <c r="AU2201" s="83"/>
    </row>
    <row r="2202" spans="1:47" s="10" customFormat="1" x14ac:dyDescent="0.2">
      <c r="A2202" s="52"/>
      <c r="C2202" s="53"/>
      <c r="D2202" s="50"/>
      <c r="F2202" s="54"/>
      <c r="AU2202" s="83"/>
    </row>
    <row r="2203" spans="1:47" s="10" customFormat="1" x14ac:dyDescent="0.2">
      <c r="A2203" s="52"/>
      <c r="C2203" s="53"/>
      <c r="D2203" s="50"/>
      <c r="F2203" s="54"/>
      <c r="AU2203" s="83"/>
    </row>
    <row r="2204" spans="1:47" s="10" customFormat="1" x14ac:dyDescent="0.2">
      <c r="A2204" s="52"/>
      <c r="C2204" s="53"/>
      <c r="D2204" s="50"/>
      <c r="F2204" s="54"/>
      <c r="AU2204" s="83"/>
    </row>
    <row r="2205" spans="1:47" s="10" customFormat="1" x14ac:dyDescent="0.2">
      <c r="A2205" s="52"/>
      <c r="C2205" s="53"/>
      <c r="D2205" s="50"/>
      <c r="F2205" s="54"/>
      <c r="AU2205" s="83"/>
    </row>
    <row r="2206" spans="1:47" s="10" customFormat="1" x14ac:dyDescent="0.2">
      <c r="A2206" s="52"/>
      <c r="C2206" s="53"/>
      <c r="D2206" s="50"/>
      <c r="F2206" s="54"/>
      <c r="AU2206" s="83"/>
    </row>
    <row r="2207" spans="1:47" s="10" customFormat="1" x14ac:dyDescent="0.2">
      <c r="A2207" s="52"/>
      <c r="C2207" s="53"/>
      <c r="D2207" s="50"/>
      <c r="F2207" s="54"/>
      <c r="AU2207" s="83"/>
    </row>
    <row r="2208" spans="1:47" s="10" customFormat="1" x14ac:dyDescent="0.2">
      <c r="A2208" s="52"/>
      <c r="C2208" s="53"/>
      <c r="D2208" s="50"/>
      <c r="F2208" s="54"/>
      <c r="AU2208" s="83"/>
    </row>
    <row r="2209" spans="1:47" s="10" customFormat="1" x14ac:dyDescent="0.2">
      <c r="A2209" s="52"/>
      <c r="C2209" s="53"/>
      <c r="D2209" s="50"/>
      <c r="F2209" s="54"/>
      <c r="AU2209" s="83"/>
    </row>
    <row r="2210" spans="1:47" s="10" customFormat="1" x14ac:dyDescent="0.2">
      <c r="A2210" s="52"/>
      <c r="C2210" s="53"/>
      <c r="D2210" s="50"/>
      <c r="F2210" s="54"/>
      <c r="AU2210" s="83"/>
    </row>
    <row r="2211" spans="1:47" s="10" customFormat="1" x14ac:dyDescent="0.2">
      <c r="A2211" s="52"/>
      <c r="C2211" s="53"/>
      <c r="D2211" s="50"/>
      <c r="F2211" s="54"/>
      <c r="AU2211" s="83"/>
    </row>
    <row r="2212" spans="1:47" s="10" customFormat="1" x14ac:dyDescent="0.2">
      <c r="A2212" s="52"/>
      <c r="C2212" s="53"/>
      <c r="D2212" s="50"/>
      <c r="F2212" s="54"/>
      <c r="AU2212" s="83"/>
    </row>
    <row r="2213" spans="1:47" s="10" customFormat="1" x14ac:dyDescent="0.2">
      <c r="A2213" s="52"/>
      <c r="C2213" s="53"/>
      <c r="D2213" s="50"/>
      <c r="F2213" s="54"/>
      <c r="AU2213" s="83"/>
    </row>
    <row r="2214" spans="1:47" s="10" customFormat="1" x14ac:dyDescent="0.2">
      <c r="A2214" s="52"/>
      <c r="C2214" s="53"/>
      <c r="D2214" s="50"/>
      <c r="F2214" s="54"/>
      <c r="AU2214" s="83"/>
    </row>
    <row r="2215" spans="1:47" s="10" customFormat="1" x14ac:dyDescent="0.2">
      <c r="A2215" s="52"/>
      <c r="C2215" s="53"/>
      <c r="D2215" s="50"/>
      <c r="F2215" s="54"/>
      <c r="AU2215" s="83"/>
    </row>
    <row r="2216" spans="1:47" s="10" customFormat="1" x14ac:dyDescent="0.2">
      <c r="A2216" s="52"/>
      <c r="C2216" s="53"/>
      <c r="D2216" s="50"/>
      <c r="F2216" s="54"/>
      <c r="AU2216" s="83"/>
    </row>
    <row r="2217" spans="1:47" s="10" customFormat="1" x14ac:dyDescent="0.2">
      <c r="A2217" s="52"/>
      <c r="C2217" s="53"/>
      <c r="D2217" s="50"/>
      <c r="F2217" s="54"/>
      <c r="AU2217" s="83"/>
    </row>
    <row r="2218" spans="1:47" s="10" customFormat="1" x14ac:dyDescent="0.2">
      <c r="A2218" s="52"/>
      <c r="C2218" s="53"/>
      <c r="D2218" s="50"/>
      <c r="F2218" s="54"/>
      <c r="AU2218" s="83"/>
    </row>
    <row r="2219" spans="1:47" s="10" customFormat="1" x14ac:dyDescent="0.2">
      <c r="A2219" s="52"/>
      <c r="C2219" s="53"/>
      <c r="D2219" s="50"/>
      <c r="F2219" s="54"/>
      <c r="AU2219" s="83"/>
    </row>
    <row r="2220" spans="1:47" s="10" customFormat="1" x14ac:dyDescent="0.2">
      <c r="A2220" s="52"/>
      <c r="C2220" s="53"/>
      <c r="D2220" s="50"/>
      <c r="F2220" s="54"/>
      <c r="AU2220" s="83"/>
    </row>
    <row r="2221" spans="1:47" s="10" customFormat="1" x14ac:dyDescent="0.2">
      <c r="A2221" s="52"/>
      <c r="C2221" s="53"/>
      <c r="D2221" s="50"/>
      <c r="F2221" s="54"/>
      <c r="AU2221" s="83"/>
    </row>
    <row r="2222" spans="1:47" s="10" customFormat="1" x14ac:dyDescent="0.2">
      <c r="A2222" s="52"/>
      <c r="C2222" s="53"/>
      <c r="D2222" s="50"/>
      <c r="F2222" s="54"/>
      <c r="AU2222" s="83"/>
    </row>
    <row r="2223" spans="1:47" s="10" customFormat="1" x14ac:dyDescent="0.2">
      <c r="A2223" s="52"/>
      <c r="C2223" s="53"/>
      <c r="D2223" s="50"/>
      <c r="F2223" s="54"/>
      <c r="AU2223" s="83"/>
    </row>
    <row r="2224" spans="1:47" s="10" customFormat="1" x14ac:dyDescent="0.2">
      <c r="A2224" s="52"/>
      <c r="C2224" s="53"/>
      <c r="D2224" s="50"/>
      <c r="F2224" s="54"/>
      <c r="AU2224" s="83"/>
    </row>
    <row r="2225" spans="1:47" s="10" customFormat="1" x14ac:dyDescent="0.2">
      <c r="A2225" s="52"/>
      <c r="C2225" s="53"/>
      <c r="D2225" s="50"/>
      <c r="F2225" s="54"/>
      <c r="AU2225" s="83"/>
    </row>
    <row r="2226" spans="1:47" s="10" customFormat="1" x14ac:dyDescent="0.2">
      <c r="A2226" s="52"/>
      <c r="C2226" s="53"/>
      <c r="D2226" s="50"/>
      <c r="F2226" s="54"/>
      <c r="AU2226" s="83"/>
    </row>
    <row r="2227" spans="1:47" s="10" customFormat="1" x14ac:dyDescent="0.2">
      <c r="A2227" s="52"/>
      <c r="C2227" s="53"/>
      <c r="D2227" s="50"/>
      <c r="F2227" s="54"/>
      <c r="AU2227" s="83"/>
    </row>
    <row r="2228" spans="1:47" s="10" customFormat="1" x14ac:dyDescent="0.2">
      <c r="A2228" s="52"/>
      <c r="C2228" s="53"/>
      <c r="D2228" s="50"/>
      <c r="F2228" s="54"/>
      <c r="AU2228" s="83"/>
    </row>
    <row r="2229" spans="1:47" s="10" customFormat="1" x14ac:dyDescent="0.2">
      <c r="A2229" s="52"/>
      <c r="C2229" s="53"/>
      <c r="D2229" s="50"/>
      <c r="F2229" s="54"/>
      <c r="AU2229" s="83"/>
    </row>
    <row r="2230" spans="1:47" s="10" customFormat="1" x14ac:dyDescent="0.2">
      <c r="A2230" s="52"/>
      <c r="C2230" s="53"/>
      <c r="D2230" s="50"/>
      <c r="F2230" s="54"/>
      <c r="AU2230" s="83"/>
    </row>
    <row r="2231" spans="1:47" s="10" customFormat="1" x14ac:dyDescent="0.2">
      <c r="A2231" s="52"/>
      <c r="C2231" s="53"/>
      <c r="D2231" s="50"/>
      <c r="F2231" s="54"/>
      <c r="AU2231" s="83"/>
    </row>
    <row r="2232" spans="1:47" s="10" customFormat="1" x14ac:dyDescent="0.2">
      <c r="A2232" s="52"/>
      <c r="C2232" s="53"/>
      <c r="D2232" s="50"/>
      <c r="F2232" s="54"/>
      <c r="AU2232" s="83"/>
    </row>
    <row r="2233" spans="1:47" s="10" customFormat="1" x14ac:dyDescent="0.2">
      <c r="A2233" s="52"/>
      <c r="C2233" s="53"/>
      <c r="D2233" s="50"/>
      <c r="F2233" s="54"/>
      <c r="AU2233" s="83"/>
    </row>
    <row r="2234" spans="1:47" s="10" customFormat="1" x14ac:dyDescent="0.2">
      <c r="A2234" s="52"/>
      <c r="C2234" s="53"/>
      <c r="D2234" s="50"/>
      <c r="F2234" s="54"/>
      <c r="AU2234" s="83"/>
    </row>
    <row r="2235" spans="1:47" s="10" customFormat="1" x14ac:dyDescent="0.2">
      <c r="A2235" s="52"/>
      <c r="C2235" s="53"/>
      <c r="D2235" s="50"/>
      <c r="F2235" s="54"/>
      <c r="AU2235" s="83"/>
    </row>
    <row r="2236" spans="1:47" s="10" customFormat="1" x14ac:dyDescent="0.2">
      <c r="A2236" s="52"/>
      <c r="C2236" s="53"/>
      <c r="D2236" s="50"/>
      <c r="F2236" s="54"/>
      <c r="AU2236" s="83"/>
    </row>
    <row r="2237" spans="1:47" s="10" customFormat="1" x14ac:dyDescent="0.2">
      <c r="A2237" s="52"/>
      <c r="C2237" s="53"/>
      <c r="D2237" s="50"/>
      <c r="F2237" s="54"/>
      <c r="AU2237" s="83"/>
    </row>
    <row r="2238" spans="1:47" s="10" customFormat="1" x14ac:dyDescent="0.2">
      <c r="A2238" s="52"/>
      <c r="C2238" s="53"/>
      <c r="D2238" s="50"/>
      <c r="F2238" s="54"/>
      <c r="AU2238" s="83"/>
    </row>
    <row r="2239" spans="1:47" s="10" customFormat="1" x14ac:dyDescent="0.2">
      <c r="A2239" s="52"/>
      <c r="C2239" s="53"/>
      <c r="D2239" s="50"/>
      <c r="F2239" s="54"/>
      <c r="AU2239" s="83"/>
    </row>
    <row r="2240" spans="1:47" s="10" customFormat="1" x14ac:dyDescent="0.2">
      <c r="A2240" s="52"/>
      <c r="C2240" s="53"/>
      <c r="D2240" s="50"/>
      <c r="F2240" s="54"/>
      <c r="AU2240" s="83"/>
    </row>
    <row r="2241" spans="1:47" s="10" customFormat="1" x14ac:dyDescent="0.2">
      <c r="A2241" s="52"/>
      <c r="C2241" s="53"/>
      <c r="D2241" s="50"/>
      <c r="F2241" s="54"/>
      <c r="AU2241" s="83"/>
    </row>
    <row r="2242" spans="1:47" s="10" customFormat="1" x14ac:dyDescent="0.2">
      <c r="A2242" s="52"/>
      <c r="C2242" s="53"/>
      <c r="D2242" s="50"/>
      <c r="F2242" s="54"/>
      <c r="AU2242" s="83"/>
    </row>
    <row r="2243" spans="1:47" s="10" customFormat="1" x14ac:dyDescent="0.2">
      <c r="A2243" s="52"/>
      <c r="C2243" s="53"/>
      <c r="D2243" s="50"/>
      <c r="F2243" s="54"/>
      <c r="AU2243" s="83"/>
    </row>
    <row r="2244" spans="1:47" s="10" customFormat="1" x14ac:dyDescent="0.2">
      <c r="A2244" s="52"/>
      <c r="C2244" s="53"/>
      <c r="D2244" s="50"/>
      <c r="F2244" s="54"/>
      <c r="AU2244" s="83"/>
    </row>
    <row r="2245" spans="1:47" s="10" customFormat="1" x14ac:dyDescent="0.2">
      <c r="A2245" s="52"/>
      <c r="C2245" s="53"/>
      <c r="D2245" s="50"/>
      <c r="F2245" s="54"/>
      <c r="AU2245" s="83"/>
    </row>
    <row r="2246" spans="1:47" s="10" customFormat="1" x14ac:dyDescent="0.2">
      <c r="A2246" s="52"/>
      <c r="C2246" s="53"/>
      <c r="D2246" s="50"/>
      <c r="F2246" s="54"/>
      <c r="AU2246" s="83"/>
    </row>
    <row r="2247" spans="1:47" s="10" customFormat="1" x14ac:dyDescent="0.2">
      <c r="A2247" s="52"/>
      <c r="C2247" s="53"/>
      <c r="D2247" s="50"/>
      <c r="F2247" s="54"/>
      <c r="AU2247" s="83"/>
    </row>
    <row r="2248" spans="1:47" s="10" customFormat="1" x14ac:dyDescent="0.2">
      <c r="A2248" s="52"/>
      <c r="C2248" s="53"/>
      <c r="D2248" s="50"/>
      <c r="F2248" s="54"/>
      <c r="AU2248" s="83"/>
    </row>
    <row r="2249" spans="1:47" s="10" customFormat="1" x14ac:dyDescent="0.2">
      <c r="A2249" s="52"/>
      <c r="C2249" s="53"/>
      <c r="D2249" s="50"/>
      <c r="F2249" s="54"/>
      <c r="AU2249" s="83"/>
    </row>
    <row r="2250" spans="1:47" s="10" customFormat="1" x14ac:dyDescent="0.2">
      <c r="A2250" s="52"/>
      <c r="C2250" s="53"/>
      <c r="D2250" s="50"/>
      <c r="F2250" s="54"/>
      <c r="AU2250" s="83"/>
    </row>
    <row r="2251" spans="1:47" s="10" customFormat="1" x14ac:dyDescent="0.2">
      <c r="A2251" s="52"/>
      <c r="C2251" s="53"/>
      <c r="D2251" s="50"/>
      <c r="F2251" s="54"/>
      <c r="AU2251" s="83"/>
    </row>
    <row r="2252" spans="1:47" s="10" customFormat="1" x14ac:dyDescent="0.2">
      <c r="A2252" s="52"/>
      <c r="C2252" s="53"/>
      <c r="D2252" s="50"/>
      <c r="F2252" s="54"/>
      <c r="AU2252" s="83"/>
    </row>
    <row r="2253" spans="1:47" s="10" customFormat="1" x14ac:dyDescent="0.2">
      <c r="A2253" s="52"/>
      <c r="C2253" s="53"/>
      <c r="D2253" s="50"/>
      <c r="F2253" s="54"/>
      <c r="AU2253" s="83"/>
    </row>
    <row r="2254" spans="1:47" s="10" customFormat="1" x14ac:dyDescent="0.2">
      <c r="A2254" s="52"/>
      <c r="C2254" s="53"/>
      <c r="D2254" s="50"/>
      <c r="F2254" s="54"/>
      <c r="AU2254" s="83"/>
    </row>
    <row r="2255" spans="1:47" s="10" customFormat="1" x14ac:dyDescent="0.2">
      <c r="A2255" s="52"/>
      <c r="C2255" s="53"/>
      <c r="D2255" s="50"/>
      <c r="F2255" s="54"/>
      <c r="AU2255" s="83"/>
    </row>
    <row r="2256" spans="1:47" s="10" customFormat="1" x14ac:dyDescent="0.2">
      <c r="A2256" s="52"/>
      <c r="C2256" s="53"/>
      <c r="D2256" s="50"/>
      <c r="F2256" s="54"/>
      <c r="AU2256" s="83"/>
    </row>
    <row r="2257" spans="1:47" s="10" customFormat="1" x14ac:dyDescent="0.2">
      <c r="A2257" s="52"/>
      <c r="C2257" s="53"/>
      <c r="D2257" s="50"/>
      <c r="F2257" s="54"/>
      <c r="AU2257" s="83"/>
    </row>
    <row r="2258" spans="1:47" s="10" customFormat="1" x14ac:dyDescent="0.2">
      <c r="A2258" s="52"/>
      <c r="C2258" s="53"/>
      <c r="D2258" s="50"/>
      <c r="F2258" s="54"/>
      <c r="AU2258" s="83"/>
    </row>
    <row r="2259" spans="1:47" s="10" customFormat="1" x14ac:dyDescent="0.2">
      <c r="A2259" s="52"/>
      <c r="C2259" s="53"/>
      <c r="D2259" s="50"/>
      <c r="F2259" s="54"/>
      <c r="AU2259" s="83"/>
    </row>
    <row r="2260" spans="1:47" s="10" customFormat="1" x14ac:dyDescent="0.2">
      <c r="A2260" s="52"/>
      <c r="C2260" s="53"/>
      <c r="D2260" s="50"/>
      <c r="F2260" s="54"/>
      <c r="AU2260" s="83"/>
    </row>
    <row r="2261" spans="1:47" s="10" customFormat="1" x14ac:dyDescent="0.2">
      <c r="A2261" s="52"/>
      <c r="C2261" s="53"/>
      <c r="D2261" s="50"/>
      <c r="F2261" s="54"/>
      <c r="AU2261" s="83"/>
    </row>
    <row r="2262" spans="1:47" s="10" customFormat="1" x14ac:dyDescent="0.2">
      <c r="A2262" s="52"/>
      <c r="C2262" s="53"/>
      <c r="D2262" s="50"/>
      <c r="F2262" s="54"/>
      <c r="AU2262" s="83"/>
    </row>
    <row r="2263" spans="1:47" s="10" customFormat="1" x14ac:dyDescent="0.2">
      <c r="A2263" s="52"/>
      <c r="C2263" s="53"/>
      <c r="D2263" s="50"/>
      <c r="F2263" s="54"/>
      <c r="AU2263" s="83"/>
    </row>
    <row r="2264" spans="1:47" s="10" customFormat="1" x14ac:dyDescent="0.2">
      <c r="A2264" s="52"/>
      <c r="C2264" s="53"/>
      <c r="D2264" s="50"/>
      <c r="F2264" s="54"/>
      <c r="AU2264" s="83"/>
    </row>
    <row r="2265" spans="1:47" s="10" customFormat="1" x14ac:dyDescent="0.2">
      <c r="A2265" s="52"/>
      <c r="C2265" s="53"/>
      <c r="D2265" s="50"/>
      <c r="F2265" s="54"/>
      <c r="AU2265" s="83"/>
    </row>
    <row r="2266" spans="1:47" s="10" customFormat="1" x14ac:dyDescent="0.2">
      <c r="A2266" s="52"/>
      <c r="C2266" s="53"/>
      <c r="D2266" s="50"/>
      <c r="F2266" s="54"/>
      <c r="AU2266" s="83"/>
    </row>
    <row r="2267" spans="1:47" s="10" customFormat="1" x14ac:dyDescent="0.2">
      <c r="A2267" s="52"/>
      <c r="C2267" s="53"/>
      <c r="D2267" s="50"/>
      <c r="F2267" s="54"/>
      <c r="AU2267" s="83"/>
    </row>
    <row r="2268" spans="1:47" s="10" customFormat="1" x14ac:dyDescent="0.2">
      <c r="A2268" s="52"/>
      <c r="C2268" s="53"/>
      <c r="D2268" s="50"/>
      <c r="F2268" s="54"/>
      <c r="AU2268" s="83"/>
    </row>
    <row r="2269" spans="1:47" s="10" customFormat="1" x14ac:dyDescent="0.2">
      <c r="A2269" s="52"/>
      <c r="C2269" s="53"/>
      <c r="D2269" s="50"/>
      <c r="F2269" s="54"/>
      <c r="AU2269" s="83"/>
    </row>
    <row r="2270" spans="1:47" s="10" customFormat="1" x14ac:dyDescent="0.2">
      <c r="A2270" s="52"/>
      <c r="C2270" s="53"/>
      <c r="D2270" s="50"/>
      <c r="F2270" s="54"/>
      <c r="AU2270" s="83"/>
    </row>
    <row r="2271" spans="1:47" s="10" customFormat="1" x14ac:dyDescent="0.2">
      <c r="A2271" s="52"/>
      <c r="C2271" s="53"/>
      <c r="D2271" s="50"/>
      <c r="F2271" s="54"/>
      <c r="AU2271" s="83"/>
    </row>
    <row r="2272" spans="1:47" s="10" customFormat="1" x14ac:dyDescent="0.2">
      <c r="A2272" s="52"/>
      <c r="C2272" s="53"/>
      <c r="D2272" s="50"/>
      <c r="F2272" s="54"/>
      <c r="AU2272" s="83"/>
    </row>
    <row r="2273" spans="1:47" s="10" customFormat="1" x14ac:dyDescent="0.2">
      <c r="A2273" s="52"/>
      <c r="C2273" s="53"/>
      <c r="D2273" s="50"/>
      <c r="F2273" s="54"/>
      <c r="AU2273" s="83"/>
    </row>
    <row r="2274" spans="1:47" s="10" customFormat="1" x14ac:dyDescent="0.2">
      <c r="A2274" s="52"/>
      <c r="C2274" s="53"/>
      <c r="D2274" s="50"/>
      <c r="F2274" s="54"/>
      <c r="AU2274" s="83"/>
    </row>
    <row r="2275" spans="1:47" s="10" customFormat="1" x14ac:dyDescent="0.2">
      <c r="A2275" s="52"/>
      <c r="C2275" s="53"/>
      <c r="D2275" s="50"/>
      <c r="F2275" s="54"/>
      <c r="AU2275" s="83"/>
    </row>
    <row r="2276" spans="1:47" s="10" customFormat="1" x14ac:dyDescent="0.2">
      <c r="A2276" s="52"/>
      <c r="C2276" s="53"/>
      <c r="D2276" s="50"/>
      <c r="F2276" s="54"/>
      <c r="AU2276" s="83"/>
    </row>
    <row r="2277" spans="1:47" s="10" customFormat="1" x14ac:dyDescent="0.2">
      <c r="A2277" s="52"/>
      <c r="C2277" s="53"/>
      <c r="D2277" s="50"/>
      <c r="F2277" s="54"/>
      <c r="AU2277" s="83"/>
    </row>
    <row r="2278" spans="1:47" s="10" customFormat="1" x14ac:dyDescent="0.2">
      <c r="A2278" s="52"/>
      <c r="C2278" s="53"/>
      <c r="D2278" s="50"/>
      <c r="F2278" s="54"/>
      <c r="AU2278" s="83"/>
    </row>
    <row r="2279" spans="1:47" s="10" customFormat="1" x14ac:dyDescent="0.2">
      <c r="A2279" s="52"/>
      <c r="C2279" s="53"/>
      <c r="D2279" s="50"/>
      <c r="F2279" s="54"/>
      <c r="AU2279" s="83"/>
    </row>
    <row r="2280" spans="1:47" s="10" customFormat="1" x14ac:dyDescent="0.2">
      <c r="A2280" s="52"/>
      <c r="C2280" s="53"/>
      <c r="D2280" s="50"/>
      <c r="F2280" s="54"/>
      <c r="AU2280" s="83"/>
    </row>
    <row r="2281" spans="1:47" s="10" customFormat="1" x14ac:dyDescent="0.2">
      <c r="A2281" s="52"/>
      <c r="C2281" s="53"/>
      <c r="D2281" s="50"/>
      <c r="F2281" s="54"/>
      <c r="AU2281" s="83"/>
    </row>
    <row r="2282" spans="1:47" s="10" customFormat="1" x14ac:dyDescent="0.2">
      <c r="A2282" s="52"/>
      <c r="C2282" s="53"/>
      <c r="D2282" s="50"/>
      <c r="F2282" s="54"/>
      <c r="AU2282" s="83"/>
    </row>
    <row r="2283" spans="1:47" s="10" customFormat="1" x14ac:dyDescent="0.2">
      <c r="A2283" s="52"/>
      <c r="C2283" s="53"/>
      <c r="D2283" s="50"/>
      <c r="F2283" s="54"/>
      <c r="AU2283" s="83"/>
    </row>
    <row r="2284" spans="1:47" s="10" customFormat="1" x14ac:dyDescent="0.2">
      <c r="A2284" s="52"/>
      <c r="C2284" s="53"/>
      <c r="D2284" s="50"/>
      <c r="F2284" s="54"/>
      <c r="AU2284" s="83"/>
    </row>
    <row r="2285" spans="1:47" s="10" customFormat="1" x14ac:dyDescent="0.2">
      <c r="A2285" s="52"/>
      <c r="C2285" s="53"/>
      <c r="D2285" s="50"/>
      <c r="F2285" s="54"/>
      <c r="AU2285" s="83"/>
    </row>
    <row r="2286" spans="1:47" s="10" customFormat="1" x14ac:dyDescent="0.2">
      <c r="A2286" s="52"/>
      <c r="C2286" s="53"/>
      <c r="D2286" s="50"/>
      <c r="F2286" s="54"/>
      <c r="AU2286" s="83"/>
    </row>
    <row r="2287" spans="1:47" s="10" customFormat="1" x14ac:dyDescent="0.2">
      <c r="A2287" s="52"/>
      <c r="C2287" s="53"/>
      <c r="D2287" s="50"/>
      <c r="F2287" s="54"/>
      <c r="AU2287" s="83"/>
    </row>
    <row r="2288" spans="1:47" s="10" customFormat="1" x14ac:dyDescent="0.2">
      <c r="A2288" s="52"/>
      <c r="C2288" s="53"/>
      <c r="D2288" s="50"/>
      <c r="F2288" s="54"/>
      <c r="AU2288" s="83"/>
    </row>
    <row r="2289" spans="1:47" s="10" customFormat="1" x14ac:dyDescent="0.2">
      <c r="A2289" s="52"/>
      <c r="C2289" s="53"/>
      <c r="D2289" s="50"/>
      <c r="F2289" s="54"/>
      <c r="AU2289" s="83"/>
    </row>
    <row r="2290" spans="1:47" s="10" customFormat="1" x14ac:dyDescent="0.2">
      <c r="A2290" s="52"/>
      <c r="C2290" s="53"/>
      <c r="D2290" s="50"/>
      <c r="F2290" s="54"/>
      <c r="AU2290" s="83"/>
    </row>
    <row r="2291" spans="1:47" s="10" customFormat="1" x14ac:dyDescent="0.2">
      <c r="A2291" s="52"/>
      <c r="C2291" s="53"/>
      <c r="D2291" s="50"/>
      <c r="F2291" s="54"/>
      <c r="AU2291" s="83"/>
    </row>
    <row r="2292" spans="1:47" s="10" customFormat="1" x14ac:dyDescent="0.2">
      <c r="A2292" s="52"/>
      <c r="C2292" s="53"/>
      <c r="D2292" s="50"/>
      <c r="F2292" s="54"/>
      <c r="AU2292" s="83"/>
    </row>
    <row r="2293" spans="1:47" s="10" customFormat="1" x14ac:dyDescent="0.2">
      <c r="A2293" s="52"/>
      <c r="C2293" s="53"/>
      <c r="D2293" s="50"/>
      <c r="F2293" s="54"/>
      <c r="AU2293" s="83"/>
    </row>
    <row r="2294" spans="1:47" s="10" customFormat="1" x14ac:dyDescent="0.2">
      <c r="A2294" s="52"/>
      <c r="C2294" s="53"/>
      <c r="D2294" s="50"/>
      <c r="F2294" s="54"/>
      <c r="AU2294" s="83"/>
    </row>
    <row r="2295" spans="1:47" s="10" customFormat="1" x14ac:dyDescent="0.2">
      <c r="A2295" s="52"/>
      <c r="C2295" s="53"/>
      <c r="D2295" s="50"/>
      <c r="F2295" s="54"/>
      <c r="AU2295" s="83"/>
    </row>
    <row r="2296" spans="1:47" s="10" customFormat="1" x14ac:dyDescent="0.2">
      <c r="A2296" s="52"/>
      <c r="C2296" s="53"/>
      <c r="D2296" s="50"/>
      <c r="F2296" s="54"/>
      <c r="AU2296" s="83"/>
    </row>
    <row r="2297" spans="1:47" s="10" customFormat="1" x14ac:dyDescent="0.2">
      <c r="A2297" s="52"/>
      <c r="C2297" s="53"/>
      <c r="D2297" s="50"/>
      <c r="F2297" s="54"/>
      <c r="AU2297" s="83"/>
    </row>
    <row r="2298" spans="1:47" s="10" customFormat="1" x14ac:dyDescent="0.2">
      <c r="A2298" s="52"/>
      <c r="C2298" s="53"/>
      <c r="D2298" s="50"/>
      <c r="F2298" s="54"/>
      <c r="AU2298" s="83"/>
    </row>
    <row r="2299" spans="1:47" s="10" customFormat="1" x14ac:dyDescent="0.2">
      <c r="A2299" s="52"/>
      <c r="C2299" s="53"/>
      <c r="D2299" s="50"/>
      <c r="F2299" s="54"/>
      <c r="AU2299" s="83"/>
    </row>
    <row r="2300" spans="1:47" s="10" customFormat="1" x14ac:dyDescent="0.2">
      <c r="A2300" s="52"/>
      <c r="C2300" s="53"/>
      <c r="D2300" s="50"/>
      <c r="F2300" s="54"/>
      <c r="AU2300" s="83"/>
    </row>
    <row r="2301" spans="1:47" s="10" customFormat="1" x14ac:dyDescent="0.2">
      <c r="A2301" s="52"/>
      <c r="C2301" s="53"/>
      <c r="D2301" s="50"/>
      <c r="F2301" s="54"/>
      <c r="AU2301" s="83"/>
    </row>
    <row r="2302" spans="1:47" s="10" customFormat="1" x14ac:dyDescent="0.2">
      <c r="A2302" s="52"/>
      <c r="C2302" s="53"/>
      <c r="D2302" s="50"/>
      <c r="F2302" s="54"/>
      <c r="AU2302" s="83"/>
    </row>
    <row r="2303" spans="1:47" s="10" customFormat="1" x14ac:dyDescent="0.2">
      <c r="A2303" s="52"/>
      <c r="C2303" s="53"/>
      <c r="D2303" s="50"/>
      <c r="F2303" s="54"/>
      <c r="AU2303" s="83"/>
    </row>
    <row r="2304" spans="1:47" s="10" customFormat="1" x14ac:dyDescent="0.2">
      <c r="A2304" s="52"/>
      <c r="C2304" s="53"/>
      <c r="D2304" s="50"/>
      <c r="F2304" s="54"/>
      <c r="AU2304" s="83"/>
    </row>
    <row r="2305" spans="1:47" s="10" customFormat="1" x14ac:dyDescent="0.2">
      <c r="A2305" s="52"/>
      <c r="C2305" s="53"/>
      <c r="D2305" s="50"/>
      <c r="F2305" s="54"/>
      <c r="AU2305" s="83"/>
    </row>
    <row r="2306" spans="1:47" s="10" customFormat="1" x14ac:dyDescent="0.2">
      <c r="A2306" s="52"/>
      <c r="C2306" s="53"/>
      <c r="D2306" s="50"/>
      <c r="F2306" s="54"/>
      <c r="AU2306" s="83"/>
    </row>
    <row r="2307" spans="1:47" s="10" customFormat="1" x14ac:dyDescent="0.2">
      <c r="A2307" s="52"/>
      <c r="C2307" s="53"/>
      <c r="D2307" s="50"/>
      <c r="F2307" s="54"/>
      <c r="AU2307" s="83"/>
    </row>
    <row r="2308" spans="1:47" s="10" customFormat="1" x14ac:dyDescent="0.2">
      <c r="A2308" s="52"/>
      <c r="C2308" s="53"/>
      <c r="D2308" s="50"/>
      <c r="F2308" s="54"/>
      <c r="AU2308" s="83"/>
    </row>
    <row r="2309" spans="1:47" s="10" customFormat="1" x14ac:dyDescent="0.2">
      <c r="A2309" s="52"/>
      <c r="C2309" s="53"/>
      <c r="D2309" s="50"/>
      <c r="F2309" s="54"/>
      <c r="AU2309" s="83"/>
    </row>
    <row r="2310" spans="1:47" s="10" customFormat="1" x14ac:dyDescent="0.2">
      <c r="A2310" s="52"/>
      <c r="C2310" s="53"/>
      <c r="D2310" s="50"/>
      <c r="F2310" s="54"/>
      <c r="AU2310" s="83"/>
    </row>
    <row r="2311" spans="1:47" s="10" customFormat="1" x14ac:dyDescent="0.2">
      <c r="A2311" s="52"/>
      <c r="C2311" s="53"/>
      <c r="D2311" s="50"/>
      <c r="F2311" s="54"/>
      <c r="AU2311" s="83"/>
    </row>
    <row r="2312" spans="1:47" s="10" customFormat="1" x14ac:dyDescent="0.2">
      <c r="A2312" s="52"/>
      <c r="C2312" s="53"/>
      <c r="D2312" s="50"/>
      <c r="F2312" s="54"/>
      <c r="AU2312" s="83"/>
    </row>
    <row r="2313" spans="1:47" s="10" customFormat="1" x14ac:dyDescent="0.2">
      <c r="A2313" s="52"/>
      <c r="C2313" s="53"/>
      <c r="D2313" s="50"/>
      <c r="F2313" s="54"/>
      <c r="AU2313" s="83"/>
    </row>
    <row r="2314" spans="1:47" s="10" customFormat="1" x14ac:dyDescent="0.2">
      <c r="A2314" s="52"/>
      <c r="C2314" s="53"/>
      <c r="D2314" s="50"/>
      <c r="F2314" s="54"/>
      <c r="AU2314" s="83"/>
    </row>
    <row r="2315" spans="1:47" s="10" customFormat="1" x14ac:dyDescent="0.2">
      <c r="A2315" s="52"/>
      <c r="C2315" s="53"/>
      <c r="D2315" s="50"/>
      <c r="F2315" s="54"/>
      <c r="AU2315" s="83"/>
    </row>
    <row r="2316" spans="1:47" s="10" customFormat="1" x14ac:dyDescent="0.2">
      <c r="A2316" s="52"/>
      <c r="C2316" s="53"/>
      <c r="D2316" s="50"/>
      <c r="F2316" s="54"/>
      <c r="AU2316" s="83"/>
    </row>
    <row r="2317" spans="1:47" s="10" customFormat="1" x14ac:dyDescent="0.2">
      <c r="A2317" s="52"/>
      <c r="C2317" s="53"/>
      <c r="D2317" s="50"/>
      <c r="F2317" s="54"/>
      <c r="AU2317" s="83"/>
    </row>
    <row r="2318" spans="1:47" s="10" customFormat="1" x14ac:dyDescent="0.2">
      <c r="A2318" s="52"/>
      <c r="C2318" s="53"/>
      <c r="D2318" s="50"/>
      <c r="F2318" s="54"/>
      <c r="AU2318" s="83"/>
    </row>
    <row r="2319" spans="1:47" s="10" customFormat="1" x14ac:dyDescent="0.2">
      <c r="A2319" s="52"/>
      <c r="C2319" s="53"/>
      <c r="D2319" s="50"/>
      <c r="F2319" s="54"/>
      <c r="AU2319" s="83"/>
    </row>
    <row r="2320" spans="1:47" s="10" customFormat="1" x14ac:dyDescent="0.2">
      <c r="A2320" s="52"/>
      <c r="C2320" s="53"/>
      <c r="D2320" s="50"/>
      <c r="F2320" s="54"/>
      <c r="AU2320" s="83"/>
    </row>
    <row r="2321" spans="1:47" s="10" customFormat="1" x14ac:dyDescent="0.2">
      <c r="A2321" s="52"/>
      <c r="C2321" s="53"/>
      <c r="D2321" s="50"/>
      <c r="F2321" s="54"/>
      <c r="AU2321" s="83"/>
    </row>
    <row r="2322" spans="1:47" s="10" customFormat="1" x14ac:dyDescent="0.2">
      <c r="A2322" s="52"/>
      <c r="C2322" s="53"/>
      <c r="D2322" s="50"/>
      <c r="F2322" s="54"/>
      <c r="AU2322" s="83"/>
    </row>
    <row r="2323" spans="1:47" s="10" customFormat="1" x14ac:dyDescent="0.2">
      <c r="A2323" s="52"/>
      <c r="C2323" s="53"/>
      <c r="D2323" s="50"/>
      <c r="F2323" s="54"/>
      <c r="AU2323" s="83"/>
    </row>
    <row r="2324" spans="1:47" s="10" customFormat="1" x14ac:dyDescent="0.2">
      <c r="A2324" s="52"/>
      <c r="C2324" s="53"/>
      <c r="D2324" s="50"/>
      <c r="F2324" s="54"/>
      <c r="AU2324" s="83"/>
    </row>
    <row r="2325" spans="1:47" s="10" customFormat="1" x14ac:dyDescent="0.2">
      <c r="A2325" s="52"/>
      <c r="C2325" s="53"/>
      <c r="D2325" s="50"/>
      <c r="F2325" s="54"/>
      <c r="AU2325" s="83"/>
    </row>
    <row r="2326" spans="1:47" s="10" customFormat="1" x14ac:dyDescent="0.2">
      <c r="A2326" s="52"/>
      <c r="C2326" s="53"/>
      <c r="D2326" s="50"/>
      <c r="F2326" s="54"/>
      <c r="AU2326" s="83"/>
    </row>
    <row r="2327" spans="1:47" s="10" customFormat="1" x14ac:dyDescent="0.2">
      <c r="A2327" s="52"/>
      <c r="C2327" s="53"/>
      <c r="D2327" s="50"/>
      <c r="F2327" s="54"/>
      <c r="AU2327" s="83"/>
    </row>
    <row r="2328" spans="1:47" s="10" customFormat="1" x14ac:dyDescent="0.2">
      <c r="A2328" s="52"/>
      <c r="C2328" s="53"/>
      <c r="D2328" s="50"/>
      <c r="F2328" s="54"/>
      <c r="AU2328" s="83"/>
    </row>
    <row r="2329" spans="1:47" s="10" customFormat="1" x14ac:dyDescent="0.2">
      <c r="A2329" s="52"/>
      <c r="C2329" s="53"/>
      <c r="D2329" s="50"/>
      <c r="F2329" s="54"/>
      <c r="AU2329" s="83"/>
    </row>
    <row r="2330" spans="1:47" s="10" customFormat="1" x14ac:dyDescent="0.2">
      <c r="A2330" s="52"/>
      <c r="C2330" s="53"/>
      <c r="D2330" s="50"/>
      <c r="F2330" s="54"/>
      <c r="AU2330" s="83"/>
    </row>
    <row r="2331" spans="1:47" s="10" customFormat="1" x14ac:dyDescent="0.2">
      <c r="A2331" s="52"/>
      <c r="C2331" s="53"/>
      <c r="D2331" s="50"/>
      <c r="F2331" s="54"/>
      <c r="AU2331" s="83"/>
    </row>
    <row r="2332" spans="1:47" s="10" customFormat="1" x14ac:dyDescent="0.2">
      <c r="A2332" s="52"/>
      <c r="C2332" s="53"/>
      <c r="D2332" s="50"/>
      <c r="F2332" s="54"/>
      <c r="AU2332" s="83"/>
    </row>
    <row r="2333" spans="1:47" s="10" customFormat="1" x14ac:dyDescent="0.2">
      <c r="A2333" s="52"/>
      <c r="C2333" s="53"/>
      <c r="D2333" s="50"/>
      <c r="F2333" s="54"/>
      <c r="AU2333" s="83"/>
    </row>
    <row r="2334" spans="1:47" s="10" customFormat="1" x14ac:dyDescent="0.2">
      <c r="A2334" s="52"/>
      <c r="C2334" s="53"/>
      <c r="D2334" s="50"/>
      <c r="F2334" s="54"/>
      <c r="AU2334" s="83"/>
    </row>
    <row r="2335" spans="1:47" s="10" customFormat="1" x14ac:dyDescent="0.2">
      <c r="A2335" s="52"/>
      <c r="C2335" s="53"/>
      <c r="D2335" s="50"/>
      <c r="F2335" s="54"/>
      <c r="AU2335" s="83"/>
    </row>
    <row r="2336" spans="1:47" s="10" customFormat="1" x14ac:dyDescent="0.2">
      <c r="A2336" s="52"/>
      <c r="C2336" s="53"/>
      <c r="D2336" s="50"/>
      <c r="F2336" s="54"/>
      <c r="AU2336" s="83"/>
    </row>
    <row r="2337" spans="1:47" s="10" customFormat="1" x14ac:dyDescent="0.2">
      <c r="A2337" s="52"/>
      <c r="C2337" s="53"/>
      <c r="D2337" s="50"/>
      <c r="F2337" s="54"/>
      <c r="AU2337" s="83"/>
    </row>
    <row r="2338" spans="1:47" s="10" customFormat="1" x14ac:dyDescent="0.2">
      <c r="A2338" s="52"/>
      <c r="C2338" s="53"/>
      <c r="D2338" s="50"/>
      <c r="F2338" s="54"/>
      <c r="AU2338" s="83"/>
    </row>
    <row r="2339" spans="1:47" s="10" customFormat="1" x14ac:dyDescent="0.2">
      <c r="A2339" s="52"/>
      <c r="C2339" s="53"/>
      <c r="D2339" s="50"/>
      <c r="F2339" s="54"/>
      <c r="AU2339" s="83"/>
    </row>
    <row r="2340" spans="1:47" s="10" customFormat="1" x14ac:dyDescent="0.2">
      <c r="A2340" s="52"/>
      <c r="C2340" s="53"/>
      <c r="D2340" s="50"/>
      <c r="F2340" s="54"/>
      <c r="AU2340" s="83"/>
    </row>
    <row r="2341" spans="1:47" s="10" customFormat="1" x14ac:dyDescent="0.2">
      <c r="A2341" s="52"/>
      <c r="C2341" s="53"/>
      <c r="D2341" s="50"/>
      <c r="F2341" s="54"/>
      <c r="AU2341" s="83"/>
    </row>
    <row r="2342" spans="1:47" s="10" customFormat="1" x14ac:dyDescent="0.2">
      <c r="A2342" s="52"/>
      <c r="C2342" s="53"/>
      <c r="D2342" s="50"/>
      <c r="F2342" s="54"/>
      <c r="AU2342" s="83"/>
    </row>
    <row r="2343" spans="1:47" s="10" customFormat="1" x14ac:dyDescent="0.2">
      <c r="A2343" s="52"/>
      <c r="C2343" s="53"/>
      <c r="D2343" s="50"/>
      <c r="F2343" s="54"/>
      <c r="AU2343" s="83"/>
    </row>
    <row r="2344" spans="1:47" s="10" customFormat="1" x14ac:dyDescent="0.2">
      <c r="A2344" s="52"/>
      <c r="C2344" s="53"/>
      <c r="D2344" s="50"/>
      <c r="F2344" s="54"/>
      <c r="AU2344" s="83"/>
    </row>
    <row r="2345" spans="1:47" s="10" customFormat="1" x14ac:dyDescent="0.2">
      <c r="A2345" s="52"/>
      <c r="C2345" s="53"/>
      <c r="D2345" s="50"/>
      <c r="F2345" s="54"/>
      <c r="AU2345" s="83"/>
    </row>
    <row r="2346" spans="1:47" s="10" customFormat="1" x14ac:dyDescent="0.2">
      <c r="A2346" s="52"/>
      <c r="C2346" s="53"/>
      <c r="D2346" s="50"/>
      <c r="F2346" s="54"/>
      <c r="AU2346" s="83"/>
    </row>
    <row r="2347" spans="1:47" s="10" customFormat="1" x14ac:dyDescent="0.2">
      <c r="A2347" s="52"/>
      <c r="C2347" s="53"/>
      <c r="D2347" s="50"/>
      <c r="F2347" s="54"/>
      <c r="AU2347" s="83"/>
    </row>
    <row r="2348" spans="1:47" s="10" customFormat="1" x14ac:dyDescent="0.2">
      <c r="A2348" s="52"/>
      <c r="C2348" s="53"/>
      <c r="D2348" s="50"/>
      <c r="F2348" s="54"/>
      <c r="AU2348" s="83"/>
    </row>
    <row r="2349" spans="1:47" s="10" customFormat="1" x14ac:dyDescent="0.2">
      <c r="A2349" s="52"/>
      <c r="C2349" s="53"/>
      <c r="D2349" s="50"/>
      <c r="F2349" s="54"/>
      <c r="AU2349" s="83"/>
    </row>
    <row r="2350" spans="1:47" s="10" customFormat="1" x14ac:dyDescent="0.2">
      <c r="A2350" s="52"/>
      <c r="C2350" s="53"/>
      <c r="D2350" s="50"/>
      <c r="F2350" s="54"/>
      <c r="AU2350" s="83"/>
    </row>
    <row r="2351" spans="1:47" s="10" customFormat="1" x14ac:dyDescent="0.2">
      <c r="A2351" s="52"/>
      <c r="C2351" s="53"/>
      <c r="D2351" s="50"/>
      <c r="F2351" s="54"/>
      <c r="AU2351" s="83"/>
    </row>
    <row r="2352" spans="1:47" s="10" customFormat="1" x14ac:dyDescent="0.2">
      <c r="A2352" s="52"/>
      <c r="C2352" s="53"/>
      <c r="D2352" s="50"/>
      <c r="F2352" s="54"/>
      <c r="AU2352" s="83"/>
    </row>
    <row r="2353" spans="1:47" s="10" customFormat="1" x14ac:dyDescent="0.2">
      <c r="A2353" s="52"/>
      <c r="C2353" s="53"/>
      <c r="D2353" s="50"/>
      <c r="F2353" s="54"/>
      <c r="AU2353" s="83"/>
    </row>
    <row r="2354" spans="1:47" s="10" customFormat="1" x14ac:dyDescent="0.2">
      <c r="A2354" s="52"/>
      <c r="C2354" s="53"/>
      <c r="D2354" s="50"/>
      <c r="F2354" s="54"/>
      <c r="AU2354" s="83"/>
    </row>
    <row r="2355" spans="1:47" s="10" customFormat="1" x14ac:dyDescent="0.2">
      <c r="A2355" s="52"/>
      <c r="C2355" s="53"/>
      <c r="D2355" s="50"/>
      <c r="F2355" s="54"/>
      <c r="AU2355" s="83"/>
    </row>
    <row r="2356" spans="1:47" s="10" customFormat="1" x14ac:dyDescent="0.2">
      <c r="A2356" s="52"/>
      <c r="C2356" s="53"/>
      <c r="D2356" s="50"/>
      <c r="F2356" s="54"/>
      <c r="AU2356" s="83"/>
    </row>
    <row r="2357" spans="1:47" s="10" customFormat="1" x14ac:dyDescent="0.2">
      <c r="A2357" s="52"/>
      <c r="C2357" s="53"/>
      <c r="D2357" s="50"/>
      <c r="F2357" s="54"/>
      <c r="AU2357" s="83"/>
    </row>
    <row r="2358" spans="1:47" s="10" customFormat="1" x14ac:dyDescent="0.2">
      <c r="A2358" s="52"/>
      <c r="C2358" s="53"/>
      <c r="D2358" s="50"/>
      <c r="F2358" s="54"/>
      <c r="AU2358" s="83"/>
    </row>
    <row r="2359" spans="1:47" s="10" customFormat="1" x14ac:dyDescent="0.2">
      <c r="A2359" s="52"/>
      <c r="C2359" s="53"/>
      <c r="D2359" s="50"/>
      <c r="F2359" s="54"/>
      <c r="AU2359" s="83"/>
    </row>
    <row r="2360" spans="1:47" s="10" customFormat="1" x14ac:dyDescent="0.2">
      <c r="A2360" s="52"/>
      <c r="C2360" s="53"/>
      <c r="D2360" s="50"/>
      <c r="F2360" s="54"/>
      <c r="AU2360" s="83"/>
    </row>
    <row r="2361" spans="1:47" s="10" customFormat="1" x14ac:dyDescent="0.2">
      <c r="A2361" s="52"/>
      <c r="C2361" s="53"/>
      <c r="D2361" s="50"/>
      <c r="F2361" s="54"/>
      <c r="AU2361" s="83"/>
    </row>
    <row r="2362" spans="1:47" s="10" customFormat="1" x14ac:dyDescent="0.2">
      <c r="A2362" s="52"/>
      <c r="C2362" s="53"/>
      <c r="D2362" s="50"/>
      <c r="F2362" s="54"/>
      <c r="AU2362" s="83"/>
    </row>
    <row r="2363" spans="1:47" s="10" customFormat="1" x14ac:dyDescent="0.2">
      <c r="A2363" s="52"/>
      <c r="C2363" s="53"/>
      <c r="D2363" s="50"/>
      <c r="F2363" s="54"/>
      <c r="AU2363" s="83"/>
    </row>
    <row r="2364" spans="1:47" s="10" customFormat="1" x14ac:dyDescent="0.2">
      <c r="A2364" s="52"/>
      <c r="C2364" s="53"/>
      <c r="D2364" s="50"/>
      <c r="F2364" s="54"/>
      <c r="AU2364" s="83"/>
    </row>
    <row r="2365" spans="1:47" s="10" customFormat="1" x14ac:dyDescent="0.2">
      <c r="A2365" s="52"/>
      <c r="C2365" s="53"/>
      <c r="D2365" s="50"/>
      <c r="F2365" s="54"/>
      <c r="AU2365" s="83"/>
    </row>
    <row r="2366" spans="1:47" s="10" customFormat="1" x14ac:dyDescent="0.2">
      <c r="A2366" s="52"/>
      <c r="C2366" s="53"/>
      <c r="D2366" s="50"/>
      <c r="F2366" s="54"/>
      <c r="AU2366" s="83"/>
    </row>
    <row r="2367" spans="1:47" s="10" customFormat="1" x14ac:dyDescent="0.2">
      <c r="A2367" s="52"/>
      <c r="C2367" s="53"/>
      <c r="D2367" s="50"/>
      <c r="F2367" s="54"/>
      <c r="AU2367" s="83"/>
    </row>
    <row r="2368" spans="1:47" s="10" customFormat="1" x14ac:dyDescent="0.2">
      <c r="A2368" s="52"/>
      <c r="C2368" s="53"/>
      <c r="D2368" s="50"/>
      <c r="F2368" s="54"/>
      <c r="AU2368" s="83"/>
    </row>
    <row r="2369" spans="1:47" s="10" customFormat="1" x14ac:dyDescent="0.2">
      <c r="A2369" s="52"/>
      <c r="C2369" s="53"/>
      <c r="D2369" s="50"/>
      <c r="F2369" s="54"/>
      <c r="AU2369" s="83"/>
    </row>
    <row r="2370" spans="1:47" s="10" customFormat="1" x14ac:dyDescent="0.2">
      <c r="A2370" s="52"/>
      <c r="C2370" s="53"/>
      <c r="D2370" s="50"/>
      <c r="F2370" s="54"/>
      <c r="AU2370" s="83"/>
    </row>
    <row r="2371" spans="1:47" s="10" customFormat="1" x14ac:dyDescent="0.2">
      <c r="A2371" s="52"/>
      <c r="C2371" s="53"/>
      <c r="D2371" s="50"/>
      <c r="F2371" s="54"/>
      <c r="AU2371" s="83"/>
    </row>
    <row r="2372" spans="1:47" s="10" customFormat="1" x14ac:dyDescent="0.2">
      <c r="A2372" s="52"/>
      <c r="C2372" s="53"/>
      <c r="D2372" s="50"/>
      <c r="F2372" s="54"/>
      <c r="AU2372" s="83"/>
    </row>
    <row r="2373" spans="1:47" s="10" customFormat="1" x14ac:dyDescent="0.2">
      <c r="A2373" s="52"/>
      <c r="C2373" s="53"/>
      <c r="D2373" s="50"/>
      <c r="F2373" s="54"/>
      <c r="AU2373" s="83"/>
    </row>
    <row r="2374" spans="1:47" s="10" customFormat="1" x14ac:dyDescent="0.2">
      <c r="A2374" s="52"/>
      <c r="C2374" s="53"/>
      <c r="D2374" s="50"/>
      <c r="F2374" s="54"/>
      <c r="AU2374" s="83"/>
    </row>
    <row r="2375" spans="1:47" s="10" customFormat="1" x14ac:dyDescent="0.2">
      <c r="A2375" s="52"/>
      <c r="C2375" s="53"/>
      <c r="D2375" s="50"/>
      <c r="F2375" s="54"/>
      <c r="AU2375" s="83"/>
    </row>
    <row r="2376" spans="1:47" s="10" customFormat="1" x14ac:dyDescent="0.2">
      <c r="A2376" s="52"/>
      <c r="C2376" s="53"/>
      <c r="D2376" s="50"/>
      <c r="F2376" s="54"/>
      <c r="AU2376" s="83"/>
    </row>
    <row r="2377" spans="1:47" s="10" customFormat="1" x14ac:dyDescent="0.2">
      <c r="A2377" s="52"/>
      <c r="C2377" s="53"/>
      <c r="D2377" s="50"/>
      <c r="F2377" s="54"/>
      <c r="AU2377" s="83"/>
    </row>
    <row r="2378" spans="1:47" s="10" customFormat="1" x14ac:dyDescent="0.2">
      <c r="A2378" s="52"/>
      <c r="C2378" s="53"/>
      <c r="D2378" s="50"/>
      <c r="F2378" s="54"/>
      <c r="AU2378" s="83"/>
    </row>
    <row r="2379" spans="1:47" s="10" customFormat="1" x14ac:dyDescent="0.2">
      <c r="A2379" s="52"/>
      <c r="C2379" s="53"/>
      <c r="D2379" s="50"/>
      <c r="F2379" s="54"/>
      <c r="AU2379" s="83"/>
    </row>
    <row r="2380" spans="1:47" s="10" customFormat="1" x14ac:dyDescent="0.2">
      <c r="A2380" s="52"/>
      <c r="C2380" s="53"/>
      <c r="D2380" s="50"/>
      <c r="F2380" s="54"/>
      <c r="AU2380" s="83"/>
    </row>
    <row r="2381" spans="1:47" s="10" customFormat="1" x14ac:dyDescent="0.2">
      <c r="A2381" s="52"/>
      <c r="C2381" s="53"/>
      <c r="D2381" s="50"/>
      <c r="F2381" s="54"/>
      <c r="AU2381" s="83"/>
    </row>
    <row r="2382" spans="1:47" s="10" customFormat="1" x14ac:dyDescent="0.2">
      <c r="A2382" s="52"/>
      <c r="C2382" s="53"/>
      <c r="D2382" s="50"/>
      <c r="F2382" s="54"/>
      <c r="AU2382" s="83"/>
    </row>
    <row r="2383" spans="1:47" s="10" customFormat="1" x14ac:dyDescent="0.2">
      <c r="A2383" s="52"/>
      <c r="C2383" s="53"/>
      <c r="D2383" s="50"/>
      <c r="F2383" s="54"/>
      <c r="AU2383" s="83"/>
    </row>
    <row r="2384" spans="1:47" s="10" customFormat="1" x14ac:dyDescent="0.2">
      <c r="A2384" s="52"/>
      <c r="C2384" s="53"/>
      <c r="D2384" s="50"/>
      <c r="F2384" s="54"/>
      <c r="AU2384" s="83"/>
    </row>
    <row r="2385" spans="1:47" s="10" customFormat="1" x14ac:dyDescent="0.2">
      <c r="A2385" s="52"/>
      <c r="C2385" s="53"/>
      <c r="D2385" s="50"/>
      <c r="F2385" s="54"/>
      <c r="AU2385" s="83"/>
    </row>
    <row r="2386" spans="1:47" s="10" customFormat="1" x14ac:dyDescent="0.2">
      <c r="A2386" s="52"/>
      <c r="C2386" s="53"/>
      <c r="D2386" s="50"/>
      <c r="F2386" s="54"/>
      <c r="AU2386" s="83"/>
    </row>
    <row r="2387" spans="1:47" s="10" customFormat="1" x14ac:dyDescent="0.2">
      <c r="A2387" s="52"/>
      <c r="C2387" s="53"/>
      <c r="D2387" s="50"/>
      <c r="F2387" s="54"/>
      <c r="AU2387" s="83"/>
    </row>
    <row r="2388" spans="1:47" s="10" customFormat="1" x14ac:dyDescent="0.2">
      <c r="A2388" s="52"/>
      <c r="C2388" s="53"/>
      <c r="D2388" s="50"/>
      <c r="F2388" s="54"/>
      <c r="AU2388" s="83"/>
    </row>
    <row r="2389" spans="1:47" s="10" customFormat="1" x14ac:dyDescent="0.2">
      <c r="A2389" s="52"/>
      <c r="C2389" s="53"/>
      <c r="D2389" s="50"/>
      <c r="F2389" s="54"/>
      <c r="AU2389" s="83"/>
    </row>
    <row r="2390" spans="1:47" s="10" customFormat="1" x14ac:dyDescent="0.2">
      <c r="A2390" s="52"/>
      <c r="C2390" s="53"/>
      <c r="D2390" s="50"/>
      <c r="F2390" s="54"/>
      <c r="AU2390" s="83"/>
    </row>
    <row r="2391" spans="1:47" s="10" customFormat="1" x14ac:dyDescent="0.2">
      <c r="A2391" s="52"/>
      <c r="C2391" s="53"/>
      <c r="D2391" s="50"/>
      <c r="F2391" s="54"/>
      <c r="AU2391" s="83"/>
    </row>
    <row r="2392" spans="1:47" s="10" customFormat="1" x14ac:dyDescent="0.2">
      <c r="A2392" s="52"/>
      <c r="C2392" s="53"/>
      <c r="D2392" s="50"/>
      <c r="F2392" s="54"/>
      <c r="AU2392" s="83"/>
    </row>
    <row r="2393" spans="1:47" s="10" customFormat="1" x14ac:dyDescent="0.2">
      <c r="A2393" s="52"/>
      <c r="C2393" s="53"/>
      <c r="D2393" s="50"/>
      <c r="F2393" s="54"/>
      <c r="AU2393" s="83"/>
    </row>
    <row r="2394" spans="1:47" s="10" customFormat="1" x14ac:dyDescent="0.2">
      <c r="A2394" s="52"/>
      <c r="C2394" s="53"/>
      <c r="D2394" s="50"/>
      <c r="F2394" s="54"/>
      <c r="AU2394" s="83"/>
    </row>
    <row r="2395" spans="1:47" s="10" customFormat="1" x14ac:dyDescent="0.2">
      <c r="A2395" s="52"/>
      <c r="C2395" s="53"/>
      <c r="D2395" s="50"/>
      <c r="F2395" s="54"/>
      <c r="AU2395" s="83"/>
    </row>
    <row r="2396" spans="1:47" s="10" customFormat="1" x14ac:dyDescent="0.2">
      <c r="A2396" s="52"/>
      <c r="C2396" s="53"/>
      <c r="D2396" s="50"/>
      <c r="F2396" s="54"/>
      <c r="AU2396" s="83"/>
    </row>
    <row r="2397" spans="1:47" s="10" customFormat="1" x14ac:dyDescent="0.2">
      <c r="A2397" s="52"/>
      <c r="C2397" s="53"/>
      <c r="D2397" s="50"/>
      <c r="F2397" s="54"/>
      <c r="AU2397" s="83"/>
    </row>
    <row r="2398" spans="1:47" s="10" customFormat="1" x14ac:dyDescent="0.2">
      <c r="A2398" s="52"/>
      <c r="C2398" s="53"/>
      <c r="D2398" s="50"/>
      <c r="F2398" s="54"/>
      <c r="AU2398" s="83"/>
    </row>
    <row r="2399" spans="1:47" s="10" customFormat="1" x14ac:dyDescent="0.2">
      <c r="A2399" s="52"/>
      <c r="C2399" s="53"/>
      <c r="D2399" s="50"/>
      <c r="F2399" s="54"/>
      <c r="AU2399" s="83"/>
    </row>
    <row r="2400" spans="1:47" s="10" customFormat="1" x14ac:dyDescent="0.2">
      <c r="A2400" s="52"/>
      <c r="C2400" s="53"/>
      <c r="D2400" s="50"/>
      <c r="F2400" s="54"/>
      <c r="AU2400" s="83"/>
    </row>
    <row r="2401" spans="1:47" s="10" customFormat="1" x14ac:dyDescent="0.2">
      <c r="A2401" s="52"/>
      <c r="C2401" s="53"/>
      <c r="D2401" s="50"/>
      <c r="F2401" s="54"/>
      <c r="AU2401" s="83"/>
    </row>
    <row r="2402" spans="1:47" s="10" customFormat="1" x14ac:dyDescent="0.2">
      <c r="A2402" s="52"/>
      <c r="C2402" s="53"/>
      <c r="D2402" s="50"/>
      <c r="F2402" s="54"/>
      <c r="AU2402" s="83"/>
    </row>
    <row r="2403" spans="1:47" s="10" customFormat="1" x14ac:dyDescent="0.2">
      <c r="A2403" s="52"/>
      <c r="C2403" s="53"/>
      <c r="D2403" s="50"/>
      <c r="F2403" s="54"/>
      <c r="AU2403" s="83"/>
    </row>
    <row r="2404" spans="1:47" s="10" customFormat="1" x14ac:dyDescent="0.2">
      <c r="A2404" s="52"/>
      <c r="C2404" s="53"/>
      <c r="D2404" s="50"/>
      <c r="F2404" s="54"/>
      <c r="AU2404" s="83"/>
    </row>
    <row r="2405" spans="1:47" s="10" customFormat="1" x14ac:dyDescent="0.2">
      <c r="A2405" s="52"/>
      <c r="C2405" s="53"/>
      <c r="D2405" s="50"/>
      <c r="F2405" s="54"/>
      <c r="AU2405" s="83"/>
    </row>
    <row r="2406" spans="1:47" s="10" customFormat="1" x14ac:dyDescent="0.2">
      <c r="A2406" s="52"/>
      <c r="C2406" s="53"/>
      <c r="D2406" s="50"/>
      <c r="F2406" s="54"/>
      <c r="AU2406" s="83"/>
    </row>
    <row r="2407" spans="1:47" s="10" customFormat="1" x14ac:dyDescent="0.2">
      <c r="A2407" s="52"/>
      <c r="C2407" s="53"/>
      <c r="D2407" s="50"/>
      <c r="F2407" s="54"/>
      <c r="AU2407" s="83"/>
    </row>
    <row r="2408" spans="1:47" s="10" customFormat="1" x14ac:dyDescent="0.2">
      <c r="A2408" s="52"/>
      <c r="C2408" s="53"/>
      <c r="D2408" s="50"/>
      <c r="F2408" s="54"/>
      <c r="AU2408" s="83"/>
    </row>
    <row r="2409" spans="1:47" s="10" customFormat="1" x14ac:dyDescent="0.2">
      <c r="A2409" s="52"/>
      <c r="C2409" s="53"/>
      <c r="D2409" s="50"/>
      <c r="F2409" s="54"/>
      <c r="AU2409" s="83"/>
    </row>
    <row r="2410" spans="1:47" s="10" customFormat="1" x14ac:dyDescent="0.2">
      <c r="A2410" s="52"/>
      <c r="C2410" s="53"/>
      <c r="D2410" s="50"/>
      <c r="F2410" s="54"/>
      <c r="AU2410" s="83"/>
    </row>
    <row r="2411" spans="1:47" s="10" customFormat="1" x14ac:dyDescent="0.2">
      <c r="A2411" s="52"/>
      <c r="C2411" s="53"/>
      <c r="D2411" s="50"/>
      <c r="F2411" s="54"/>
      <c r="AU2411" s="83"/>
    </row>
    <row r="2412" spans="1:47" s="10" customFormat="1" x14ac:dyDescent="0.2">
      <c r="A2412" s="52"/>
      <c r="C2412" s="53"/>
      <c r="D2412" s="50"/>
      <c r="F2412" s="54"/>
      <c r="AU2412" s="83"/>
    </row>
    <row r="2413" spans="1:47" s="10" customFormat="1" x14ac:dyDescent="0.2">
      <c r="A2413" s="52"/>
      <c r="C2413" s="53"/>
      <c r="D2413" s="50"/>
      <c r="F2413" s="54"/>
      <c r="AU2413" s="83"/>
    </row>
    <row r="2414" spans="1:47" s="10" customFormat="1" x14ac:dyDescent="0.2">
      <c r="A2414" s="52"/>
      <c r="C2414" s="53"/>
      <c r="D2414" s="50"/>
      <c r="F2414" s="54"/>
      <c r="AU2414" s="83"/>
    </row>
    <row r="2415" spans="1:47" s="10" customFormat="1" x14ac:dyDescent="0.2">
      <c r="A2415" s="52"/>
      <c r="C2415" s="53"/>
      <c r="D2415" s="50"/>
      <c r="F2415" s="54"/>
      <c r="AU2415" s="83"/>
    </row>
    <row r="2416" spans="1:47" s="10" customFormat="1" x14ac:dyDescent="0.2">
      <c r="A2416" s="52"/>
      <c r="C2416" s="53"/>
      <c r="D2416" s="50"/>
      <c r="F2416" s="54"/>
      <c r="AU2416" s="83"/>
    </row>
    <row r="2417" spans="1:47" s="10" customFormat="1" x14ac:dyDescent="0.2">
      <c r="A2417" s="52"/>
      <c r="C2417" s="53"/>
      <c r="D2417" s="50"/>
      <c r="F2417" s="54"/>
      <c r="AU2417" s="83"/>
    </row>
    <row r="2418" spans="1:47" s="10" customFormat="1" x14ac:dyDescent="0.2">
      <c r="A2418" s="52"/>
      <c r="C2418" s="53"/>
      <c r="D2418" s="50"/>
      <c r="F2418" s="54"/>
      <c r="AU2418" s="83"/>
    </row>
    <row r="2419" spans="1:47" s="10" customFormat="1" x14ac:dyDescent="0.2">
      <c r="A2419" s="52"/>
      <c r="C2419" s="53"/>
      <c r="D2419" s="50"/>
      <c r="F2419" s="54"/>
      <c r="AU2419" s="83"/>
    </row>
    <row r="2420" spans="1:47" s="10" customFormat="1" x14ac:dyDescent="0.2">
      <c r="A2420" s="52"/>
      <c r="C2420" s="53"/>
      <c r="D2420" s="50"/>
      <c r="F2420" s="54"/>
      <c r="AU2420" s="83"/>
    </row>
    <row r="2421" spans="1:47" s="10" customFormat="1" x14ac:dyDescent="0.2">
      <c r="A2421" s="52"/>
      <c r="C2421" s="53"/>
      <c r="D2421" s="50"/>
      <c r="F2421" s="54"/>
      <c r="AU2421" s="83"/>
    </row>
    <row r="2422" spans="1:47" s="10" customFormat="1" x14ac:dyDescent="0.2">
      <c r="A2422" s="52"/>
      <c r="C2422" s="53"/>
      <c r="D2422" s="50"/>
      <c r="F2422" s="54"/>
      <c r="AU2422" s="83"/>
    </row>
    <row r="2423" spans="1:47" s="10" customFormat="1" x14ac:dyDescent="0.2">
      <c r="A2423" s="52"/>
      <c r="C2423" s="53"/>
      <c r="D2423" s="50"/>
      <c r="F2423" s="54"/>
      <c r="AU2423" s="83"/>
    </row>
    <row r="2424" spans="1:47" s="10" customFormat="1" x14ac:dyDescent="0.2">
      <c r="A2424" s="52"/>
      <c r="C2424" s="53"/>
      <c r="D2424" s="50"/>
      <c r="F2424" s="54"/>
      <c r="AU2424" s="83"/>
    </row>
    <row r="2425" spans="1:47" s="10" customFormat="1" x14ac:dyDescent="0.2">
      <c r="A2425" s="52"/>
      <c r="C2425" s="53"/>
      <c r="D2425" s="50"/>
      <c r="F2425" s="54"/>
      <c r="AU2425" s="83"/>
    </row>
    <row r="2426" spans="1:47" s="10" customFormat="1" x14ac:dyDescent="0.2">
      <c r="A2426" s="52"/>
      <c r="C2426" s="53"/>
      <c r="D2426" s="50"/>
      <c r="F2426" s="54"/>
      <c r="AU2426" s="83"/>
    </row>
    <row r="2427" spans="1:47" s="10" customFormat="1" x14ac:dyDescent="0.2">
      <c r="A2427" s="52"/>
      <c r="C2427" s="53"/>
      <c r="D2427" s="50"/>
      <c r="F2427" s="54"/>
      <c r="AU2427" s="83"/>
    </row>
    <row r="2428" spans="1:47" s="10" customFormat="1" x14ac:dyDescent="0.2">
      <c r="A2428" s="52"/>
      <c r="C2428" s="53"/>
      <c r="D2428" s="50"/>
      <c r="F2428" s="54"/>
      <c r="AU2428" s="83"/>
    </row>
    <row r="2429" spans="1:47" s="10" customFormat="1" x14ac:dyDescent="0.2">
      <c r="A2429" s="52"/>
      <c r="C2429" s="53"/>
      <c r="D2429" s="50"/>
      <c r="F2429" s="54"/>
      <c r="AU2429" s="83"/>
    </row>
    <row r="2430" spans="1:47" s="10" customFormat="1" x14ac:dyDescent="0.2">
      <c r="A2430" s="52"/>
      <c r="C2430" s="53"/>
      <c r="D2430" s="50"/>
      <c r="F2430" s="54"/>
      <c r="AU2430" s="83"/>
    </row>
    <row r="2431" spans="1:47" s="10" customFormat="1" x14ac:dyDescent="0.2">
      <c r="A2431" s="52"/>
      <c r="C2431" s="53"/>
      <c r="D2431" s="50"/>
      <c r="F2431" s="54"/>
      <c r="AU2431" s="83"/>
    </row>
    <row r="2432" spans="1:47" s="10" customFormat="1" x14ac:dyDescent="0.2">
      <c r="A2432" s="52"/>
      <c r="C2432" s="53"/>
      <c r="D2432" s="50"/>
      <c r="F2432" s="54"/>
      <c r="AU2432" s="83"/>
    </row>
    <row r="2433" spans="1:47" s="10" customFormat="1" x14ac:dyDescent="0.2">
      <c r="A2433" s="52"/>
      <c r="C2433" s="53"/>
      <c r="D2433" s="50"/>
      <c r="F2433" s="54"/>
      <c r="AU2433" s="83"/>
    </row>
    <row r="2434" spans="1:47" s="10" customFormat="1" x14ac:dyDescent="0.2">
      <c r="A2434" s="52"/>
      <c r="C2434" s="53"/>
      <c r="D2434" s="50"/>
      <c r="F2434" s="54"/>
      <c r="AU2434" s="83"/>
    </row>
    <row r="2435" spans="1:47" s="10" customFormat="1" x14ac:dyDescent="0.2">
      <c r="A2435" s="52"/>
      <c r="C2435" s="53"/>
      <c r="D2435" s="50"/>
      <c r="F2435" s="54"/>
      <c r="AU2435" s="83"/>
    </row>
    <row r="2436" spans="1:47" s="10" customFormat="1" x14ac:dyDescent="0.2">
      <c r="A2436" s="52"/>
      <c r="C2436" s="53"/>
      <c r="D2436" s="50"/>
      <c r="F2436" s="54"/>
      <c r="AU2436" s="83"/>
    </row>
    <row r="2437" spans="1:47" s="10" customFormat="1" x14ac:dyDescent="0.2">
      <c r="A2437" s="52"/>
      <c r="C2437" s="53"/>
      <c r="D2437" s="50"/>
      <c r="F2437" s="54"/>
      <c r="AU2437" s="83"/>
    </row>
    <row r="2438" spans="1:47" s="10" customFormat="1" x14ac:dyDescent="0.2">
      <c r="A2438" s="52"/>
      <c r="C2438" s="53"/>
      <c r="D2438" s="50"/>
      <c r="F2438" s="54"/>
      <c r="AU2438" s="83"/>
    </row>
    <row r="2439" spans="1:47" s="10" customFormat="1" x14ac:dyDescent="0.2">
      <c r="A2439" s="52"/>
      <c r="C2439" s="53"/>
      <c r="D2439" s="50"/>
      <c r="F2439" s="54"/>
      <c r="AU2439" s="83"/>
    </row>
    <row r="2440" spans="1:47" s="10" customFormat="1" x14ac:dyDescent="0.2">
      <c r="A2440" s="52"/>
      <c r="C2440" s="53"/>
      <c r="D2440" s="50"/>
      <c r="F2440" s="54"/>
      <c r="AU2440" s="83"/>
    </row>
    <row r="2441" spans="1:47" s="10" customFormat="1" x14ac:dyDescent="0.2">
      <c r="A2441" s="52"/>
      <c r="C2441" s="53"/>
      <c r="D2441" s="50"/>
      <c r="F2441" s="54"/>
      <c r="AU2441" s="83"/>
    </row>
    <row r="2442" spans="1:47" s="10" customFormat="1" x14ac:dyDescent="0.2">
      <c r="A2442" s="52"/>
      <c r="C2442" s="53"/>
      <c r="D2442" s="50"/>
      <c r="F2442" s="54"/>
      <c r="AU2442" s="83"/>
    </row>
    <row r="2443" spans="1:47" s="10" customFormat="1" x14ac:dyDescent="0.2">
      <c r="A2443" s="52"/>
      <c r="C2443" s="53"/>
      <c r="D2443" s="50"/>
      <c r="F2443" s="54"/>
      <c r="AU2443" s="83"/>
    </row>
    <row r="2444" spans="1:47" s="10" customFormat="1" x14ac:dyDescent="0.2">
      <c r="A2444" s="52"/>
      <c r="C2444" s="53"/>
      <c r="D2444" s="50"/>
      <c r="F2444" s="54"/>
      <c r="AU2444" s="83"/>
    </row>
    <row r="2445" spans="1:47" s="10" customFormat="1" x14ac:dyDescent="0.2">
      <c r="A2445" s="52"/>
      <c r="C2445" s="53"/>
      <c r="D2445" s="50"/>
      <c r="F2445" s="54"/>
      <c r="AU2445" s="83"/>
    </row>
    <row r="2446" spans="1:47" s="10" customFormat="1" x14ac:dyDescent="0.2">
      <c r="A2446" s="52"/>
      <c r="C2446" s="53"/>
      <c r="D2446" s="50"/>
      <c r="F2446" s="54"/>
      <c r="AU2446" s="83"/>
    </row>
    <row r="2447" spans="1:47" s="10" customFormat="1" x14ac:dyDescent="0.2">
      <c r="A2447" s="52"/>
      <c r="C2447" s="53"/>
      <c r="D2447" s="50"/>
      <c r="F2447" s="54"/>
      <c r="AU2447" s="83"/>
    </row>
    <row r="2448" spans="1:47" s="10" customFormat="1" x14ac:dyDescent="0.2">
      <c r="A2448" s="52"/>
      <c r="C2448" s="53"/>
      <c r="D2448" s="50"/>
      <c r="F2448" s="54"/>
      <c r="AU2448" s="83"/>
    </row>
    <row r="2449" spans="1:47" s="10" customFormat="1" x14ac:dyDescent="0.2">
      <c r="A2449" s="52"/>
      <c r="C2449" s="53"/>
      <c r="D2449" s="50"/>
      <c r="F2449" s="54"/>
      <c r="AU2449" s="83"/>
    </row>
    <row r="2450" spans="1:47" s="10" customFormat="1" x14ac:dyDescent="0.2">
      <c r="A2450" s="52"/>
      <c r="C2450" s="53"/>
      <c r="D2450" s="50"/>
      <c r="F2450" s="54"/>
      <c r="AU2450" s="83"/>
    </row>
    <row r="2451" spans="1:47" s="10" customFormat="1" x14ac:dyDescent="0.2">
      <c r="A2451" s="52"/>
      <c r="C2451" s="53"/>
      <c r="D2451" s="50"/>
      <c r="F2451" s="54"/>
      <c r="AU2451" s="83"/>
    </row>
    <row r="2452" spans="1:47" s="10" customFormat="1" x14ac:dyDescent="0.2">
      <c r="A2452" s="52"/>
      <c r="C2452" s="53"/>
      <c r="D2452" s="50"/>
      <c r="F2452" s="54"/>
      <c r="AU2452" s="83"/>
    </row>
    <row r="2453" spans="1:47" s="10" customFormat="1" x14ac:dyDescent="0.2">
      <c r="A2453" s="52"/>
      <c r="C2453" s="53"/>
      <c r="D2453" s="50"/>
      <c r="F2453" s="54"/>
      <c r="AU2453" s="83"/>
    </row>
    <row r="2454" spans="1:47" s="10" customFormat="1" x14ac:dyDescent="0.2">
      <c r="A2454" s="52"/>
      <c r="C2454" s="53"/>
      <c r="D2454" s="50"/>
      <c r="F2454" s="54"/>
      <c r="AU2454" s="83"/>
    </row>
    <row r="2455" spans="1:47" s="10" customFormat="1" x14ac:dyDescent="0.2">
      <c r="A2455" s="52"/>
      <c r="C2455" s="53"/>
      <c r="D2455" s="50"/>
      <c r="F2455" s="54"/>
      <c r="AU2455" s="83"/>
    </row>
    <row r="2456" spans="1:47" s="10" customFormat="1" x14ac:dyDescent="0.2">
      <c r="A2456" s="52"/>
      <c r="C2456" s="53"/>
      <c r="D2456" s="50"/>
      <c r="F2456" s="54"/>
      <c r="AU2456" s="83"/>
    </row>
    <row r="2457" spans="1:47" s="10" customFormat="1" x14ac:dyDescent="0.2">
      <c r="A2457" s="52"/>
      <c r="C2457" s="53"/>
      <c r="D2457" s="50"/>
      <c r="F2457" s="54"/>
      <c r="AU2457" s="83"/>
    </row>
    <row r="2458" spans="1:47" s="10" customFormat="1" x14ac:dyDescent="0.2">
      <c r="A2458" s="52"/>
      <c r="C2458" s="53"/>
      <c r="D2458" s="50"/>
      <c r="F2458" s="54"/>
      <c r="AU2458" s="83"/>
    </row>
    <row r="2459" spans="1:47" s="10" customFormat="1" x14ac:dyDescent="0.2">
      <c r="A2459" s="52"/>
      <c r="C2459" s="53"/>
      <c r="D2459" s="50"/>
      <c r="F2459" s="54"/>
      <c r="AU2459" s="83"/>
    </row>
    <row r="2460" spans="1:47" s="10" customFormat="1" x14ac:dyDescent="0.2">
      <c r="A2460" s="52"/>
      <c r="C2460" s="53"/>
      <c r="D2460" s="50"/>
      <c r="F2460" s="54"/>
      <c r="AU2460" s="83"/>
    </row>
    <row r="2461" spans="1:47" s="10" customFormat="1" x14ac:dyDescent="0.2">
      <c r="A2461" s="52"/>
      <c r="C2461" s="53"/>
      <c r="D2461" s="50"/>
      <c r="F2461" s="54"/>
      <c r="AU2461" s="83"/>
    </row>
    <row r="2462" spans="1:47" s="10" customFormat="1" x14ac:dyDescent="0.2">
      <c r="A2462" s="52"/>
      <c r="C2462" s="53"/>
      <c r="D2462" s="50"/>
      <c r="F2462" s="54"/>
      <c r="AU2462" s="83"/>
    </row>
    <row r="2463" spans="1:47" s="10" customFormat="1" x14ac:dyDescent="0.2">
      <c r="A2463" s="52"/>
      <c r="C2463" s="53"/>
      <c r="D2463" s="50"/>
      <c r="F2463" s="54"/>
      <c r="AU2463" s="83"/>
    </row>
    <row r="2464" spans="1:47" s="10" customFormat="1" x14ac:dyDescent="0.2">
      <c r="A2464" s="52"/>
      <c r="C2464" s="53"/>
      <c r="D2464" s="50"/>
      <c r="F2464" s="54"/>
      <c r="AU2464" s="83"/>
    </row>
    <row r="2465" spans="1:47" s="10" customFormat="1" x14ac:dyDescent="0.2">
      <c r="A2465" s="52"/>
      <c r="C2465" s="53"/>
      <c r="D2465" s="50"/>
      <c r="F2465" s="54"/>
      <c r="AU2465" s="83"/>
    </row>
    <row r="2466" spans="1:47" s="10" customFormat="1" x14ac:dyDescent="0.2">
      <c r="A2466" s="52"/>
      <c r="C2466" s="53"/>
      <c r="D2466" s="50"/>
      <c r="F2466" s="54"/>
      <c r="AU2466" s="83"/>
    </row>
    <row r="2467" spans="1:47" s="10" customFormat="1" x14ac:dyDescent="0.2">
      <c r="A2467" s="52"/>
      <c r="C2467" s="53"/>
      <c r="D2467" s="50"/>
      <c r="F2467" s="54"/>
      <c r="AU2467" s="83"/>
    </row>
    <row r="2468" spans="1:47" s="10" customFormat="1" x14ac:dyDescent="0.2">
      <c r="A2468" s="52"/>
      <c r="C2468" s="53"/>
      <c r="D2468" s="50"/>
      <c r="F2468" s="54"/>
      <c r="AU2468" s="83"/>
    </row>
    <row r="2469" spans="1:47" s="10" customFormat="1" x14ac:dyDescent="0.2">
      <c r="A2469" s="52"/>
      <c r="C2469" s="53"/>
      <c r="D2469" s="50"/>
      <c r="F2469" s="54"/>
      <c r="AU2469" s="83"/>
    </row>
    <row r="2470" spans="1:47" s="10" customFormat="1" x14ac:dyDescent="0.2">
      <c r="A2470" s="52"/>
      <c r="C2470" s="53"/>
      <c r="D2470" s="50"/>
      <c r="F2470" s="54"/>
      <c r="AU2470" s="83"/>
    </row>
    <row r="2471" spans="1:47" s="10" customFormat="1" x14ac:dyDescent="0.2">
      <c r="A2471" s="52"/>
      <c r="C2471" s="53"/>
      <c r="D2471" s="50"/>
      <c r="F2471" s="54"/>
      <c r="AU2471" s="83"/>
    </row>
    <row r="2472" spans="1:47" s="10" customFormat="1" x14ac:dyDescent="0.2">
      <c r="A2472" s="52"/>
      <c r="C2472" s="53"/>
      <c r="D2472" s="50"/>
      <c r="F2472" s="54"/>
      <c r="AU2472" s="83"/>
    </row>
    <row r="2473" spans="1:47" s="10" customFormat="1" x14ac:dyDescent="0.2">
      <c r="A2473" s="52"/>
      <c r="C2473" s="53"/>
      <c r="D2473" s="50"/>
      <c r="F2473" s="54"/>
      <c r="AU2473" s="83"/>
    </row>
    <row r="2474" spans="1:47" s="10" customFormat="1" x14ac:dyDescent="0.2">
      <c r="A2474" s="52"/>
      <c r="C2474" s="53"/>
      <c r="D2474" s="50"/>
      <c r="F2474" s="54"/>
      <c r="AU2474" s="83"/>
    </row>
    <row r="2475" spans="1:47" s="10" customFormat="1" x14ac:dyDescent="0.2">
      <c r="A2475" s="52"/>
      <c r="C2475" s="53"/>
      <c r="D2475" s="50"/>
      <c r="F2475" s="54"/>
      <c r="AU2475" s="83"/>
    </row>
    <row r="2476" spans="1:47" s="10" customFormat="1" x14ac:dyDescent="0.2">
      <c r="A2476" s="52"/>
      <c r="C2476" s="53"/>
      <c r="D2476" s="50"/>
      <c r="F2476" s="54"/>
      <c r="AU2476" s="83"/>
    </row>
    <row r="2477" spans="1:47" s="10" customFormat="1" x14ac:dyDescent="0.2">
      <c r="A2477" s="52"/>
      <c r="C2477" s="53"/>
      <c r="D2477" s="50"/>
      <c r="F2477" s="54"/>
      <c r="AU2477" s="83"/>
    </row>
    <row r="2478" spans="1:47" s="10" customFormat="1" x14ac:dyDescent="0.2">
      <c r="A2478" s="52"/>
      <c r="C2478" s="53"/>
      <c r="D2478" s="50"/>
      <c r="F2478" s="54"/>
      <c r="AU2478" s="83"/>
    </row>
    <row r="2479" spans="1:47" s="10" customFormat="1" x14ac:dyDescent="0.2">
      <c r="A2479" s="52"/>
      <c r="C2479" s="53"/>
      <c r="D2479" s="50"/>
      <c r="F2479" s="54"/>
      <c r="AU2479" s="83"/>
    </row>
    <row r="2480" spans="1:47" s="10" customFormat="1" x14ac:dyDescent="0.2">
      <c r="A2480" s="52"/>
      <c r="C2480" s="53"/>
      <c r="D2480" s="50"/>
      <c r="F2480" s="54"/>
      <c r="AU2480" s="83"/>
    </row>
    <row r="2481" spans="1:47" s="10" customFormat="1" x14ac:dyDescent="0.2">
      <c r="A2481" s="52"/>
      <c r="C2481" s="53"/>
      <c r="D2481" s="50"/>
      <c r="F2481" s="54"/>
      <c r="AU2481" s="83"/>
    </row>
    <row r="2482" spans="1:47" s="10" customFormat="1" x14ac:dyDescent="0.2">
      <c r="A2482" s="52"/>
      <c r="C2482" s="53"/>
      <c r="D2482" s="50"/>
      <c r="F2482" s="54"/>
      <c r="AU2482" s="83"/>
    </row>
    <row r="2483" spans="1:47" s="10" customFormat="1" x14ac:dyDescent="0.2">
      <c r="A2483" s="52"/>
      <c r="C2483" s="53"/>
      <c r="D2483" s="50"/>
      <c r="F2483" s="54"/>
      <c r="AU2483" s="83"/>
    </row>
    <row r="2484" spans="1:47" s="10" customFormat="1" x14ac:dyDescent="0.2">
      <c r="A2484" s="52"/>
      <c r="C2484" s="53"/>
      <c r="D2484" s="50"/>
      <c r="F2484" s="54"/>
      <c r="AU2484" s="83"/>
    </row>
    <row r="2485" spans="1:47" s="10" customFormat="1" x14ac:dyDescent="0.2">
      <c r="A2485" s="52"/>
      <c r="C2485" s="53"/>
      <c r="D2485" s="50"/>
      <c r="F2485" s="54"/>
      <c r="AU2485" s="83"/>
    </row>
    <row r="2486" spans="1:47" s="10" customFormat="1" x14ac:dyDescent="0.2">
      <c r="A2486" s="52"/>
      <c r="C2486" s="53"/>
      <c r="D2486" s="50"/>
      <c r="F2486" s="54"/>
      <c r="AU2486" s="83"/>
    </row>
    <row r="2487" spans="1:47" s="10" customFormat="1" x14ac:dyDescent="0.2">
      <c r="A2487" s="52"/>
      <c r="C2487" s="53"/>
      <c r="D2487" s="50"/>
      <c r="F2487" s="54"/>
      <c r="AU2487" s="83"/>
    </row>
    <row r="2488" spans="1:47" s="10" customFormat="1" x14ac:dyDescent="0.2">
      <c r="A2488" s="52"/>
      <c r="C2488" s="53"/>
      <c r="D2488" s="50"/>
      <c r="F2488" s="54"/>
      <c r="AU2488" s="83"/>
    </row>
    <row r="2489" spans="1:47" s="10" customFormat="1" x14ac:dyDescent="0.2">
      <c r="A2489" s="52"/>
      <c r="C2489" s="53"/>
      <c r="D2489" s="50"/>
      <c r="F2489" s="54"/>
      <c r="AU2489" s="83"/>
    </row>
    <row r="2490" spans="1:47" s="10" customFormat="1" x14ac:dyDescent="0.2">
      <c r="A2490" s="52"/>
      <c r="C2490" s="53"/>
      <c r="D2490" s="50"/>
      <c r="F2490" s="54"/>
      <c r="AU2490" s="83"/>
    </row>
    <row r="2491" spans="1:47" s="10" customFormat="1" x14ac:dyDescent="0.2">
      <c r="A2491" s="52"/>
      <c r="C2491" s="53"/>
      <c r="D2491" s="50"/>
      <c r="F2491" s="54"/>
      <c r="AU2491" s="83"/>
    </row>
    <row r="2492" spans="1:47" s="10" customFormat="1" x14ac:dyDescent="0.2">
      <c r="A2492" s="52"/>
      <c r="C2492" s="53"/>
      <c r="D2492" s="50"/>
      <c r="F2492" s="54"/>
      <c r="AU2492" s="83"/>
    </row>
    <row r="2493" spans="1:47" s="10" customFormat="1" x14ac:dyDescent="0.2">
      <c r="A2493" s="52"/>
      <c r="C2493" s="53"/>
      <c r="D2493" s="50"/>
      <c r="F2493" s="54"/>
      <c r="AU2493" s="83"/>
    </row>
    <row r="2494" spans="1:47" s="10" customFormat="1" x14ac:dyDescent="0.2">
      <c r="A2494" s="52"/>
      <c r="C2494" s="53"/>
      <c r="D2494" s="50"/>
      <c r="F2494" s="54"/>
      <c r="AU2494" s="83"/>
    </row>
    <row r="2495" spans="1:47" s="10" customFormat="1" x14ac:dyDescent="0.2">
      <c r="A2495" s="52"/>
      <c r="C2495" s="53"/>
      <c r="D2495" s="50"/>
      <c r="F2495" s="54"/>
      <c r="AU2495" s="83"/>
    </row>
    <row r="2496" spans="1:47" s="10" customFormat="1" x14ac:dyDescent="0.2">
      <c r="A2496" s="52"/>
      <c r="C2496" s="53"/>
      <c r="D2496" s="50"/>
      <c r="F2496" s="54"/>
      <c r="AU2496" s="83"/>
    </row>
    <row r="2497" spans="1:47" s="10" customFormat="1" x14ac:dyDescent="0.2">
      <c r="A2497" s="52"/>
      <c r="C2497" s="53"/>
      <c r="D2497" s="50"/>
      <c r="F2497" s="54"/>
      <c r="AU2497" s="83"/>
    </row>
    <row r="2498" spans="1:47" s="10" customFormat="1" x14ac:dyDescent="0.2">
      <c r="A2498" s="52"/>
      <c r="C2498" s="53"/>
      <c r="D2498" s="50"/>
      <c r="F2498" s="54"/>
      <c r="AU2498" s="83"/>
    </row>
    <row r="2499" spans="1:47" s="10" customFormat="1" x14ac:dyDescent="0.2">
      <c r="A2499" s="52"/>
      <c r="C2499" s="53"/>
      <c r="D2499" s="50"/>
      <c r="F2499" s="54"/>
      <c r="AU2499" s="83"/>
    </row>
    <row r="2500" spans="1:47" s="10" customFormat="1" x14ac:dyDescent="0.2">
      <c r="A2500" s="52"/>
      <c r="C2500" s="53"/>
      <c r="D2500" s="50"/>
      <c r="F2500" s="54"/>
      <c r="AU2500" s="83"/>
    </row>
    <row r="2501" spans="1:47" s="10" customFormat="1" x14ac:dyDescent="0.2">
      <c r="A2501" s="52"/>
      <c r="C2501" s="53"/>
      <c r="D2501" s="50"/>
      <c r="F2501" s="54"/>
      <c r="AU2501" s="83"/>
    </row>
    <row r="2502" spans="1:47" s="10" customFormat="1" x14ac:dyDescent="0.2">
      <c r="A2502" s="52"/>
      <c r="C2502" s="53"/>
      <c r="D2502" s="50"/>
      <c r="F2502" s="54"/>
      <c r="AU2502" s="83"/>
    </row>
    <row r="2503" spans="1:47" s="10" customFormat="1" x14ac:dyDescent="0.2">
      <c r="A2503" s="52"/>
      <c r="C2503" s="53"/>
      <c r="D2503" s="50"/>
      <c r="F2503" s="54"/>
      <c r="AU2503" s="83"/>
    </row>
    <row r="2504" spans="1:47" s="10" customFormat="1" x14ac:dyDescent="0.2">
      <c r="A2504" s="52"/>
      <c r="C2504" s="53"/>
      <c r="D2504" s="50"/>
      <c r="F2504" s="54"/>
      <c r="AU2504" s="83"/>
    </row>
    <row r="2505" spans="1:47" s="10" customFormat="1" x14ac:dyDescent="0.2">
      <c r="A2505" s="52"/>
      <c r="C2505" s="53"/>
      <c r="D2505" s="50"/>
      <c r="F2505" s="54"/>
      <c r="AU2505" s="83"/>
    </row>
    <row r="2506" spans="1:47" s="10" customFormat="1" x14ac:dyDescent="0.2">
      <c r="A2506" s="52"/>
      <c r="C2506" s="53"/>
      <c r="D2506" s="50"/>
      <c r="F2506" s="54"/>
      <c r="AU2506" s="83"/>
    </row>
    <row r="2507" spans="1:47" s="10" customFormat="1" x14ac:dyDescent="0.2">
      <c r="A2507" s="52"/>
      <c r="C2507" s="53"/>
      <c r="D2507" s="50"/>
      <c r="F2507" s="54"/>
      <c r="AU2507" s="83"/>
    </row>
    <row r="2508" spans="1:47" s="10" customFormat="1" x14ac:dyDescent="0.2">
      <c r="A2508" s="52"/>
      <c r="C2508" s="53"/>
      <c r="D2508" s="50"/>
      <c r="F2508" s="54"/>
      <c r="AU2508" s="83"/>
    </row>
    <row r="2509" spans="1:47" s="10" customFormat="1" x14ac:dyDescent="0.2">
      <c r="A2509" s="52"/>
      <c r="C2509" s="53"/>
      <c r="D2509" s="50"/>
      <c r="F2509" s="54"/>
      <c r="AU2509" s="83"/>
    </row>
    <row r="2510" spans="1:47" s="10" customFormat="1" x14ac:dyDescent="0.2">
      <c r="A2510" s="52"/>
      <c r="C2510" s="53"/>
      <c r="D2510" s="50"/>
      <c r="F2510" s="54"/>
      <c r="AU2510" s="83"/>
    </row>
    <row r="2511" spans="1:47" s="10" customFormat="1" x14ac:dyDescent="0.2">
      <c r="A2511" s="52"/>
      <c r="C2511" s="53"/>
      <c r="D2511" s="50"/>
      <c r="F2511" s="54"/>
      <c r="AU2511" s="83"/>
    </row>
    <row r="2512" spans="1:47" s="10" customFormat="1" x14ac:dyDescent="0.2">
      <c r="A2512" s="52"/>
      <c r="C2512" s="53"/>
      <c r="D2512" s="50"/>
      <c r="F2512" s="54"/>
      <c r="AU2512" s="83"/>
    </row>
    <row r="2513" spans="1:47" s="10" customFormat="1" x14ac:dyDescent="0.2">
      <c r="A2513" s="52"/>
      <c r="C2513" s="53"/>
      <c r="D2513" s="50"/>
      <c r="F2513" s="54"/>
      <c r="AU2513" s="83"/>
    </row>
    <row r="2514" spans="1:47" s="10" customFormat="1" x14ac:dyDescent="0.2">
      <c r="A2514" s="52"/>
      <c r="C2514" s="53"/>
      <c r="D2514" s="50"/>
      <c r="F2514" s="54"/>
      <c r="AU2514" s="83"/>
    </row>
    <row r="2515" spans="1:47" s="10" customFormat="1" x14ac:dyDescent="0.2">
      <c r="A2515" s="52"/>
      <c r="C2515" s="53"/>
      <c r="D2515" s="50"/>
      <c r="F2515" s="54"/>
      <c r="AU2515" s="83"/>
    </row>
    <row r="2516" spans="1:47" s="10" customFormat="1" x14ac:dyDescent="0.2">
      <c r="A2516" s="52"/>
      <c r="C2516" s="53"/>
      <c r="D2516" s="50"/>
      <c r="F2516" s="54"/>
      <c r="AU2516" s="83"/>
    </row>
    <row r="2517" spans="1:47" s="10" customFormat="1" x14ac:dyDescent="0.2">
      <c r="A2517" s="52"/>
      <c r="C2517" s="53"/>
      <c r="D2517" s="50"/>
      <c r="F2517" s="54"/>
      <c r="AU2517" s="83"/>
    </row>
    <row r="2518" spans="1:47" s="10" customFormat="1" x14ac:dyDescent="0.2">
      <c r="A2518" s="52"/>
      <c r="C2518" s="53"/>
      <c r="D2518" s="50"/>
      <c r="F2518" s="54"/>
      <c r="AU2518" s="83"/>
    </row>
    <row r="2519" spans="1:47" s="10" customFormat="1" x14ac:dyDescent="0.2">
      <c r="A2519" s="52"/>
      <c r="C2519" s="53"/>
      <c r="D2519" s="50"/>
      <c r="F2519" s="54"/>
      <c r="AU2519" s="83"/>
    </row>
    <row r="2520" spans="1:47" s="10" customFormat="1" x14ac:dyDescent="0.2">
      <c r="A2520" s="52"/>
      <c r="C2520" s="53"/>
      <c r="D2520" s="50"/>
      <c r="F2520" s="54"/>
      <c r="AU2520" s="83"/>
    </row>
    <row r="2521" spans="1:47" s="10" customFormat="1" x14ac:dyDescent="0.2">
      <c r="A2521" s="52"/>
      <c r="C2521" s="53"/>
      <c r="D2521" s="50"/>
      <c r="F2521" s="54"/>
      <c r="AU2521" s="83"/>
    </row>
    <row r="2522" spans="1:47" s="10" customFormat="1" x14ac:dyDescent="0.2">
      <c r="A2522" s="52"/>
      <c r="C2522" s="53"/>
      <c r="D2522" s="50"/>
      <c r="F2522" s="54"/>
      <c r="AU2522" s="83"/>
    </row>
    <row r="2523" spans="1:47" s="10" customFormat="1" x14ac:dyDescent="0.2">
      <c r="A2523" s="52"/>
      <c r="C2523" s="53"/>
      <c r="D2523" s="50"/>
      <c r="F2523" s="54"/>
      <c r="AU2523" s="83"/>
    </row>
    <row r="2524" spans="1:47" s="10" customFormat="1" x14ac:dyDescent="0.2">
      <c r="A2524" s="52"/>
      <c r="C2524" s="53"/>
      <c r="D2524" s="50"/>
      <c r="F2524" s="54"/>
      <c r="AU2524" s="83"/>
    </row>
    <row r="2525" spans="1:47" s="10" customFormat="1" x14ac:dyDescent="0.2">
      <c r="A2525" s="52"/>
      <c r="C2525" s="53"/>
      <c r="D2525" s="50"/>
      <c r="F2525" s="54"/>
      <c r="AU2525" s="83"/>
    </row>
    <row r="2526" spans="1:47" s="10" customFormat="1" x14ac:dyDescent="0.2">
      <c r="A2526" s="52"/>
      <c r="C2526" s="53"/>
      <c r="D2526" s="50"/>
      <c r="F2526" s="54"/>
      <c r="AU2526" s="83"/>
    </row>
    <row r="2527" spans="1:47" s="10" customFormat="1" x14ac:dyDescent="0.2">
      <c r="A2527" s="52"/>
      <c r="C2527" s="53"/>
      <c r="D2527" s="50"/>
      <c r="F2527" s="54"/>
      <c r="AU2527" s="83"/>
    </row>
    <row r="2528" spans="1:47" s="10" customFormat="1" x14ac:dyDescent="0.2">
      <c r="A2528" s="52"/>
      <c r="C2528" s="53"/>
      <c r="D2528" s="50"/>
      <c r="F2528" s="54"/>
      <c r="AU2528" s="83"/>
    </row>
    <row r="2529" spans="1:47" s="10" customFormat="1" x14ac:dyDescent="0.2">
      <c r="A2529" s="52"/>
      <c r="C2529" s="53"/>
      <c r="D2529" s="50"/>
      <c r="F2529" s="54"/>
      <c r="AU2529" s="83"/>
    </row>
    <row r="2530" spans="1:47" s="10" customFormat="1" x14ac:dyDescent="0.2">
      <c r="A2530" s="52"/>
      <c r="C2530" s="53"/>
      <c r="D2530" s="50"/>
      <c r="F2530" s="54"/>
      <c r="AU2530" s="83"/>
    </row>
    <row r="2531" spans="1:47" s="10" customFormat="1" x14ac:dyDescent="0.2">
      <c r="A2531" s="52"/>
      <c r="C2531" s="53"/>
      <c r="D2531" s="50"/>
      <c r="F2531" s="54"/>
      <c r="AU2531" s="83"/>
    </row>
    <row r="2532" spans="1:47" s="10" customFormat="1" x14ac:dyDescent="0.2">
      <c r="A2532" s="52"/>
      <c r="C2532" s="53"/>
      <c r="D2532" s="50"/>
      <c r="F2532" s="54"/>
      <c r="AU2532" s="83"/>
    </row>
    <row r="2533" spans="1:47" s="10" customFormat="1" x14ac:dyDescent="0.2">
      <c r="A2533" s="52"/>
      <c r="C2533" s="53"/>
      <c r="D2533" s="50"/>
      <c r="F2533" s="54"/>
      <c r="AU2533" s="83"/>
    </row>
    <row r="2534" spans="1:47" s="10" customFormat="1" x14ac:dyDescent="0.2">
      <c r="A2534" s="52"/>
      <c r="C2534" s="53"/>
      <c r="D2534" s="50"/>
      <c r="F2534" s="54"/>
      <c r="AU2534" s="83"/>
    </row>
    <row r="2535" spans="1:47" s="10" customFormat="1" x14ac:dyDescent="0.2">
      <c r="A2535" s="52"/>
      <c r="C2535" s="53"/>
      <c r="D2535" s="50"/>
      <c r="F2535" s="54"/>
      <c r="AU2535" s="83"/>
    </row>
    <row r="2536" spans="1:47" s="10" customFormat="1" x14ac:dyDescent="0.2">
      <c r="A2536" s="52"/>
      <c r="C2536" s="53"/>
      <c r="D2536" s="50"/>
      <c r="F2536" s="54"/>
      <c r="AU2536" s="83"/>
    </row>
    <row r="2537" spans="1:47" s="10" customFormat="1" x14ac:dyDescent="0.2">
      <c r="A2537" s="52"/>
      <c r="C2537" s="53"/>
      <c r="D2537" s="50"/>
      <c r="F2537" s="54"/>
      <c r="AU2537" s="83"/>
    </row>
    <row r="2538" spans="1:47" s="10" customFormat="1" x14ac:dyDescent="0.2">
      <c r="A2538" s="52"/>
      <c r="C2538" s="53"/>
      <c r="D2538" s="50"/>
      <c r="F2538" s="54"/>
      <c r="AU2538" s="83"/>
    </row>
    <row r="2539" spans="1:47" s="10" customFormat="1" x14ac:dyDescent="0.2">
      <c r="A2539" s="52"/>
      <c r="C2539" s="53"/>
      <c r="D2539" s="50"/>
      <c r="F2539" s="54"/>
      <c r="AU2539" s="83"/>
    </row>
    <row r="2540" spans="1:47" s="10" customFormat="1" x14ac:dyDescent="0.2">
      <c r="A2540" s="52"/>
      <c r="C2540" s="53"/>
      <c r="D2540" s="50"/>
      <c r="F2540" s="54"/>
      <c r="AU2540" s="83"/>
    </row>
    <row r="2541" spans="1:47" s="10" customFormat="1" x14ac:dyDescent="0.2">
      <c r="A2541" s="52"/>
      <c r="C2541" s="53"/>
      <c r="D2541" s="50"/>
      <c r="F2541" s="54"/>
      <c r="AU2541" s="83"/>
    </row>
    <row r="2542" spans="1:47" s="10" customFormat="1" x14ac:dyDescent="0.2">
      <c r="A2542" s="52"/>
      <c r="C2542" s="53"/>
      <c r="D2542" s="50"/>
      <c r="F2542" s="54"/>
      <c r="AU2542" s="83"/>
    </row>
    <row r="2543" spans="1:47" s="10" customFormat="1" x14ac:dyDescent="0.2">
      <c r="A2543" s="52"/>
      <c r="C2543" s="53"/>
      <c r="D2543" s="50"/>
      <c r="F2543" s="54"/>
      <c r="AU2543" s="83"/>
    </row>
    <row r="2544" spans="1:47" s="10" customFormat="1" x14ac:dyDescent="0.2">
      <c r="A2544" s="52"/>
      <c r="C2544" s="53"/>
      <c r="D2544" s="50"/>
      <c r="F2544" s="54"/>
      <c r="AU2544" s="83"/>
    </row>
    <row r="2545" spans="1:47" s="10" customFormat="1" x14ac:dyDescent="0.2">
      <c r="A2545" s="52"/>
      <c r="C2545" s="53"/>
      <c r="D2545" s="50"/>
      <c r="F2545" s="54"/>
      <c r="AU2545" s="83"/>
    </row>
    <row r="2546" spans="1:47" s="10" customFormat="1" x14ac:dyDescent="0.2">
      <c r="A2546" s="52"/>
      <c r="C2546" s="53"/>
      <c r="D2546" s="50"/>
      <c r="F2546" s="54"/>
      <c r="AU2546" s="83"/>
    </row>
    <row r="2547" spans="1:47" s="10" customFormat="1" x14ac:dyDescent="0.2">
      <c r="A2547" s="52"/>
      <c r="C2547" s="53"/>
      <c r="D2547" s="50"/>
      <c r="F2547" s="54"/>
      <c r="AU2547" s="83"/>
    </row>
    <row r="2548" spans="1:47" s="10" customFormat="1" x14ac:dyDescent="0.2">
      <c r="A2548" s="52"/>
      <c r="C2548" s="53"/>
      <c r="D2548" s="50"/>
      <c r="F2548" s="54"/>
      <c r="AU2548" s="83"/>
    </row>
    <row r="2549" spans="1:47" s="10" customFormat="1" x14ac:dyDescent="0.2">
      <c r="A2549" s="52"/>
      <c r="C2549" s="53"/>
      <c r="D2549" s="50"/>
      <c r="F2549" s="54"/>
      <c r="AU2549" s="83"/>
    </row>
    <row r="2550" spans="1:47" s="10" customFormat="1" x14ac:dyDescent="0.2">
      <c r="A2550" s="52"/>
      <c r="C2550" s="53"/>
      <c r="D2550" s="50"/>
      <c r="F2550" s="54"/>
      <c r="AU2550" s="83"/>
    </row>
    <row r="2551" spans="1:47" s="10" customFormat="1" x14ac:dyDescent="0.2">
      <c r="A2551" s="52"/>
      <c r="C2551" s="53"/>
      <c r="D2551" s="50"/>
      <c r="F2551" s="54"/>
      <c r="AU2551" s="83"/>
    </row>
    <row r="2552" spans="1:47" s="10" customFormat="1" x14ac:dyDescent="0.2">
      <c r="A2552" s="52"/>
      <c r="C2552" s="53"/>
      <c r="D2552" s="50"/>
      <c r="F2552" s="54"/>
      <c r="AU2552" s="83"/>
    </row>
    <row r="2553" spans="1:47" s="10" customFormat="1" x14ac:dyDescent="0.2">
      <c r="A2553" s="52"/>
      <c r="C2553" s="53"/>
      <c r="D2553" s="50"/>
      <c r="F2553" s="54"/>
      <c r="AU2553" s="83"/>
    </row>
    <row r="2554" spans="1:47" s="10" customFormat="1" x14ac:dyDescent="0.2">
      <c r="A2554" s="52"/>
      <c r="C2554" s="53"/>
      <c r="D2554" s="50"/>
      <c r="F2554" s="54"/>
      <c r="AU2554" s="83"/>
    </row>
    <row r="2555" spans="1:47" s="10" customFormat="1" x14ac:dyDescent="0.2">
      <c r="A2555" s="52"/>
      <c r="C2555" s="53"/>
      <c r="D2555" s="50"/>
      <c r="F2555" s="54"/>
      <c r="AU2555" s="83"/>
    </row>
    <row r="2556" spans="1:47" s="10" customFormat="1" x14ac:dyDescent="0.2">
      <c r="A2556" s="52"/>
      <c r="C2556" s="53"/>
      <c r="D2556" s="50"/>
      <c r="F2556" s="54"/>
      <c r="AU2556" s="83"/>
    </row>
    <row r="2557" spans="1:47" s="10" customFormat="1" x14ac:dyDescent="0.2">
      <c r="A2557" s="52"/>
      <c r="C2557" s="53"/>
      <c r="D2557" s="50"/>
      <c r="F2557" s="54"/>
      <c r="AU2557" s="83"/>
    </row>
    <row r="2558" spans="1:47" s="10" customFormat="1" x14ac:dyDescent="0.2">
      <c r="A2558" s="52"/>
      <c r="C2558" s="53"/>
      <c r="D2558" s="50"/>
      <c r="F2558" s="54"/>
      <c r="AU2558" s="83"/>
    </row>
    <row r="2559" spans="1:47" s="10" customFormat="1" x14ac:dyDescent="0.2">
      <c r="A2559" s="52"/>
      <c r="C2559" s="53"/>
      <c r="D2559" s="50"/>
      <c r="F2559" s="54"/>
      <c r="AU2559" s="83"/>
    </row>
    <row r="2560" spans="1:47" s="10" customFormat="1" x14ac:dyDescent="0.2">
      <c r="A2560" s="52"/>
      <c r="C2560" s="53"/>
      <c r="D2560" s="50"/>
      <c r="F2560" s="54"/>
      <c r="AU2560" s="83"/>
    </row>
    <row r="2561" spans="1:47" s="10" customFormat="1" x14ac:dyDescent="0.2">
      <c r="A2561" s="52"/>
      <c r="C2561" s="53"/>
      <c r="D2561" s="50"/>
      <c r="F2561" s="54"/>
      <c r="AU2561" s="83"/>
    </row>
    <row r="2562" spans="1:47" s="10" customFormat="1" x14ac:dyDescent="0.2">
      <c r="A2562" s="52"/>
      <c r="C2562" s="53"/>
      <c r="D2562" s="50"/>
      <c r="F2562" s="54"/>
      <c r="AU2562" s="83"/>
    </row>
    <row r="2563" spans="1:47" s="10" customFormat="1" x14ac:dyDescent="0.2">
      <c r="A2563" s="52"/>
      <c r="C2563" s="53"/>
      <c r="D2563" s="50"/>
      <c r="F2563" s="54"/>
      <c r="AU2563" s="83"/>
    </row>
    <row r="2564" spans="1:47" s="10" customFormat="1" x14ac:dyDescent="0.2">
      <c r="A2564" s="52"/>
      <c r="C2564" s="53"/>
      <c r="D2564" s="50"/>
      <c r="F2564" s="54"/>
      <c r="AU2564" s="83"/>
    </row>
    <row r="2565" spans="1:47" s="10" customFormat="1" x14ac:dyDescent="0.2">
      <c r="A2565" s="52"/>
      <c r="C2565" s="53"/>
      <c r="D2565" s="50"/>
      <c r="F2565" s="54"/>
      <c r="AU2565" s="83"/>
    </row>
    <row r="2566" spans="1:47" s="10" customFormat="1" x14ac:dyDescent="0.2">
      <c r="A2566" s="52"/>
      <c r="C2566" s="53"/>
      <c r="D2566" s="50"/>
      <c r="F2566" s="54"/>
      <c r="AU2566" s="83"/>
    </row>
    <row r="2567" spans="1:47" s="10" customFormat="1" x14ac:dyDescent="0.2">
      <c r="A2567" s="52"/>
      <c r="C2567" s="53"/>
      <c r="D2567" s="50"/>
      <c r="F2567" s="54"/>
      <c r="AU2567" s="83"/>
    </row>
    <row r="2568" spans="1:47" s="10" customFormat="1" x14ac:dyDescent="0.2">
      <c r="A2568" s="52"/>
      <c r="C2568" s="53"/>
      <c r="D2568" s="50"/>
      <c r="F2568" s="54"/>
      <c r="AU2568" s="83"/>
    </row>
    <row r="2569" spans="1:47" s="10" customFormat="1" x14ac:dyDescent="0.2">
      <c r="A2569" s="52"/>
      <c r="C2569" s="53"/>
      <c r="D2569" s="50"/>
      <c r="F2569" s="54"/>
      <c r="AU2569" s="83"/>
    </row>
    <row r="2570" spans="1:47" s="10" customFormat="1" x14ac:dyDescent="0.2">
      <c r="A2570" s="52"/>
      <c r="C2570" s="53"/>
      <c r="D2570" s="50"/>
      <c r="F2570" s="54"/>
      <c r="AU2570" s="83"/>
    </row>
    <row r="2571" spans="1:47" s="10" customFormat="1" x14ac:dyDescent="0.2">
      <c r="A2571" s="52"/>
      <c r="C2571" s="53"/>
      <c r="D2571" s="50"/>
      <c r="F2571" s="54"/>
      <c r="AU2571" s="83"/>
    </row>
    <row r="2572" spans="1:47" s="10" customFormat="1" x14ac:dyDescent="0.2">
      <c r="A2572" s="52"/>
      <c r="C2572" s="53"/>
      <c r="D2572" s="50"/>
      <c r="F2572" s="54"/>
      <c r="AU2572" s="83"/>
    </row>
    <row r="2573" spans="1:47" s="10" customFormat="1" x14ac:dyDescent="0.2">
      <c r="A2573" s="52"/>
      <c r="C2573" s="53"/>
      <c r="D2573" s="50"/>
      <c r="F2573" s="54"/>
      <c r="AU2573" s="83"/>
    </row>
    <row r="2574" spans="1:47" s="10" customFormat="1" x14ac:dyDescent="0.2">
      <c r="A2574" s="52"/>
      <c r="C2574" s="53"/>
      <c r="D2574" s="50"/>
      <c r="F2574" s="54"/>
      <c r="AU2574" s="83"/>
    </row>
    <row r="2575" spans="1:47" s="10" customFormat="1" x14ac:dyDescent="0.2">
      <c r="A2575" s="52"/>
      <c r="C2575" s="53"/>
      <c r="D2575" s="50"/>
      <c r="F2575" s="54"/>
      <c r="AU2575" s="83"/>
    </row>
    <row r="2576" spans="1:47" s="10" customFormat="1" x14ac:dyDescent="0.2">
      <c r="A2576" s="52"/>
      <c r="C2576" s="53"/>
      <c r="D2576" s="50"/>
      <c r="F2576" s="54"/>
      <c r="AU2576" s="83"/>
    </row>
    <row r="2577" spans="1:47" s="10" customFormat="1" x14ac:dyDescent="0.2">
      <c r="A2577" s="52"/>
      <c r="C2577" s="53"/>
      <c r="D2577" s="50"/>
      <c r="F2577" s="54"/>
      <c r="AU2577" s="83"/>
    </row>
    <row r="2578" spans="1:47" s="10" customFormat="1" x14ac:dyDescent="0.2">
      <c r="A2578" s="52"/>
      <c r="C2578" s="53"/>
      <c r="D2578" s="50"/>
      <c r="F2578" s="54"/>
      <c r="AU2578" s="83"/>
    </row>
    <row r="2579" spans="1:47" s="10" customFormat="1" x14ac:dyDescent="0.2">
      <c r="A2579" s="52"/>
      <c r="C2579" s="53"/>
      <c r="D2579" s="50"/>
      <c r="F2579" s="54"/>
      <c r="AU2579" s="83"/>
    </row>
    <row r="2580" spans="1:47" s="10" customFormat="1" x14ac:dyDescent="0.2">
      <c r="A2580" s="52"/>
      <c r="C2580" s="53"/>
      <c r="D2580" s="50"/>
      <c r="F2580" s="54"/>
      <c r="AU2580" s="83"/>
    </row>
    <row r="2581" spans="1:47" s="10" customFormat="1" x14ac:dyDescent="0.2">
      <c r="A2581" s="52"/>
      <c r="C2581" s="53"/>
      <c r="D2581" s="50"/>
      <c r="F2581" s="54"/>
      <c r="AU2581" s="83"/>
    </row>
    <row r="2582" spans="1:47" s="10" customFormat="1" x14ac:dyDescent="0.2">
      <c r="A2582" s="52"/>
      <c r="C2582" s="53"/>
      <c r="D2582" s="50"/>
      <c r="F2582" s="54"/>
      <c r="AU2582" s="83"/>
    </row>
    <row r="2583" spans="1:47" s="10" customFormat="1" x14ac:dyDescent="0.2">
      <c r="A2583" s="52"/>
      <c r="C2583" s="53"/>
      <c r="D2583" s="50"/>
      <c r="F2583" s="54"/>
      <c r="AU2583" s="83"/>
    </row>
    <row r="2584" spans="1:47" s="10" customFormat="1" x14ac:dyDescent="0.2">
      <c r="A2584" s="52"/>
      <c r="C2584" s="53"/>
      <c r="D2584" s="50"/>
      <c r="F2584" s="54"/>
      <c r="AU2584" s="83"/>
    </row>
    <row r="2585" spans="1:47" s="10" customFormat="1" x14ac:dyDescent="0.2">
      <c r="A2585" s="52"/>
      <c r="C2585" s="53"/>
      <c r="D2585" s="50"/>
      <c r="F2585" s="54"/>
      <c r="AU2585" s="83"/>
    </row>
    <row r="2586" spans="1:47" s="10" customFormat="1" x14ac:dyDescent="0.2">
      <c r="A2586" s="52"/>
      <c r="C2586" s="53"/>
      <c r="D2586" s="50"/>
      <c r="F2586" s="54"/>
      <c r="AU2586" s="83"/>
    </row>
    <row r="2587" spans="1:47" s="10" customFormat="1" x14ac:dyDescent="0.2">
      <c r="A2587" s="52"/>
      <c r="C2587" s="53"/>
      <c r="D2587" s="50"/>
      <c r="F2587" s="54"/>
      <c r="AU2587" s="83"/>
    </row>
    <row r="2588" spans="1:47" s="10" customFormat="1" x14ac:dyDescent="0.2">
      <c r="A2588" s="52"/>
      <c r="C2588" s="53"/>
      <c r="D2588" s="50"/>
      <c r="F2588" s="54"/>
      <c r="AU2588" s="83"/>
    </row>
    <row r="2589" spans="1:47" s="10" customFormat="1" x14ac:dyDescent="0.2">
      <c r="A2589" s="52"/>
      <c r="C2589" s="53"/>
      <c r="D2589" s="50"/>
      <c r="F2589" s="54"/>
      <c r="AU2589" s="83"/>
    </row>
    <row r="2590" spans="1:47" s="10" customFormat="1" x14ac:dyDescent="0.2">
      <c r="A2590" s="52"/>
      <c r="C2590" s="53"/>
      <c r="D2590" s="50"/>
      <c r="F2590" s="54"/>
      <c r="AU2590" s="83"/>
    </row>
    <row r="2591" spans="1:47" s="10" customFormat="1" x14ac:dyDescent="0.2">
      <c r="A2591" s="52"/>
      <c r="C2591" s="53"/>
      <c r="D2591" s="50"/>
      <c r="F2591" s="54"/>
      <c r="AU2591" s="83"/>
    </row>
    <row r="2592" spans="1:47" s="10" customFormat="1" x14ac:dyDescent="0.2">
      <c r="A2592" s="52"/>
      <c r="C2592" s="53"/>
      <c r="D2592" s="50"/>
      <c r="F2592" s="54"/>
      <c r="AU2592" s="83"/>
    </row>
    <row r="2593" spans="1:47" s="10" customFormat="1" x14ac:dyDescent="0.2">
      <c r="A2593" s="52"/>
      <c r="C2593" s="53"/>
      <c r="D2593" s="50"/>
      <c r="F2593" s="54"/>
      <c r="AU2593" s="83"/>
    </row>
    <row r="2594" spans="1:47" s="10" customFormat="1" x14ac:dyDescent="0.2">
      <c r="A2594" s="52"/>
      <c r="C2594" s="53"/>
      <c r="D2594" s="50"/>
      <c r="F2594" s="54"/>
      <c r="AU2594" s="83"/>
    </row>
    <row r="2595" spans="1:47" s="10" customFormat="1" x14ac:dyDescent="0.2">
      <c r="A2595" s="52"/>
      <c r="C2595" s="53"/>
      <c r="D2595" s="50"/>
      <c r="F2595" s="54"/>
      <c r="AU2595" s="83"/>
    </row>
    <row r="2596" spans="1:47" s="10" customFormat="1" x14ac:dyDescent="0.2">
      <c r="A2596" s="52"/>
      <c r="C2596" s="53"/>
      <c r="D2596" s="50"/>
      <c r="F2596" s="54"/>
      <c r="AU2596" s="83"/>
    </row>
    <row r="2597" spans="1:47" s="10" customFormat="1" x14ac:dyDescent="0.2">
      <c r="A2597" s="52"/>
      <c r="C2597" s="53"/>
      <c r="D2597" s="50"/>
      <c r="F2597" s="54"/>
      <c r="AU2597" s="83"/>
    </row>
    <row r="2598" spans="1:47" s="10" customFormat="1" x14ac:dyDescent="0.2">
      <c r="A2598" s="52"/>
      <c r="C2598" s="53"/>
      <c r="D2598" s="50"/>
      <c r="F2598" s="54"/>
      <c r="AU2598" s="83"/>
    </row>
    <row r="2599" spans="1:47" s="10" customFormat="1" x14ac:dyDescent="0.2">
      <c r="A2599" s="52"/>
      <c r="C2599" s="53"/>
      <c r="D2599" s="50"/>
      <c r="F2599" s="54"/>
      <c r="AU2599" s="83"/>
    </row>
    <row r="2600" spans="1:47" s="10" customFormat="1" x14ac:dyDescent="0.2">
      <c r="A2600" s="52"/>
      <c r="C2600" s="53"/>
      <c r="D2600" s="50"/>
      <c r="F2600" s="54"/>
      <c r="AU2600" s="83"/>
    </row>
    <row r="2601" spans="1:47" s="10" customFormat="1" x14ac:dyDescent="0.2">
      <c r="A2601" s="52"/>
      <c r="C2601" s="53"/>
      <c r="D2601" s="50"/>
      <c r="F2601" s="54"/>
      <c r="AU2601" s="83"/>
    </row>
    <row r="2602" spans="1:47" s="10" customFormat="1" x14ac:dyDescent="0.2">
      <c r="A2602" s="52"/>
      <c r="C2602" s="53"/>
      <c r="D2602" s="50"/>
      <c r="F2602" s="54"/>
      <c r="AU2602" s="83"/>
    </row>
    <row r="2603" spans="1:47" s="10" customFormat="1" x14ac:dyDescent="0.2">
      <c r="A2603" s="52"/>
      <c r="C2603" s="53"/>
      <c r="D2603" s="50"/>
      <c r="F2603" s="54"/>
      <c r="AU2603" s="83"/>
    </row>
    <row r="2604" spans="1:47" s="10" customFormat="1" x14ac:dyDescent="0.2">
      <c r="A2604" s="52"/>
      <c r="C2604" s="53"/>
      <c r="D2604" s="50"/>
      <c r="F2604" s="54"/>
      <c r="AU2604" s="83"/>
    </row>
    <row r="2605" spans="1:47" s="10" customFormat="1" x14ac:dyDescent="0.2">
      <c r="A2605" s="52"/>
      <c r="C2605" s="53"/>
      <c r="D2605" s="50"/>
      <c r="F2605" s="54"/>
      <c r="AU2605" s="83"/>
    </row>
    <row r="2606" spans="1:47" s="10" customFormat="1" x14ac:dyDescent="0.2">
      <c r="A2606" s="52"/>
      <c r="C2606" s="53"/>
      <c r="D2606" s="50"/>
      <c r="F2606" s="54"/>
      <c r="AU2606" s="83"/>
    </row>
    <row r="2607" spans="1:47" s="10" customFormat="1" x14ac:dyDescent="0.2">
      <c r="A2607" s="52"/>
      <c r="C2607" s="53"/>
      <c r="D2607" s="50"/>
      <c r="F2607" s="54"/>
      <c r="AU2607" s="83"/>
    </row>
    <row r="2608" spans="1:47" s="10" customFormat="1" x14ac:dyDescent="0.2">
      <c r="A2608" s="52"/>
      <c r="C2608" s="53"/>
      <c r="D2608" s="50"/>
      <c r="F2608" s="54"/>
      <c r="AU2608" s="83"/>
    </row>
    <row r="2609" spans="1:47" s="10" customFormat="1" x14ac:dyDescent="0.2">
      <c r="A2609" s="52"/>
      <c r="C2609" s="53"/>
      <c r="D2609" s="50"/>
      <c r="F2609" s="54"/>
      <c r="AU2609" s="83"/>
    </row>
    <row r="2610" spans="1:47" s="10" customFormat="1" x14ac:dyDescent="0.2">
      <c r="A2610" s="52"/>
      <c r="C2610" s="53"/>
      <c r="D2610" s="50"/>
      <c r="F2610" s="54"/>
      <c r="AU2610" s="83"/>
    </row>
    <row r="2611" spans="1:47" s="10" customFormat="1" x14ac:dyDescent="0.2">
      <c r="A2611" s="52"/>
      <c r="C2611" s="53"/>
      <c r="D2611" s="50"/>
      <c r="F2611" s="54"/>
      <c r="AU2611" s="83"/>
    </row>
    <row r="2612" spans="1:47" s="10" customFormat="1" x14ac:dyDescent="0.2">
      <c r="A2612" s="52"/>
      <c r="C2612" s="53"/>
      <c r="D2612" s="50"/>
      <c r="F2612" s="54"/>
      <c r="AU2612" s="83"/>
    </row>
    <row r="2613" spans="1:47" s="10" customFormat="1" x14ac:dyDescent="0.2">
      <c r="A2613" s="52"/>
      <c r="C2613" s="53"/>
      <c r="D2613" s="50"/>
      <c r="F2613" s="54"/>
      <c r="AU2613" s="83"/>
    </row>
    <row r="2614" spans="1:47" s="10" customFormat="1" x14ac:dyDescent="0.2">
      <c r="A2614" s="52"/>
      <c r="C2614" s="53"/>
      <c r="D2614" s="50"/>
      <c r="F2614" s="54"/>
      <c r="AU2614" s="83"/>
    </row>
    <row r="2615" spans="1:47" s="10" customFormat="1" x14ac:dyDescent="0.2">
      <c r="A2615" s="52"/>
      <c r="C2615" s="53"/>
      <c r="D2615" s="50"/>
      <c r="F2615" s="54"/>
      <c r="AU2615" s="83"/>
    </row>
    <row r="2616" spans="1:47" s="10" customFormat="1" x14ac:dyDescent="0.2">
      <c r="A2616" s="52"/>
      <c r="C2616" s="53"/>
      <c r="D2616" s="50"/>
      <c r="F2616" s="54"/>
      <c r="AU2616" s="83"/>
    </row>
    <row r="2617" spans="1:47" s="10" customFormat="1" x14ac:dyDescent="0.2">
      <c r="A2617" s="52"/>
      <c r="C2617" s="53"/>
      <c r="D2617" s="50"/>
      <c r="F2617" s="54"/>
      <c r="AU2617" s="83"/>
    </row>
    <row r="2618" spans="1:47" s="10" customFormat="1" x14ac:dyDescent="0.2">
      <c r="A2618" s="52"/>
      <c r="C2618" s="53"/>
      <c r="D2618" s="50"/>
      <c r="F2618" s="54"/>
      <c r="AU2618" s="83"/>
    </row>
    <row r="2619" spans="1:47" s="10" customFormat="1" x14ac:dyDescent="0.2">
      <c r="A2619" s="52"/>
      <c r="C2619" s="53"/>
      <c r="D2619" s="50"/>
      <c r="F2619" s="54"/>
      <c r="AU2619" s="83"/>
    </row>
    <row r="2620" spans="1:47" s="10" customFormat="1" x14ac:dyDescent="0.2">
      <c r="A2620" s="52"/>
      <c r="C2620" s="53"/>
      <c r="D2620" s="50"/>
      <c r="F2620" s="54"/>
      <c r="AU2620" s="83"/>
    </row>
    <row r="2621" spans="1:47" s="10" customFormat="1" x14ac:dyDescent="0.2">
      <c r="A2621" s="52"/>
      <c r="C2621" s="53"/>
      <c r="D2621" s="50"/>
      <c r="F2621" s="54"/>
      <c r="AU2621" s="83"/>
    </row>
    <row r="2622" spans="1:47" s="10" customFormat="1" x14ac:dyDescent="0.2">
      <c r="A2622" s="52"/>
      <c r="C2622" s="53"/>
      <c r="D2622" s="50"/>
      <c r="F2622" s="54"/>
      <c r="AU2622" s="83"/>
    </row>
    <row r="2623" spans="1:47" s="10" customFormat="1" x14ac:dyDescent="0.2">
      <c r="A2623" s="52"/>
      <c r="C2623" s="53"/>
      <c r="D2623" s="50"/>
      <c r="F2623" s="54"/>
      <c r="AU2623" s="83"/>
    </row>
    <row r="2624" spans="1:47" s="10" customFormat="1" x14ac:dyDescent="0.2">
      <c r="A2624" s="52"/>
      <c r="C2624" s="53"/>
      <c r="D2624" s="50"/>
      <c r="F2624" s="54"/>
      <c r="AU2624" s="83"/>
    </row>
    <row r="2625" spans="1:47" s="10" customFormat="1" x14ac:dyDescent="0.2">
      <c r="A2625" s="52"/>
      <c r="C2625" s="53"/>
      <c r="D2625" s="50"/>
      <c r="F2625" s="54"/>
      <c r="AU2625" s="83"/>
    </row>
    <row r="2626" spans="1:47" s="10" customFormat="1" x14ac:dyDescent="0.2">
      <c r="A2626" s="52"/>
      <c r="C2626" s="53"/>
      <c r="D2626" s="50"/>
      <c r="F2626" s="54"/>
      <c r="AU2626" s="83"/>
    </row>
    <row r="2627" spans="1:47" s="10" customFormat="1" x14ac:dyDescent="0.2">
      <c r="A2627" s="52"/>
      <c r="C2627" s="53"/>
      <c r="D2627" s="50"/>
      <c r="F2627" s="54"/>
      <c r="AU2627" s="83"/>
    </row>
    <row r="2628" spans="1:47" s="10" customFormat="1" x14ac:dyDescent="0.2">
      <c r="A2628" s="52"/>
      <c r="C2628" s="53"/>
      <c r="D2628" s="50"/>
      <c r="F2628" s="54"/>
      <c r="AU2628" s="83"/>
    </row>
    <row r="2629" spans="1:47" s="10" customFormat="1" x14ac:dyDescent="0.2">
      <c r="A2629" s="52"/>
      <c r="C2629" s="53"/>
      <c r="D2629" s="50"/>
      <c r="F2629" s="54"/>
      <c r="AU2629" s="83"/>
    </row>
    <row r="2630" spans="1:47" s="10" customFormat="1" x14ac:dyDescent="0.2">
      <c r="A2630" s="52"/>
      <c r="C2630" s="53"/>
      <c r="D2630" s="50"/>
      <c r="F2630" s="54"/>
      <c r="AU2630" s="83"/>
    </row>
    <row r="2631" spans="1:47" s="10" customFormat="1" x14ac:dyDescent="0.2">
      <c r="A2631" s="52"/>
      <c r="C2631" s="53"/>
      <c r="D2631" s="50"/>
      <c r="F2631" s="54"/>
      <c r="AU2631" s="83"/>
    </row>
    <row r="2632" spans="1:47" s="10" customFormat="1" x14ac:dyDescent="0.2">
      <c r="A2632" s="52"/>
      <c r="C2632" s="53"/>
      <c r="D2632" s="50"/>
      <c r="F2632" s="54"/>
      <c r="AU2632" s="83"/>
    </row>
    <row r="2633" spans="1:47" s="10" customFormat="1" x14ac:dyDescent="0.2">
      <c r="A2633" s="52"/>
      <c r="C2633" s="53"/>
      <c r="D2633" s="50"/>
      <c r="F2633" s="54"/>
      <c r="AU2633" s="83"/>
    </row>
    <row r="2634" spans="1:47" s="10" customFormat="1" x14ac:dyDescent="0.2">
      <c r="A2634" s="52"/>
      <c r="C2634" s="53"/>
      <c r="D2634" s="50"/>
      <c r="F2634" s="54"/>
      <c r="AU2634" s="83"/>
    </row>
    <row r="2635" spans="1:47" s="10" customFormat="1" x14ac:dyDescent="0.2">
      <c r="A2635" s="52"/>
      <c r="C2635" s="53"/>
      <c r="D2635" s="50"/>
      <c r="F2635" s="54"/>
      <c r="AU2635" s="83"/>
    </row>
    <row r="2636" spans="1:47" s="10" customFormat="1" x14ac:dyDescent="0.2">
      <c r="A2636" s="52"/>
      <c r="C2636" s="53"/>
      <c r="D2636" s="50"/>
      <c r="F2636" s="54"/>
      <c r="AU2636" s="83"/>
    </row>
    <row r="2637" spans="1:47" s="10" customFormat="1" x14ac:dyDescent="0.2">
      <c r="A2637" s="52"/>
      <c r="C2637" s="53"/>
      <c r="D2637" s="50"/>
      <c r="F2637" s="54"/>
      <c r="AU2637" s="83"/>
    </row>
    <row r="2638" spans="1:47" s="10" customFormat="1" x14ac:dyDescent="0.2">
      <c r="A2638" s="52"/>
      <c r="C2638" s="53"/>
      <c r="D2638" s="50"/>
      <c r="F2638" s="54"/>
      <c r="AU2638" s="83"/>
    </row>
    <row r="2639" spans="1:47" s="10" customFormat="1" x14ac:dyDescent="0.2">
      <c r="A2639" s="52"/>
      <c r="C2639" s="53"/>
      <c r="D2639" s="50"/>
      <c r="F2639" s="54"/>
      <c r="AU2639" s="83"/>
    </row>
    <row r="2640" spans="1:47" s="10" customFormat="1" x14ac:dyDescent="0.2">
      <c r="A2640" s="52"/>
      <c r="C2640" s="53"/>
      <c r="D2640" s="50"/>
      <c r="F2640" s="54"/>
      <c r="AU2640" s="83"/>
    </row>
    <row r="2641" spans="1:47" s="10" customFormat="1" x14ac:dyDescent="0.2">
      <c r="A2641" s="52"/>
      <c r="C2641" s="53"/>
      <c r="D2641" s="50"/>
      <c r="F2641" s="54"/>
      <c r="AU2641" s="83"/>
    </row>
    <row r="2642" spans="1:47" s="10" customFormat="1" x14ac:dyDescent="0.2">
      <c r="A2642" s="52"/>
      <c r="C2642" s="53"/>
      <c r="D2642" s="50"/>
      <c r="F2642" s="54"/>
      <c r="AU2642" s="83"/>
    </row>
    <row r="2643" spans="1:47" s="10" customFormat="1" x14ac:dyDescent="0.2">
      <c r="A2643" s="52"/>
      <c r="C2643" s="53"/>
      <c r="D2643" s="50"/>
      <c r="F2643" s="54"/>
      <c r="AU2643" s="83"/>
    </row>
    <row r="2644" spans="1:47" s="10" customFormat="1" x14ac:dyDescent="0.2">
      <c r="A2644" s="52"/>
      <c r="C2644" s="53"/>
      <c r="D2644" s="50"/>
      <c r="F2644" s="54"/>
      <c r="AU2644" s="83"/>
    </row>
    <row r="2645" spans="1:47" s="10" customFormat="1" x14ac:dyDescent="0.2">
      <c r="A2645" s="52"/>
      <c r="C2645" s="53"/>
      <c r="D2645" s="50"/>
      <c r="F2645" s="54"/>
      <c r="AU2645" s="83"/>
    </row>
    <row r="2646" spans="1:47" s="10" customFormat="1" x14ac:dyDescent="0.2">
      <c r="A2646" s="52"/>
      <c r="C2646" s="53"/>
      <c r="D2646" s="50"/>
      <c r="F2646" s="54"/>
      <c r="AU2646" s="83"/>
    </row>
    <row r="2647" spans="1:47" s="10" customFormat="1" x14ac:dyDescent="0.2">
      <c r="A2647" s="52"/>
      <c r="C2647" s="53"/>
      <c r="D2647" s="50"/>
      <c r="F2647" s="54"/>
      <c r="AU2647" s="83"/>
    </row>
    <row r="2648" spans="1:47" s="10" customFormat="1" x14ac:dyDescent="0.2">
      <c r="A2648" s="52"/>
      <c r="C2648" s="53"/>
      <c r="D2648" s="50"/>
      <c r="F2648" s="54"/>
      <c r="AU2648" s="83"/>
    </row>
    <row r="2649" spans="1:47" s="10" customFormat="1" x14ac:dyDescent="0.2">
      <c r="A2649" s="52"/>
      <c r="C2649" s="53"/>
      <c r="D2649" s="50"/>
      <c r="F2649" s="54"/>
      <c r="AU2649" s="83"/>
    </row>
    <row r="2650" spans="1:47" s="10" customFormat="1" x14ac:dyDescent="0.2">
      <c r="A2650" s="52"/>
      <c r="C2650" s="53"/>
      <c r="D2650" s="50"/>
      <c r="F2650" s="54"/>
      <c r="AU2650" s="83"/>
    </row>
    <row r="2651" spans="1:47" s="10" customFormat="1" x14ac:dyDescent="0.2">
      <c r="A2651" s="52"/>
      <c r="C2651" s="53"/>
      <c r="D2651" s="50"/>
      <c r="F2651" s="54"/>
      <c r="AU2651" s="83"/>
    </row>
    <row r="2652" spans="1:47" s="10" customFormat="1" x14ac:dyDescent="0.2">
      <c r="A2652" s="52"/>
      <c r="C2652" s="53"/>
      <c r="D2652" s="50"/>
      <c r="F2652" s="54"/>
      <c r="AU2652" s="83"/>
    </row>
    <row r="2653" spans="1:47" s="10" customFormat="1" x14ac:dyDescent="0.2">
      <c r="A2653" s="52"/>
      <c r="C2653" s="53"/>
      <c r="D2653" s="50"/>
      <c r="F2653" s="54"/>
      <c r="AU2653" s="83"/>
    </row>
    <row r="2654" spans="1:47" s="10" customFormat="1" x14ac:dyDescent="0.2">
      <c r="A2654" s="52"/>
      <c r="C2654" s="53"/>
      <c r="D2654" s="50"/>
      <c r="F2654" s="54"/>
      <c r="AU2654" s="83"/>
    </row>
    <row r="2655" spans="1:47" s="10" customFormat="1" x14ac:dyDescent="0.2">
      <c r="A2655" s="52"/>
      <c r="C2655" s="53"/>
      <c r="D2655" s="50"/>
      <c r="F2655" s="54"/>
      <c r="AU2655" s="83"/>
    </row>
    <row r="2656" spans="1:47" s="10" customFormat="1" x14ac:dyDescent="0.2">
      <c r="A2656" s="52"/>
      <c r="C2656" s="53"/>
      <c r="D2656" s="50"/>
      <c r="F2656" s="54"/>
      <c r="AU2656" s="83"/>
    </row>
    <row r="2657" spans="1:47" s="10" customFormat="1" x14ac:dyDescent="0.2">
      <c r="A2657" s="52"/>
      <c r="C2657" s="53"/>
      <c r="D2657" s="50"/>
      <c r="F2657" s="54"/>
      <c r="AU2657" s="83"/>
    </row>
    <row r="2658" spans="1:47" s="10" customFormat="1" x14ac:dyDescent="0.2">
      <c r="A2658" s="52"/>
      <c r="C2658" s="53"/>
      <c r="D2658" s="50"/>
      <c r="F2658" s="54"/>
      <c r="AU2658" s="83"/>
    </row>
    <row r="2659" spans="1:47" s="10" customFormat="1" x14ac:dyDescent="0.2">
      <c r="A2659" s="52"/>
      <c r="C2659" s="53"/>
      <c r="D2659" s="50"/>
      <c r="F2659" s="54"/>
      <c r="AU2659" s="83"/>
    </row>
    <row r="2660" spans="1:47" s="10" customFormat="1" x14ac:dyDescent="0.2">
      <c r="A2660" s="52"/>
      <c r="C2660" s="53"/>
      <c r="D2660" s="50"/>
      <c r="F2660" s="54"/>
      <c r="AU2660" s="83"/>
    </row>
    <row r="2661" spans="1:47" s="10" customFormat="1" x14ac:dyDescent="0.2">
      <c r="A2661" s="52"/>
      <c r="C2661" s="53"/>
      <c r="D2661" s="50"/>
      <c r="F2661" s="54"/>
      <c r="AU2661" s="83"/>
    </row>
    <row r="2662" spans="1:47" s="10" customFormat="1" x14ac:dyDescent="0.2">
      <c r="A2662" s="52"/>
      <c r="C2662" s="53"/>
      <c r="D2662" s="50"/>
      <c r="F2662" s="54"/>
      <c r="AU2662" s="83"/>
    </row>
    <row r="2663" spans="1:47" s="10" customFormat="1" x14ac:dyDescent="0.2">
      <c r="A2663" s="52"/>
      <c r="C2663" s="53"/>
      <c r="D2663" s="50"/>
      <c r="F2663" s="54"/>
      <c r="AU2663" s="83"/>
    </row>
    <row r="2664" spans="1:47" s="10" customFormat="1" x14ac:dyDescent="0.2">
      <c r="A2664" s="52"/>
      <c r="C2664" s="53"/>
      <c r="D2664" s="50"/>
      <c r="F2664" s="54"/>
      <c r="AU2664" s="83"/>
    </row>
    <row r="2665" spans="1:47" s="10" customFormat="1" x14ac:dyDescent="0.2">
      <c r="A2665" s="52"/>
      <c r="C2665" s="53"/>
      <c r="D2665" s="50"/>
      <c r="F2665" s="54"/>
      <c r="AU2665" s="83"/>
    </row>
    <row r="2666" spans="1:47" s="10" customFormat="1" x14ac:dyDescent="0.2">
      <c r="A2666" s="52"/>
      <c r="C2666" s="53"/>
      <c r="D2666" s="50"/>
      <c r="F2666" s="54"/>
      <c r="AU2666" s="83"/>
    </row>
    <row r="2667" spans="1:47" s="10" customFormat="1" x14ac:dyDescent="0.2">
      <c r="A2667" s="52"/>
      <c r="C2667" s="53"/>
      <c r="D2667" s="50"/>
      <c r="F2667" s="54"/>
      <c r="AU2667" s="83"/>
    </row>
    <row r="2668" spans="1:47" s="10" customFormat="1" x14ac:dyDescent="0.2">
      <c r="A2668" s="52"/>
      <c r="C2668" s="53"/>
      <c r="D2668" s="50"/>
      <c r="F2668" s="54"/>
      <c r="AU2668" s="83"/>
    </row>
    <row r="2669" spans="1:47" s="10" customFormat="1" x14ac:dyDescent="0.2">
      <c r="A2669" s="52"/>
      <c r="C2669" s="53"/>
      <c r="D2669" s="50"/>
      <c r="F2669" s="54"/>
      <c r="AU2669" s="83"/>
    </row>
    <row r="2670" spans="1:47" s="10" customFormat="1" x14ac:dyDescent="0.2">
      <c r="A2670" s="52"/>
      <c r="C2670" s="53"/>
      <c r="D2670" s="50"/>
      <c r="F2670" s="54"/>
      <c r="AU2670" s="83"/>
    </row>
    <row r="2671" spans="1:47" s="10" customFormat="1" x14ac:dyDescent="0.2">
      <c r="A2671" s="52"/>
      <c r="C2671" s="53"/>
      <c r="D2671" s="50"/>
      <c r="F2671" s="54"/>
      <c r="AU2671" s="83"/>
    </row>
    <row r="2672" spans="1:47" s="10" customFormat="1" x14ac:dyDescent="0.2">
      <c r="A2672" s="52"/>
      <c r="C2672" s="53"/>
      <c r="D2672" s="50"/>
      <c r="F2672" s="54"/>
      <c r="AU2672" s="83"/>
    </row>
    <row r="2673" spans="1:47" s="10" customFormat="1" x14ac:dyDescent="0.2">
      <c r="A2673" s="52"/>
      <c r="C2673" s="53"/>
      <c r="D2673" s="50"/>
      <c r="F2673" s="54"/>
      <c r="AU2673" s="83"/>
    </row>
    <row r="2674" spans="1:47" s="10" customFormat="1" x14ac:dyDescent="0.2">
      <c r="A2674" s="52"/>
      <c r="C2674" s="53"/>
      <c r="D2674" s="50"/>
      <c r="F2674" s="54"/>
      <c r="AU2674" s="83"/>
    </row>
    <row r="2675" spans="1:47" s="10" customFormat="1" x14ac:dyDescent="0.2">
      <c r="A2675" s="52"/>
      <c r="C2675" s="53"/>
      <c r="D2675" s="50"/>
      <c r="F2675" s="54"/>
      <c r="AU2675" s="83"/>
    </row>
    <row r="2676" spans="1:47" s="10" customFormat="1" x14ac:dyDescent="0.2">
      <c r="A2676" s="52"/>
      <c r="C2676" s="53"/>
      <c r="D2676" s="50"/>
      <c r="F2676" s="54"/>
      <c r="AU2676" s="83"/>
    </row>
    <row r="2677" spans="1:47" s="10" customFormat="1" x14ac:dyDescent="0.2">
      <c r="A2677" s="52"/>
      <c r="C2677" s="53"/>
      <c r="D2677" s="50"/>
      <c r="F2677" s="54"/>
      <c r="AU2677" s="83"/>
    </row>
    <row r="2678" spans="1:47" s="10" customFormat="1" x14ac:dyDescent="0.2">
      <c r="A2678" s="52"/>
      <c r="C2678" s="53"/>
      <c r="D2678" s="50"/>
      <c r="F2678" s="54"/>
      <c r="AU2678" s="83"/>
    </row>
    <row r="2679" spans="1:47" s="10" customFormat="1" x14ac:dyDescent="0.2">
      <c r="A2679" s="52"/>
      <c r="C2679" s="53"/>
      <c r="D2679" s="50"/>
      <c r="F2679" s="54"/>
      <c r="AU2679" s="83"/>
    </row>
    <row r="2680" spans="1:47" s="10" customFormat="1" x14ac:dyDescent="0.2">
      <c r="A2680" s="52"/>
      <c r="C2680" s="53"/>
      <c r="D2680" s="50"/>
      <c r="F2680" s="54"/>
      <c r="AU2680" s="83"/>
    </row>
    <row r="2681" spans="1:47" s="10" customFormat="1" x14ac:dyDescent="0.2">
      <c r="A2681" s="52"/>
      <c r="C2681" s="53"/>
      <c r="D2681" s="50"/>
      <c r="F2681" s="54"/>
      <c r="AU2681" s="83"/>
    </row>
    <row r="2682" spans="1:47" s="10" customFormat="1" x14ac:dyDescent="0.2">
      <c r="A2682" s="52"/>
      <c r="C2682" s="53"/>
      <c r="D2682" s="50"/>
      <c r="F2682" s="54"/>
      <c r="AU2682" s="83"/>
    </row>
    <row r="2683" spans="1:47" s="10" customFormat="1" x14ac:dyDescent="0.2">
      <c r="A2683" s="52"/>
      <c r="C2683" s="53"/>
      <c r="D2683" s="50"/>
      <c r="F2683" s="54"/>
      <c r="AU2683" s="83"/>
    </row>
    <row r="2684" spans="1:47" s="10" customFormat="1" x14ac:dyDescent="0.2">
      <c r="A2684" s="52"/>
      <c r="C2684" s="53"/>
      <c r="D2684" s="50"/>
      <c r="F2684" s="54"/>
      <c r="AU2684" s="83"/>
    </row>
    <row r="2685" spans="1:47" s="10" customFormat="1" x14ac:dyDescent="0.2">
      <c r="A2685" s="52"/>
      <c r="C2685" s="53"/>
      <c r="D2685" s="50"/>
      <c r="F2685" s="54"/>
      <c r="AU2685" s="83"/>
    </row>
    <row r="2686" spans="1:47" s="10" customFormat="1" x14ac:dyDescent="0.2">
      <c r="A2686" s="52"/>
      <c r="C2686" s="53"/>
      <c r="D2686" s="50"/>
      <c r="F2686" s="54"/>
      <c r="AU2686" s="83"/>
    </row>
    <row r="2687" spans="1:47" s="10" customFormat="1" x14ac:dyDescent="0.2">
      <c r="A2687" s="52"/>
      <c r="C2687" s="53"/>
      <c r="D2687" s="50"/>
      <c r="F2687" s="54"/>
      <c r="AU2687" s="83"/>
    </row>
    <row r="2688" spans="1:47" s="10" customFormat="1" x14ac:dyDescent="0.2">
      <c r="A2688" s="52"/>
      <c r="C2688" s="53"/>
      <c r="D2688" s="50"/>
      <c r="F2688" s="54"/>
      <c r="AU2688" s="83"/>
    </row>
    <row r="2689" spans="1:47" s="10" customFormat="1" x14ac:dyDescent="0.2">
      <c r="A2689" s="52"/>
      <c r="C2689" s="53"/>
      <c r="D2689" s="50"/>
      <c r="F2689" s="54"/>
      <c r="AU2689" s="83"/>
    </row>
    <row r="2690" spans="1:47" s="10" customFormat="1" x14ac:dyDescent="0.2">
      <c r="A2690" s="52"/>
      <c r="C2690" s="53"/>
      <c r="D2690" s="50"/>
      <c r="F2690" s="54"/>
      <c r="AU2690" s="83"/>
    </row>
    <row r="2691" spans="1:47" s="10" customFormat="1" x14ac:dyDescent="0.2">
      <c r="A2691" s="52"/>
      <c r="C2691" s="53"/>
      <c r="D2691" s="50"/>
      <c r="F2691" s="54"/>
      <c r="AU2691" s="83"/>
    </row>
    <row r="2692" spans="1:47" s="10" customFormat="1" x14ac:dyDescent="0.2">
      <c r="A2692" s="52"/>
      <c r="C2692" s="53"/>
      <c r="D2692" s="50"/>
      <c r="F2692" s="54"/>
      <c r="AU2692" s="83"/>
    </row>
    <row r="2693" spans="1:47" s="10" customFormat="1" x14ac:dyDescent="0.2">
      <c r="A2693" s="52"/>
      <c r="C2693" s="53"/>
      <c r="D2693" s="50"/>
      <c r="F2693" s="54"/>
      <c r="AU2693" s="83"/>
    </row>
    <row r="2694" spans="1:47" s="10" customFormat="1" x14ac:dyDescent="0.2">
      <c r="A2694" s="52"/>
      <c r="C2694" s="53"/>
      <c r="D2694" s="50"/>
      <c r="F2694" s="54"/>
      <c r="AU2694" s="83"/>
    </row>
    <row r="2695" spans="1:47" s="10" customFormat="1" x14ac:dyDescent="0.2">
      <c r="A2695" s="52"/>
      <c r="C2695" s="53"/>
      <c r="D2695" s="50"/>
      <c r="F2695" s="54"/>
      <c r="AU2695" s="83"/>
    </row>
    <row r="2696" spans="1:47" s="10" customFormat="1" x14ac:dyDescent="0.2">
      <c r="A2696" s="52"/>
      <c r="C2696" s="53"/>
      <c r="D2696" s="50"/>
      <c r="F2696" s="54"/>
      <c r="AU2696" s="83"/>
    </row>
    <row r="2697" spans="1:47" s="10" customFormat="1" x14ac:dyDescent="0.2">
      <c r="A2697" s="52"/>
      <c r="C2697" s="53"/>
      <c r="D2697" s="50"/>
      <c r="F2697" s="54"/>
      <c r="AU2697" s="83"/>
    </row>
    <row r="2698" spans="1:47" s="10" customFormat="1" x14ac:dyDescent="0.2">
      <c r="A2698" s="52"/>
      <c r="C2698" s="53"/>
      <c r="D2698" s="50"/>
      <c r="F2698" s="54"/>
      <c r="AU2698" s="83"/>
    </row>
    <row r="2699" spans="1:47" s="10" customFormat="1" x14ac:dyDescent="0.2">
      <c r="A2699" s="52"/>
      <c r="C2699" s="53"/>
      <c r="D2699" s="50"/>
      <c r="F2699" s="54"/>
      <c r="AU2699" s="83"/>
    </row>
    <row r="2700" spans="1:47" s="10" customFormat="1" x14ac:dyDescent="0.2">
      <c r="A2700" s="52"/>
      <c r="C2700" s="53"/>
      <c r="D2700" s="50"/>
      <c r="F2700" s="54"/>
      <c r="AU2700" s="83"/>
    </row>
    <row r="2701" spans="1:47" s="10" customFormat="1" x14ac:dyDescent="0.2">
      <c r="A2701" s="52"/>
      <c r="C2701" s="53"/>
      <c r="D2701" s="50"/>
      <c r="F2701" s="54"/>
      <c r="AU2701" s="83"/>
    </row>
    <row r="2702" spans="1:47" s="10" customFormat="1" x14ac:dyDescent="0.2">
      <c r="A2702" s="52"/>
      <c r="C2702" s="53"/>
      <c r="D2702" s="50"/>
      <c r="F2702" s="54"/>
      <c r="AU2702" s="83"/>
    </row>
    <row r="2703" spans="1:47" s="10" customFormat="1" x14ac:dyDescent="0.2">
      <c r="A2703" s="52"/>
      <c r="C2703" s="53"/>
      <c r="D2703" s="50"/>
      <c r="F2703" s="54"/>
      <c r="AU2703" s="83"/>
    </row>
    <row r="2704" spans="1:47" s="10" customFormat="1" x14ac:dyDescent="0.2">
      <c r="A2704" s="52"/>
      <c r="C2704" s="53"/>
      <c r="D2704" s="50"/>
      <c r="F2704" s="54"/>
      <c r="AU2704" s="83"/>
    </row>
    <row r="2705" spans="1:47" s="10" customFormat="1" x14ac:dyDescent="0.2">
      <c r="A2705" s="52"/>
      <c r="C2705" s="53"/>
      <c r="D2705" s="50"/>
      <c r="F2705" s="54"/>
      <c r="AU2705" s="83"/>
    </row>
    <row r="2706" spans="1:47" s="10" customFormat="1" x14ac:dyDescent="0.2">
      <c r="A2706" s="52"/>
      <c r="C2706" s="53"/>
      <c r="D2706" s="50"/>
      <c r="F2706" s="54"/>
      <c r="AU2706" s="83"/>
    </row>
    <row r="2707" spans="1:47" s="10" customFormat="1" x14ac:dyDescent="0.2">
      <c r="A2707" s="52"/>
      <c r="C2707" s="53"/>
      <c r="D2707" s="50"/>
      <c r="F2707" s="54"/>
      <c r="AU2707" s="83"/>
    </row>
    <row r="2708" spans="1:47" s="10" customFormat="1" x14ac:dyDescent="0.2">
      <c r="A2708" s="52"/>
      <c r="C2708" s="53"/>
      <c r="D2708" s="50"/>
      <c r="F2708" s="54"/>
      <c r="AU2708" s="83"/>
    </row>
    <row r="2709" spans="1:47" s="10" customFormat="1" x14ac:dyDescent="0.2">
      <c r="A2709" s="52"/>
      <c r="C2709" s="53"/>
      <c r="D2709" s="50"/>
      <c r="F2709" s="54"/>
      <c r="AU2709" s="83"/>
    </row>
    <row r="2710" spans="1:47" s="10" customFormat="1" x14ac:dyDescent="0.2">
      <c r="A2710" s="52"/>
      <c r="C2710" s="53"/>
      <c r="D2710" s="50"/>
      <c r="F2710" s="54"/>
      <c r="AU2710" s="83"/>
    </row>
    <row r="2711" spans="1:47" s="10" customFormat="1" x14ac:dyDescent="0.2">
      <c r="A2711" s="52"/>
      <c r="C2711" s="53"/>
      <c r="D2711" s="50"/>
      <c r="F2711" s="54"/>
      <c r="AU2711" s="83"/>
    </row>
    <row r="2712" spans="1:47" s="10" customFormat="1" x14ac:dyDescent="0.2">
      <c r="A2712" s="52"/>
      <c r="C2712" s="53"/>
      <c r="D2712" s="50"/>
      <c r="F2712" s="54"/>
      <c r="AU2712" s="83"/>
    </row>
    <row r="2713" spans="1:47" s="10" customFormat="1" x14ac:dyDescent="0.2">
      <c r="A2713" s="52"/>
      <c r="C2713" s="53"/>
      <c r="D2713" s="50"/>
      <c r="F2713" s="54"/>
      <c r="AU2713" s="83"/>
    </row>
    <row r="2714" spans="1:47" s="10" customFormat="1" x14ac:dyDescent="0.2">
      <c r="A2714" s="52"/>
      <c r="C2714" s="53"/>
      <c r="D2714" s="50"/>
      <c r="F2714" s="54"/>
      <c r="AU2714" s="83"/>
    </row>
    <row r="2715" spans="1:47" s="10" customFormat="1" x14ac:dyDescent="0.2">
      <c r="A2715" s="52"/>
      <c r="C2715" s="53"/>
      <c r="D2715" s="50"/>
      <c r="F2715" s="54"/>
      <c r="AU2715" s="83"/>
    </row>
    <row r="2716" spans="1:47" s="10" customFormat="1" x14ac:dyDescent="0.2">
      <c r="A2716" s="52"/>
      <c r="C2716" s="53"/>
      <c r="D2716" s="50"/>
      <c r="F2716" s="54"/>
      <c r="AU2716" s="83"/>
    </row>
    <row r="2717" spans="1:47" s="10" customFormat="1" x14ac:dyDescent="0.2">
      <c r="A2717" s="52"/>
      <c r="C2717" s="53"/>
      <c r="D2717" s="50"/>
      <c r="F2717" s="54"/>
      <c r="AU2717" s="83"/>
    </row>
    <row r="2718" spans="1:47" s="10" customFormat="1" x14ac:dyDescent="0.2">
      <c r="A2718" s="52"/>
      <c r="C2718" s="53"/>
      <c r="D2718" s="50"/>
      <c r="F2718" s="54"/>
      <c r="AU2718" s="83"/>
    </row>
    <row r="2719" spans="1:47" s="10" customFormat="1" x14ac:dyDescent="0.2">
      <c r="A2719" s="52"/>
      <c r="C2719" s="53"/>
      <c r="D2719" s="50"/>
      <c r="F2719" s="54"/>
      <c r="AU2719" s="83"/>
    </row>
    <row r="2720" spans="1:47" s="10" customFormat="1" x14ac:dyDescent="0.2">
      <c r="A2720" s="52"/>
      <c r="C2720" s="53"/>
      <c r="D2720" s="50"/>
      <c r="F2720" s="54"/>
      <c r="AU2720" s="83"/>
    </row>
    <row r="2721" spans="1:47" s="10" customFormat="1" x14ac:dyDescent="0.2">
      <c r="A2721" s="52"/>
      <c r="C2721" s="53"/>
      <c r="D2721" s="50"/>
      <c r="F2721" s="54"/>
      <c r="AU2721" s="83"/>
    </row>
    <row r="2722" spans="1:47" s="10" customFormat="1" x14ac:dyDescent="0.2">
      <c r="A2722" s="52"/>
      <c r="C2722" s="53"/>
      <c r="D2722" s="50"/>
      <c r="F2722" s="54"/>
      <c r="AU2722" s="83"/>
    </row>
    <row r="2723" spans="1:47" s="10" customFormat="1" x14ac:dyDescent="0.2">
      <c r="A2723" s="52"/>
      <c r="C2723" s="53"/>
      <c r="D2723" s="50"/>
      <c r="F2723" s="54"/>
      <c r="AU2723" s="83"/>
    </row>
    <row r="2724" spans="1:47" s="10" customFormat="1" x14ac:dyDescent="0.2">
      <c r="A2724" s="52"/>
      <c r="C2724" s="53"/>
      <c r="D2724" s="50"/>
      <c r="F2724" s="54"/>
      <c r="AU2724" s="83"/>
    </row>
    <row r="2725" spans="1:47" s="10" customFormat="1" x14ac:dyDescent="0.2">
      <c r="A2725" s="52"/>
      <c r="C2725" s="53"/>
      <c r="D2725" s="50"/>
      <c r="F2725" s="54"/>
      <c r="AU2725" s="83"/>
    </row>
    <row r="2726" spans="1:47" s="10" customFormat="1" x14ac:dyDescent="0.2">
      <c r="A2726" s="52"/>
      <c r="C2726" s="53"/>
      <c r="D2726" s="50"/>
      <c r="F2726" s="54"/>
      <c r="AU2726" s="83"/>
    </row>
    <row r="2727" spans="1:47" s="10" customFormat="1" x14ac:dyDescent="0.2">
      <c r="A2727" s="52"/>
      <c r="C2727" s="53"/>
      <c r="D2727" s="50"/>
      <c r="F2727" s="54"/>
      <c r="AU2727" s="83"/>
    </row>
    <row r="2728" spans="1:47" s="10" customFormat="1" x14ac:dyDescent="0.2">
      <c r="A2728" s="52"/>
      <c r="C2728" s="53"/>
      <c r="D2728" s="50"/>
      <c r="F2728" s="54"/>
      <c r="AU2728" s="83"/>
    </row>
    <row r="2729" spans="1:47" s="10" customFormat="1" x14ac:dyDescent="0.2">
      <c r="A2729" s="52"/>
      <c r="C2729" s="53"/>
      <c r="D2729" s="50"/>
      <c r="F2729" s="54"/>
      <c r="AU2729" s="83"/>
    </row>
    <row r="2730" spans="1:47" s="10" customFormat="1" x14ac:dyDescent="0.2">
      <c r="A2730" s="52"/>
      <c r="C2730" s="53"/>
      <c r="D2730" s="50"/>
      <c r="F2730" s="54"/>
      <c r="AU2730" s="83"/>
    </row>
    <row r="2731" spans="1:47" s="10" customFormat="1" x14ac:dyDescent="0.2">
      <c r="A2731" s="52"/>
      <c r="C2731" s="53"/>
      <c r="D2731" s="50"/>
      <c r="F2731" s="54"/>
      <c r="AU2731" s="83"/>
    </row>
    <row r="2732" spans="1:47" s="10" customFormat="1" x14ac:dyDescent="0.2">
      <c r="A2732" s="52"/>
      <c r="C2732" s="53"/>
      <c r="D2732" s="50"/>
      <c r="F2732" s="54"/>
      <c r="AU2732" s="83"/>
    </row>
    <row r="2733" spans="1:47" s="10" customFormat="1" x14ac:dyDescent="0.2">
      <c r="A2733" s="52"/>
      <c r="C2733" s="53"/>
      <c r="D2733" s="50"/>
      <c r="F2733" s="54"/>
      <c r="AU2733" s="83"/>
    </row>
    <row r="2734" spans="1:47" s="10" customFormat="1" x14ac:dyDescent="0.2">
      <c r="A2734" s="52"/>
      <c r="C2734" s="53"/>
      <c r="D2734" s="50"/>
      <c r="F2734" s="54"/>
      <c r="AU2734" s="83"/>
    </row>
    <row r="2735" spans="1:47" s="10" customFormat="1" x14ac:dyDescent="0.2">
      <c r="A2735" s="52"/>
      <c r="C2735" s="53"/>
      <c r="D2735" s="50"/>
      <c r="F2735" s="54"/>
      <c r="AU2735" s="83"/>
    </row>
    <row r="2736" spans="1:47" s="10" customFormat="1" x14ac:dyDescent="0.2">
      <c r="A2736" s="52"/>
      <c r="C2736" s="53"/>
      <c r="D2736" s="50"/>
      <c r="F2736" s="54"/>
      <c r="AU2736" s="83"/>
    </row>
    <row r="2737" spans="1:47" s="10" customFormat="1" x14ac:dyDescent="0.2">
      <c r="A2737" s="52"/>
      <c r="C2737" s="53"/>
      <c r="D2737" s="50"/>
      <c r="F2737" s="54"/>
      <c r="AU2737" s="83"/>
    </row>
    <row r="2738" spans="1:47" s="10" customFormat="1" x14ac:dyDescent="0.2">
      <c r="A2738" s="52"/>
      <c r="C2738" s="53"/>
      <c r="D2738" s="50"/>
      <c r="F2738" s="54"/>
      <c r="AU2738" s="83"/>
    </row>
    <row r="2739" spans="1:47" s="10" customFormat="1" x14ac:dyDescent="0.2">
      <c r="A2739" s="52"/>
      <c r="C2739" s="53"/>
      <c r="D2739" s="50"/>
      <c r="F2739" s="54"/>
      <c r="AU2739" s="83"/>
    </row>
    <row r="2740" spans="1:47" s="10" customFormat="1" x14ac:dyDescent="0.2">
      <c r="A2740" s="52"/>
      <c r="C2740" s="53"/>
      <c r="D2740" s="50"/>
      <c r="F2740" s="54"/>
      <c r="AU2740" s="83"/>
    </row>
    <row r="2741" spans="1:47" s="10" customFormat="1" x14ac:dyDescent="0.2">
      <c r="A2741" s="52"/>
      <c r="C2741" s="53"/>
      <c r="D2741" s="50"/>
      <c r="F2741" s="54"/>
      <c r="AU2741" s="83"/>
    </row>
    <row r="2742" spans="1:47" s="10" customFormat="1" x14ac:dyDescent="0.2">
      <c r="A2742" s="52"/>
      <c r="C2742" s="53"/>
      <c r="D2742" s="50"/>
      <c r="F2742" s="54"/>
      <c r="AU2742" s="83"/>
    </row>
    <row r="2743" spans="1:47" s="10" customFormat="1" x14ac:dyDescent="0.2">
      <c r="A2743" s="52"/>
      <c r="C2743" s="53"/>
      <c r="D2743" s="50"/>
      <c r="F2743" s="54"/>
      <c r="AU2743" s="83"/>
    </row>
    <row r="2744" spans="1:47" s="10" customFormat="1" x14ac:dyDescent="0.2">
      <c r="A2744" s="52"/>
      <c r="C2744" s="53"/>
      <c r="D2744" s="50"/>
      <c r="F2744" s="54"/>
      <c r="AU2744" s="83"/>
    </row>
    <row r="2745" spans="1:47" s="10" customFormat="1" x14ac:dyDescent="0.2">
      <c r="A2745" s="52"/>
      <c r="C2745" s="53"/>
      <c r="D2745" s="50"/>
      <c r="F2745" s="54"/>
      <c r="AU2745" s="83"/>
    </row>
    <row r="2746" spans="1:47" s="10" customFormat="1" x14ac:dyDescent="0.2">
      <c r="A2746" s="52"/>
      <c r="C2746" s="53"/>
      <c r="D2746" s="50"/>
      <c r="F2746" s="54"/>
      <c r="AU2746" s="83"/>
    </row>
    <row r="2747" spans="1:47" s="10" customFormat="1" x14ac:dyDescent="0.2">
      <c r="A2747" s="52"/>
      <c r="C2747" s="53"/>
      <c r="D2747" s="50"/>
      <c r="F2747" s="54"/>
      <c r="AU2747" s="83"/>
    </row>
    <row r="2748" spans="1:47" s="10" customFormat="1" x14ac:dyDescent="0.2">
      <c r="A2748" s="52"/>
      <c r="C2748" s="53"/>
      <c r="D2748" s="50"/>
      <c r="F2748" s="54"/>
      <c r="AU2748" s="83"/>
    </row>
    <row r="2749" spans="1:47" s="10" customFormat="1" x14ac:dyDescent="0.2">
      <c r="A2749" s="52"/>
      <c r="C2749" s="53"/>
      <c r="D2749" s="50"/>
      <c r="F2749" s="54"/>
      <c r="AU2749" s="83"/>
    </row>
    <row r="2750" spans="1:47" s="10" customFormat="1" x14ac:dyDescent="0.2">
      <c r="A2750" s="52"/>
      <c r="C2750" s="53"/>
      <c r="D2750" s="50"/>
      <c r="F2750" s="54"/>
      <c r="AU2750" s="83"/>
    </row>
    <row r="2751" spans="1:47" s="10" customFormat="1" x14ac:dyDescent="0.2">
      <c r="A2751" s="52"/>
      <c r="C2751" s="53"/>
      <c r="D2751" s="50"/>
      <c r="F2751" s="54"/>
      <c r="AU2751" s="83"/>
    </row>
    <row r="2752" spans="1:47" s="10" customFormat="1" x14ac:dyDescent="0.2">
      <c r="A2752" s="52"/>
      <c r="C2752" s="53"/>
      <c r="D2752" s="50"/>
      <c r="F2752" s="54"/>
      <c r="AU2752" s="83"/>
    </row>
    <row r="2753" spans="1:47" s="10" customFormat="1" x14ac:dyDescent="0.2">
      <c r="A2753" s="52"/>
      <c r="C2753" s="53"/>
      <c r="D2753" s="50"/>
      <c r="F2753" s="54"/>
      <c r="AU2753" s="83"/>
    </row>
    <row r="2754" spans="1:47" s="10" customFormat="1" x14ac:dyDescent="0.2">
      <c r="A2754" s="52"/>
      <c r="C2754" s="53"/>
      <c r="D2754" s="50"/>
      <c r="F2754" s="54"/>
      <c r="AU2754" s="83"/>
    </row>
    <row r="2755" spans="1:47" s="10" customFormat="1" x14ac:dyDescent="0.2">
      <c r="A2755" s="52"/>
      <c r="C2755" s="53"/>
      <c r="D2755" s="50"/>
      <c r="F2755" s="54"/>
      <c r="AU2755" s="83"/>
    </row>
    <row r="2756" spans="1:47" s="10" customFormat="1" x14ac:dyDescent="0.2">
      <c r="A2756" s="52"/>
      <c r="C2756" s="53"/>
      <c r="D2756" s="50"/>
      <c r="F2756" s="54"/>
      <c r="AU2756" s="83"/>
    </row>
    <row r="2757" spans="1:47" s="10" customFormat="1" x14ac:dyDescent="0.2">
      <c r="A2757" s="52"/>
      <c r="C2757" s="53"/>
      <c r="D2757" s="50"/>
      <c r="F2757" s="54"/>
      <c r="AU2757" s="83"/>
    </row>
    <row r="2758" spans="1:47" s="10" customFormat="1" x14ac:dyDescent="0.2">
      <c r="A2758" s="52"/>
      <c r="C2758" s="53"/>
      <c r="D2758" s="50"/>
      <c r="F2758" s="54"/>
      <c r="AU2758" s="83"/>
    </row>
    <row r="2759" spans="1:47" s="10" customFormat="1" x14ac:dyDescent="0.2">
      <c r="A2759" s="52"/>
      <c r="C2759" s="53"/>
      <c r="D2759" s="50"/>
      <c r="F2759" s="54"/>
      <c r="AU2759" s="83"/>
    </row>
    <row r="2760" spans="1:47" s="10" customFormat="1" x14ac:dyDescent="0.2">
      <c r="A2760" s="52"/>
      <c r="C2760" s="53"/>
      <c r="D2760" s="50"/>
      <c r="F2760" s="54"/>
      <c r="AU2760" s="83"/>
    </row>
    <row r="2761" spans="1:47" s="10" customFormat="1" x14ac:dyDescent="0.2">
      <c r="A2761" s="52"/>
      <c r="C2761" s="53"/>
      <c r="D2761" s="50"/>
      <c r="F2761" s="54"/>
      <c r="AU2761" s="83"/>
    </row>
    <row r="2762" spans="1:47" s="10" customFormat="1" x14ac:dyDescent="0.2">
      <c r="A2762" s="52"/>
      <c r="C2762" s="53"/>
      <c r="D2762" s="50"/>
      <c r="F2762" s="54"/>
      <c r="AU2762" s="83"/>
    </row>
    <row r="2763" spans="1:47" s="10" customFormat="1" x14ac:dyDescent="0.2">
      <c r="A2763" s="52"/>
      <c r="C2763" s="53"/>
      <c r="D2763" s="50"/>
      <c r="F2763" s="54"/>
      <c r="AU2763" s="83"/>
    </row>
    <row r="2764" spans="1:47" s="10" customFormat="1" x14ac:dyDescent="0.2">
      <c r="A2764" s="52"/>
      <c r="C2764" s="53"/>
      <c r="D2764" s="50"/>
      <c r="F2764" s="54"/>
      <c r="AU2764" s="83"/>
    </row>
    <row r="2765" spans="1:47" s="10" customFormat="1" x14ac:dyDescent="0.2">
      <c r="A2765" s="52"/>
      <c r="C2765" s="53"/>
      <c r="D2765" s="50"/>
      <c r="F2765" s="54"/>
      <c r="AU2765" s="83"/>
    </row>
    <row r="2766" spans="1:47" s="10" customFormat="1" x14ac:dyDescent="0.2">
      <c r="A2766" s="52"/>
      <c r="C2766" s="53"/>
      <c r="D2766" s="50"/>
      <c r="F2766" s="54"/>
      <c r="AU2766" s="83"/>
    </row>
    <row r="2767" spans="1:47" s="10" customFormat="1" x14ac:dyDescent="0.2">
      <c r="A2767" s="52"/>
      <c r="C2767" s="53"/>
      <c r="D2767" s="50"/>
      <c r="F2767" s="54"/>
      <c r="AU2767" s="83"/>
    </row>
    <row r="2768" spans="1:47" s="10" customFormat="1" x14ac:dyDescent="0.2">
      <c r="A2768" s="52"/>
      <c r="C2768" s="53"/>
      <c r="D2768" s="50"/>
      <c r="F2768" s="54"/>
      <c r="AU2768" s="83"/>
    </row>
    <row r="2769" spans="1:47" s="10" customFormat="1" x14ac:dyDescent="0.2">
      <c r="A2769" s="52"/>
      <c r="C2769" s="53"/>
      <c r="D2769" s="50"/>
      <c r="F2769" s="54"/>
      <c r="AU2769" s="83"/>
    </row>
    <row r="2770" spans="1:47" s="10" customFormat="1" x14ac:dyDescent="0.2">
      <c r="A2770" s="52"/>
      <c r="C2770" s="53"/>
      <c r="D2770" s="50"/>
      <c r="F2770" s="54"/>
      <c r="AU2770" s="83"/>
    </row>
    <row r="2771" spans="1:47" s="10" customFormat="1" x14ac:dyDescent="0.2">
      <c r="A2771" s="52"/>
      <c r="C2771" s="53"/>
      <c r="D2771" s="50"/>
      <c r="F2771" s="54"/>
      <c r="AU2771" s="83"/>
    </row>
    <row r="2772" spans="1:47" s="10" customFormat="1" x14ac:dyDescent="0.2">
      <c r="A2772" s="52"/>
      <c r="C2772" s="53"/>
      <c r="D2772" s="50"/>
      <c r="F2772" s="54"/>
      <c r="AU2772" s="83"/>
    </row>
    <row r="2773" spans="1:47" s="10" customFormat="1" x14ac:dyDescent="0.2">
      <c r="A2773" s="52"/>
      <c r="C2773" s="53"/>
      <c r="D2773" s="50"/>
      <c r="F2773" s="54"/>
      <c r="AU2773" s="83"/>
    </row>
    <row r="2774" spans="1:47" s="10" customFormat="1" x14ac:dyDescent="0.2">
      <c r="A2774" s="52"/>
      <c r="C2774" s="53"/>
      <c r="D2774" s="50"/>
      <c r="F2774" s="54"/>
      <c r="AU2774" s="83"/>
    </row>
    <row r="2775" spans="1:47" s="10" customFormat="1" x14ac:dyDescent="0.2">
      <c r="A2775" s="52"/>
      <c r="C2775" s="53"/>
      <c r="D2775" s="50"/>
      <c r="F2775" s="54"/>
      <c r="AU2775" s="83"/>
    </row>
    <row r="2776" spans="1:47" s="10" customFormat="1" x14ac:dyDescent="0.2">
      <c r="A2776" s="52"/>
      <c r="C2776" s="53"/>
      <c r="D2776" s="50"/>
      <c r="F2776" s="54"/>
      <c r="AU2776" s="83"/>
    </row>
    <row r="2777" spans="1:47" s="10" customFormat="1" x14ac:dyDescent="0.2">
      <c r="A2777" s="52"/>
      <c r="C2777" s="53"/>
      <c r="D2777" s="50"/>
      <c r="F2777" s="54"/>
      <c r="AU2777" s="83"/>
    </row>
    <row r="2778" spans="1:47" s="10" customFormat="1" x14ac:dyDescent="0.2">
      <c r="A2778" s="52"/>
      <c r="C2778" s="53"/>
      <c r="D2778" s="50"/>
      <c r="F2778" s="54"/>
      <c r="AU2778" s="83"/>
    </row>
    <row r="2779" spans="1:47" s="10" customFormat="1" x14ac:dyDescent="0.2">
      <c r="A2779" s="52"/>
      <c r="C2779" s="53"/>
      <c r="D2779" s="50"/>
      <c r="F2779" s="54"/>
      <c r="AU2779" s="83"/>
    </row>
    <row r="2780" spans="1:47" s="10" customFormat="1" x14ac:dyDescent="0.2">
      <c r="A2780" s="52"/>
      <c r="C2780" s="53"/>
      <c r="D2780" s="50"/>
      <c r="F2780" s="54"/>
      <c r="AU2780" s="83"/>
    </row>
    <row r="2781" spans="1:47" s="10" customFormat="1" x14ac:dyDescent="0.2">
      <c r="A2781" s="52"/>
      <c r="C2781" s="53"/>
      <c r="D2781" s="50"/>
      <c r="F2781" s="54"/>
      <c r="AU2781" s="83"/>
    </row>
    <row r="2782" spans="1:47" s="10" customFormat="1" x14ac:dyDescent="0.2">
      <c r="A2782" s="52"/>
      <c r="C2782" s="53"/>
      <c r="D2782" s="50"/>
      <c r="F2782" s="54"/>
      <c r="AU2782" s="83"/>
    </row>
    <row r="2783" spans="1:47" s="10" customFormat="1" x14ac:dyDescent="0.2">
      <c r="A2783" s="52"/>
      <c r="C2783" s="53"/>
      <c r="D2783" s="50"/>
      <c r="F2783" s="54"/>
      <c r="AU2783" s="83"/>
    </row>
    <row r="2784" spans="1:47" s="10" customFormat="1" x14ac:dyDescent="0.2">
      <c r="A2784" s="52"/>
      <c r="C2784" s="53"/>
      <c r="D2784" s="50"/>
      <c r="F2784" s="54"/>
      <c r="AU2784" s="83"/>
    </row>
    <row r="2785" spans="1:47" s="10" customFormat="1" x14ac:dyDescent="0.2">
      <c r="A2785" s="52"/>
      <c r="C2785" s="53"/>
      <c r="D2785" s="50"/>
      <c r="F2785" s="54"/>
      <c r="AU2785" s="83"/>
    </row>
    <row r="2786" spans="1:47" s="10" customFormat="1" x14ac:dyDescent="0.2">
      <c r="A2786" s="52"/>
      <c r="C2786" s="53"/>
      <c r="D2786" s="50"/>
      <c r="F2786" s="54"/>
      <c r="AU2786" s="83"/>
    </row>
    <row r="2787" spans="1:47" s="10" customFormat="1" x14ac:dyDescent="0.2">
      <c r="A2787" s="52"/>
      <c r="C2787" s="53"/>
      <c r="D2787" s="50"/>
      <c r="F2787" s="54"/>
      <c r="AU2787" s="83"/>
    </row>
    <row r="2788" spans="1:47" s="10" customFormat="1" x14ac:dyDescent="0.2">
      <c r="A2788" s="52"/>
      <c r="C2788" s="53"/>
      <c r="D2788" s="50"/>
      <c r="F2788" s="54"/>
      <c r="AU2788" s="83"/>
    </row>
    <row r="2789" spans="1:47" s="10" customFormat="1" x14ac:dyDescent="0.2">
      <c r="A2789" s="52"/>
      <c r="C2789" s="53"/>
      <c r="D2789" s="50"/>
      <c r="F2789" s="54"/>
      <c r="AU2789" s="83"/>
    </row>
    <row r="2790" spans="1:47" s="10" customFormat="1" x14ac:dyDescent="0.2">
      <c r="A2790" s="52"/>
      <c r="C2790" s="53"/>
      <c r="D2790" s="50"/>
      <c r="F2790" s="54"/>
      <c r="AU2790" s="83"/>
    </row>
    <row r="2791" spans="1:47" s="10" customFormat="1" x14ac:dyDescent="0.2">
      <c r="A2791" s="52"/>
      <c r="C2791" s="53"/>
      <c r="D2791" s="50"/>
      <c r="F2791" s="54"/>
      <c r="AU2791" s="83"/>
    </row>
    <row r="2792" spans="1:47" s="10" customFormat="1" x14ac:dyDescent="0.2">
      <c r="A2792" s="52"/>
      <c r="C2792" s="53"/>
      <c r="D2792" s="50"/>
      <c r="F2792" s="54"/>
      <c r="AU2792" s="83"/>
    </row>
    <row r="2793" spans="1:47" s="10" customFormat="1" x14ac:dyDescent="0.2">
      <c r="A2793" s="52"/>
      <c r="C2793" s="53"/>
      <c r="D2793" s="50"/>
      <c r="F2793" s="54"/>
      <c r="AU2793" s="83"/>
    </row>
    <row r="2794" spans="1:47" s="10" customFormat="1" x14ac:dyDescent="0.2">
      <c r="A2794" s="52"/>
      <c r="C2794" s="53"/>
      <c r="D2794" s="50"/>
      <c r="F2794" s="54"/>
      <c r="AU2794" s="83"/>
    </row>
    <row r="2795" spans="1:47" s="10" customFormat="1" x14ac:dyDescent="0.2">
      <c r="A2795" s="52"/>
      <c r="C2795" s="53"/>
      <c r="D2795" s="50"/>
      <c r="F2795" s="54"/>
      <c r="AU2795" s="83"/>
    </row>
    <row r="2796" spans="1:47" s="10" customFormat="1" x14ac:dyDescent="0.2">
      <c r="A2796" s="52"/>
      <c r="C2796" s="53"/>
      <c r="D2796" s="50"/>
      <c r="F2796" s="54"/>
      <c r="AU2796" s="83"/>
    </row>
    <row r="2797" spans="1:47" s="10" customFormat="1" x14ac:dyDescent="0.2">
      <c r="A2797" s="52"/>
      <c r="C2797" s="53"/>
      <c r="D2797" s="50"/>
      <c r="F2797" s="54"/>
      <c r="AU2797" s="83"/>
    </row>
    <row r="2798" spans="1:47" s="10" customFormat="1" x14ac:dyDescent="0.2">
      <c r="A2798" s="52"/>
      <c r="C2798" s="53"/>
      <c r="D2798" s="50"/>
      <c r="F2798" s="54"/>
      <c r="AU2798" s="83"/>
    </row>
    <row r="2799" spans="1:47" s="10" customFormat="1" x14ac:dyDescent="0.2">
      <c r="A2799" s="52"/>
      <c r="C2799" s="53"/>
      <c r="D2799" s="50"/>
      <c r="F2799" s="54"/>
      <c r="AU2799" s="83"/>
    </row>
    <row r="2800" spans="1:47" s="10" customFormat="1" x14ac:dyDescent="0.2">
      <c r="A2800" s="52"/>
      <c r="C2800" s="53"/>
      <c r="D2800" s="50"/>
      <c r="F2800" s="54"/>
      <c r="AU2800" s="83"/>
    </row>
    <row r="2801" spans="1:47" s="10" customFormat="1" x14ac:dyDescent="0.2">
      <c r="A2801" s="52"/>
      <c r="C2801" s="53"/>
      <c r="D2801" s="50"/>
      <c r="F2801" s="54"/>
      <c r="AU2801" s="83"/>
    </row>
    <row r="2802" spans="1:47" s="10" customFormat="1" x14ac:dyDescent="0.2">
      <c r="A2802" s="52"/>
      <c r="C2802" s="53"/>
      <c r="D2802" s="50"/>
      <c r="F2802" s="54"/>
      <c r="AU2802" s="83"/>
    </row>
    <row r="2803" spans="1:47" s="10" customFormat="1" x14ac:dyDescent="0.2">
      <c r="A2803" s="52"/>
      <c r="C2803" s="53"/>
      <c r="D2803" s="50"/>
      <c r="F2803" s="54"/>
      <c r="AU2803" s="83"/>
    </row>
    <row r="2804" spans="1:47" s="10" customFormat="1" x14ac:dyDescent="0.2">
      <c r="A2804" s="52"/>
      <c r="C2804" s="53"/>
      <c r="D2804" s="50"/>
      <c r="F2804" s="54"/>
      <c r="AU2804" s="83"/>
    </row>
    <row r="2805" spans="1:47" s="10" customFormat="1" x14ac:dyDescent="0.2">
      <c r="A2805" s="52"/>
      <c r="C2805" s="53"/>
      <c r="D2805" s="50"/>
      <c r="F2805" s="54"/>
      <c r="AU2805" s="83"/>
    </row>
    <row r="2806" spans="1:47" s="10" customFormat="1" x14ac:dyDescent="0.2">
      <c r="A2806" s="52"/>
      <c r="C2806" s="53"/>
      <c r="D2806" s="50"/>
      <c r="F2806" s="54"/>
      <c r="AU2806" s="83"/>
    </row>
    <row r="2807" spans="1:47" s="10" customFormat="1" x14ac:dyDescent="0.2">
      <c r="A2807" s="52"/>
      <c r="C2807" s="53"/>
      <c r="D2807" s="50"/>
      <c r="F2807" s="54"/>
      <c r="AU2807" s="83"/>
    </row>
    <row r="2808" spans="1:47" s="10" customFormat="1" x14ac:dyDescent="0.2">
      <c r="A2808" s="52"/>
      <c r="C2808" s="53"/>
      <c r="D2808" s="50"/>
      <c r="F2808" s="54"/>
      <c r="AU2808" s="83"/>
    </row>
    <row r="2809" spans="1:47" s="10" customFormat="1" x14ac:dyDescent="0.2">
      <c r="A2809" s="52"/>
      <c r="C2809" s="53"/>
      <c r="D2809" s="50"/>
      <c r="F2809" s="54"/>
      <c r="AU2809" s="83"/>
    </row>
    <row r="2810" spans="1:47" s="10" customFormat="1" x14ac:dyDescent="0.2">
      <c r="A2810" s="52"/>
      <c r="C2810" s="53"/>
      <c r="D2810" s="50"/>
      <c r="F2810" s="54"/>
      <c r="AU2810" s="83"/>
    </row>
    <row r="2811" spans="1:47" s="10" customFormat="1" x14ac:dyDescent="0.2">
      <c r="A2811" s="52"/>
      <c r="C2811" s="53"/>
      <c r="D2811" s="50"/>
      <c r="F2811" s="54"/>
      <c r="AU2811" s="83"/>
    </row>
    <row r="2812" spans="1:47" s="10" customFormat="1" x14ac:dyDescent="0.2">
      <c r="A2812" s="52"/>
      <c r="C2812" s="53"/>
      <c r="D2812" s="50"/>
      <c r="F2812" s="54"/>
      <c r="AU2812" s="83"/>
    </row>
    <row r="2813" spans="1:47" s="10" customFormat="1" x14ac:dyDescent="0.2">
      <c r="A2813" s="52"/>
      <c r="C2813" s="53"/>
      <c r="D2813" s="50"/>
      <c r="F2813" s="54"/>
      <c r="AU2813" s="83"/>
    </row>
    <row r="2814" spans="1:47" s="10" customFormat="1" x14ac:dyDescent="0.2">
      <c r="A2814" s="52"/>
      <c r="C2814" s="53"/>
      <c r="D2814" s="50"/>
      <c r="F2814" s="54"/>
      <c r="AU2814" s="83"/>
    </row>
    <row r="2815" spans="1:47" s="10" customFormat="1" x14ac:dyDescent="0.2">
      <c r="A2815" s="52"/>
      <c r="C2815" s="53"/>
      <c r="D2815" s="50"/>
      <c r="F2815" s="54"/>
      <c r="AU2815" s="83"/>
    </row>
    <row r="2816" spans="1:47" s="10" customFormat="1" x14ac:dyDescent="0.2">
      <c r="A2816" s="52"/>
      <c r="C2816" s="53"/>
      <c r="D2816" s="50"/>
      <c r="F2816" s="54"/>
      <c r="AU2816" s="83"/>
    </row>
    <row r="2817" spans="1:47" s="10" customFormat="1" x14ac:dyDescent="0.2">
      <c r="A2817" s="52"/>
      <c r="C2817" s="53"/>
      <c r="D2817" s="50"/>
      <c r="F2817" s="54"/>
      <c r="AU2817" s="83"/>
    </row>
    <row r="2818" spans="1:47" s="10" customFormat="1" x14ac:dyDescent="0.2">
      <c r="A2818" s="52"/>
      <c r="C2818" s="53"/>
      <c r="D2818" s="50"/>
      <c r="F2818" s="54"/>
      <c r="AU2818" s="83"/>
    </row>
    <row r="2819" spans="1:47" s="10" customFormat="1" x14ac:dyDescent="0.2">
      <c r="A2819" s="52"/>
      <c r="C2819" s="53"/>
      <c r="D2819" s="50"/>
      <c r="F2819" s="54"/>
      <c r="AU2819" s="83"/>
    </row>
    <row r="2820" spans="1:47" s="10" customFormat="1" x14ac:dyDescent="0.2">
      <c r="A2820" s="52"/>
      <c r="C2820" s="53"/>
      <c r="D2820" s="50"/>
      <c r="F2820" s="54"/>
      <c r="AU2820" s="83"/>
    </row>
    <row r="2821" spans="1:47" s="10" customFormat="1" x14ac:dyDescent="0.2">
      <c r="A2821" s="52"/>
      <c r="C2821" s="53"/>
      <c r="D2821" s="50"/>
      <c r="F2821" s="54"/>
      <c r="AU2821" s="83"/>
    </row>
    <row r="2822" spans="1:47" s="10" customFormat="1" x14ac:dyDescent="0.2">
      <c r="A2822" s="52"/>
      <c r="C2822" s="53"/>
      <c r="D2822" s="50"/>
      <c r="F2822" s="54"/>
      <c r="AU2822" s="83"/>
    </row>
    <row r="2823" spans="1:47" s="10" customFormat="1" x14ac:dyDescent="0.2">
      <c r="A2823" s="52"/>
      <c r="C2823" s="53"/>
      <c r="D2823" s="50"/>
      <c r="F2823" s="54"/>
      <c r="AU2823" s="83"/>
    </row>
    <row r="2824" spans="1:47" s="10" customFormat="1" x14ac:dyDescent="0.2">
      <c r="A2824" s="52"/>
      <c r="C2824" s="53"/>
      <c r="D2824" s="50"/>
      <c r="F2824" s="54"/>
      <c r="AU2824" s="83"/>
    </row>
    <row r="2825" spans="1:47" s="10" customFormat="1" x14ac:dyDescent="0.2">
      <c r="A2825" s="52"/>
      <c r="C2825" s="53"/>
      <c r="D2825" s="50"/>
      <c r="F2825" s="54"/>
      <c r="AU2825" s="83"/>
    </row>
    <row r="2826" spans="1:47" s="10" customFormat="1" x14ac:dyDescent="0.2">
      <c r="A2826" s="52"/>
      <c r="C2826" s="53"/>
      <c r="D2826" s="50"/>
      <c r="F2826" s="54"/>
      <c r="AU2826" s="83"/>
    </row>
    <row r="2827" spans="1:47" s="10" customFormat="1" x14ac:dyDescent="0.2">
      <c r="A2827" s="52"/>
      <c r="C2827" s="53"/>
      <c r="D2827" s="50"/>
      <c r="F2827" s="54"/>
      <c r="AU2827" s="83"/>
    </row>
    <row r="2828" spans="1:47" s="10" customFormat="1" x14ac:dyDescent="0.2">
      <c r="A2828" s="52"/>
      <c r="C2828" s="53"/>
      <c r="D2828" s="50"/>
      <c r="F2828" s="54"/>
      <c r="AU2828" s="83"/>
    </row>
    <row r="2829" spans="1:47" s="10" customFormat="1" x14ac:dyDescent="0.2">
      <c r="A2829" s="52"/>
      <c r="C2829" s="53"/>
      <c r="D2829" s="50"/>
      <c r="F2829" s="54"/>
      <c r="AU2829" s="83"/>
    </row>
    <row r="2830" spans="1:47" s="10" customFormat="1" x14ac:dyDescent="0.2">
      <c r="A2830" s="52"/>
      <c r="C2830" s="53"/>
      <c r="D2830" s="50"/>
      <c r="F2830" s="54"/>
      <c r="AU2830" s="83"/>
    </row>
    <row r="2831" spans="1:47" s="10" customFormat="1" x14ac:dyDescent="0.2">
      <c r="A2831" s="52"/>
      <c r="C2831" s="53"/>
      <c r="D2831" s="50"/>
      <c r="F2831" s="54"/>
      <c r="AU2831" s="83"/>
    </row>
    <row r="2832" spans="1:47" s="10" customFormat="1" x14ac:dyDescent="0.2">
      <c r="A2832" s="52"/>
      <c r="C2832" s="53"/>
      <c r="D2832" s="50"/>
      <c r="F2832" s="54"/>
      <c r="AU2832" s="83"/>
    </row>
    <row r="2833" spans="1:47" s="10" customFormat="1" x14ac:dyDescent="0.2">
      <c r="A2833" s="52"/>
      <c r="C2833" s="53"/>
      <c r="D2833" s="50"/>
      <c r="F2833" s="54"/>
      <c r="AU2833" s="83"/>
    </row>
    <row r="2834" spans="1:47" s="10" customFormat="1" x14ac:dyDescent="0.2">
      <c r="A2834" s="52"/>
      <c r="C2834" s="53"/>
      <c r="D2834" s="50"/>
      <c r="F2834" s="54"/>
      <c r="AU2834" s="83"/>
    </row>
    <row r="2835" spans="1:47" s="10" customFormat="1" x14ac:dyDescent="0.2">
      <c r="A2835" s="52"/>
      <c r="C2835" s="53"/>
      <c r="D2835" s="50"/>
      <c r="F2835" s="54"/>
      <c r="AU2835" s="83"/>
    </row>
    <row r="2836" spans="1:47" s="10" customFormat="1" x14ac:dyDescent="0.2">
      <c r="A2836" s="52"/>
      <c r="C2836" s="53"/>
      <c r="D2836" s="50"/>
      <c r="F2836" s="54"/>
      <c r="AU2836" s="83"/>
    </row>
    <row r="2837" spans="1:47" s="10" customFormat="1" x14ac:dyDescent="0.2">
      <c r="A2837" s="52"/>
      <c r="C2837" s="53"/>
      <c r="D2837" s="50"/>
      <c r="F2837" s="54"/>
      <c r="AU2837" s="83"/>
    </row>
    <row r="2838" spans="1:47" s="10" customFormat="1" x14ac:dyDescent="0.2">
      <c r="A2838" s="52"/>
      <c r="C2838" s="53"/>
      <c r="D2838" s="50"/>
      <c r="F2838" s="54"/>
      <c r="AU2838" s="83"/>
    </row>
    <row r="2839" spans="1:47" s="10" customFormat="1" x14ac:dyDescent="0.2">
      <c r="A2839" s="52"/>
      <c r="C2839" s="53"/>
      <c r="D2839" s="50"/>
      <c r="F2839" s="54"/>
      <c r="AU2839" s="83"/>
    </row>
    <row r="2840" spans="1:47" s="10" customFormat="1" x14ac:dyDescent="0.2">
      <c r="A2840" s="52"/>
      <c r="C2840" s="53"/>
      <c r="D2840" s="50"/>
      <c r="F2840" s="54"/>
      <c r="AU2840" s="83"/>
    </row>
    <row r="2841" spans="1:47" s="10" customFormat="1" x14ac:dyDescent="0.2">
      <c r="A2841" s="52"/>
      <c r="C2841" s="53"/>
      <c r="D2841" s="50"/>
      <c r="F2841" s="54"/>
      <c r="AU2841" s="83"/>
    </row>
    <row r="2842" spans="1:47" s="10" customFormat="1" x14ac:dyDescent="0.2">
      <c r="A2842" s="52"/>
      <c r="C2842" s="53"/>
      <c r="D2842" s="50"/>
      <c r="F2842" s="54"/>
      <c r="AU2842" s="83"/>
    </row>
    <row r="2843" spans="1:47" s="10" customFormat="1" x14ac:dyDescent="0.2">
      <c r="A2843" s="52"/>
      <c r="C2843" s="53"/>
      <c r="D2843" s="50"/>
      <c r="F2843" s="54"/>
      <c r="AU2843" s="83"/>
    </row>
    <row r="2844" spans="1:47" s="10" customFormat="1" x14ac:dyDescent="0.2">
      <c r="A2844" s="52"/>
      <c r="C2844" s="53"/>
      <c r="D2844" s="50"/>
      <c r="F2844" s="54"/>
      <c r="AU2844" s="83"/>
    </row>
    <row r="2845" spans="1:47" s="10" customFormat="1" x14ac:dyDescent="0.2">
      <c r="A2845" s="52"/>
      <c r="C2845" s="53"/>
      <c r="D2845" s="50"/>
      <c r="F2845" s="54"/>
      <c r="AU2845" s="83"/>
    </row>
    <row r="2846" spans="1:47" s="10" customFormat="1" x14ac:dyDescent="0.2">
      <c r="A2846" s="52"/>
      <c r="C2846" s="53"/>
      <c r="D2846" s="50"/>
      <c r="F2846" s="54"/>
      <c r="AU2846" s="83"/>
    </row>
    <row r="2847" spans="1:47" s="10" customFormat="1" x14ac:dyDescent="0.2">
      <c r="A2847" s="52"/>
      <c r="C2847" s="53"/>
      <c r="D2847" s="50"/>
      <c r="F2847" s="54"/>
      <c r="AU2847" s="83"/>
    </row>
    <row r="2848" spans="1:47" s="10" customFormat="1" x14ac:dyDescent="0.2">
      <c r="A2848" s="52"/>
      <c r="C2848" s="53"/>
      <c r="D2848" s="50"/>
      <c r="F2848" s="54"/>
      <c r="AU2848" s="83"/>
    </row>
    <row r="2849" spans="1:47" s="10" customFormat="1" x14ac:dyDescent="0.2">
      <c r="A2849" s="52"/>
      <c r="C2849" s="53"/>
      <c r="D2849" s="50"/>
      <c r="F2849" s="54"/>
      <c r="AU2849" s="83"/>
    </row>
    <row r="2850" spans="1:47" s="10" customFormat="1" x14ac:dyDescent="0.2">
      <c r="A2850" s="52"/>
      <c r="C2850" s="53"/>
      <c r="D2850" s="50"/>
      <c r="F2850" s="54"/>
      <c r="AU2850" s="83"/>
    </row>
    <row r="2851" spans="1:47" s="10" customFormat="1" x14ac:dyDescent="0.2">
      <c r="A2851" s="52"/>
      <c r="C2851" s="53"/>
      <c r="D2851" s="50"/>
      <c r="F2851" s="54"/>
      <c r="AU2851" s="83"/>
    </row>
    <row r="2852" spans="1:47" s="10" customFormat="1" x14ac:dyDescent="0.2">
      <c r="A2852" s="52"/>
      <c r="C2852" s="53"/>
      <c r="D2852" s="50"/>
      <c r="F2852" s="54"/>
      <c r="AU2852" s="83"/>
    </row>
    <row r="2853" spans="1:47" s="10" customFormat="1" x14ac:dyDescent="0.2">
      <c r="A2853" s="52"/>
      <c r="C2853" s="53"/>
      <c r="D2853" s="50"/>
      <c r="F2853" s="54"/>
      <c r="AU2853" s="83"/>
    </row>
    <row r="2854" spans="1:47" s="10" customFormat="1" x14ac:dyDescent="0.2">
      <c r="A2854" s="52"/>
      <c r="C2854" s="53"/>
      <c r="D2854" s="50"/>
      <c r="F2854" s="54"/>
      <c r="AU2854" s="83"/>
    </row>
    <row r="2855" spans="1:47" s="10" customFormat="1" x14ac:dyDescent="0.2">
      <c r="A2855" s="52"/>
      <c r="C2855" s="53"/>
      <c r="D2855" s="50"/>
      <c r="F2855" s="54"/>
      <c r="AU2855" s="83"/>
    </row>
    <row r="2856" spans="1:47" s="10" customFormat="1" x14ac:dyDescent="0.2">
      <c r="A2856" s="52"/>
      <c r="C2856" s="53"/>
      <c r="D2856" s="50"/>
      <c r="F2856" s="54"/>
      <c r="AU2856" s="83"/>
    </row>
    <row r="2857" spans="1:47" s="10" customFormat="1" x14ac:dyDescent="0.2">
      <c r="A2857" s="52"/>
      <c r="C2857" s="53"/>
      <c r="D2857" s="50"/>
      <c r="F2857" s="54"/>
      <c r="AU2857" s="83"/>
    </row>
    <row r="2858" spans="1:47" s="10" customFormat="1" x14ac:dyDescent="0.2">
      <c r="A2858" s="52"/>
      <c r="C2858" s="53"/>
      <c r="D2858" s="50"/>
      <c r="F2858" s="54"/>
      <c r="AU2858" s="83"/>
    </row>
    <row r="2859" spans="1:47" s="10" customFormat="1" x14ac:dyDescent="0.2">
      <c r="A2859" s="52"/>
      <c r="C2859" s="53"/>
      <c r="D2859" s="50"/>
      <c r="F2859" s="54"/>
      <c r="AU2859" s="83"/>
    </row>
    <row r="2860" spans="1:47" s="10" customFormat="1" x14ac:dyDescent="0.2">
      <c r="A2860" s="52"/>
      <c r="C2860" s="53"/>
      <c r="D2860" s="50"/>
      <c r="F2860" s="54"/>
      <c r="AU2860" s="83"/>
    </row>
    <row r="2861" spans="1:47" s="10" customFormat="1" x14ac:dyDescent="0.2">
      <c r="A2861" s="52"/>
      <c r="C2861" s="53"/>
      <c r="D2861" s="50"/>
      <c r="F2861" s="54"/>
      <c r="AU2861" s="83"/>
    </row>
    <row r="2862" spans="1:47" s="10" customFormat="1" x14ac:dyDescent="0.2">
      <c r="A2862" s="52"/>
      <c r="C2862" s="53"/>
      <c r="D2862" s="50"/>
      <c r="F2862" s="54"/>
      <c r="AU2862" s="83"/>
    </row>
    <row r="2863" spans="1:47" s="10" customFormat="1" x14ac:dyDescent="0.2">
      <c r="A2863" s="52"/>
      <c r="C2863" s="53"/>
      <c r="D2863" s="50"/>
      <c r="F2863" s="54"/>
      <c r="AU2863" s="83"/>
    </row>
    <row r="2864" spans="1:47" s="10" customFormat="1" x14ac:dyDescent="0.2">
      <c r="A2864" s="52"/>
      <c r="C2864" s="53"/>
      <c r="D2864" s="50"/>
      <c r="F2864" s="54"/>
      <c r="AU2864" s="83"/>
    </row>
    <row r="2865" spans="1:47" s="10" customFormat="1" x14ac:dyDescent="0.2">
      <c r="A2865" s="52"/>
      <c r="C2865" s="53"/>
      <c r="D2865" s="50"/>
      <c r="F2865" s="54"/>
      <c r="AU2865" s="83"/>
    </row>
    <row r="2866" spans="1:47" s="10" customFormat="1" x14ac:dyDescent="0.2">
      <c r="A2866" s="52"/>
      <c r="C2866" s="53"/>
      <c r="D2866" s="50"/>
      <c r="F2866" s="54"/>
      <c r="AU2866" s="83"/>
    </row>
    <row r="2867" spans="1:47" s="10" customFormat="1" x14ac:dyDescent="0.2">
      <c r="A2867" s="52"/>
      <c r="C2867" s="53"/>
      <c r="D2867" s="50"/>
      <c r="F2867" s="54"/>
      <c r="AU2867" s="83"/>
    </row>
    <row r="2868" spans="1:47" s="10" customFormat="1" x14ac:dyDescent="0.2">
      <c r="A2868" s="52"/>
      <c r="C2868" s="53"/>
      <c r="D2868" s="50"/>
      <c r="F2868" s="54"/>
      <c r="AU2868" s="83"/>
    </row>
    <row r="2869" spans="1:47" s="10" customFormat="1" x14ac:dyDescent="0.2">
      <c r="A2869" s="52"/>
      <c r="C2869" s="53"/>
      <c r="D2869" s="50"/>
      <c r="F2869" s="54"/>
      <c r="AU2869" s="83"/>
    </row>
    <row r="2870" spans="1:47" s="10" customFormat="1" x14ac:dyDescent="0.2">
      <c r="A2870" s="52"/>
      <c r="C2870" s="53"/>
      <c r="D2870" s="50"/>
      <c r="F2870" s="54"/>
      <c r="AU2870" s="83"/>
    </row>
    <row r="2871" spans="1:47" s="10" customFormat="1" x14ac:dyDescent="0.2">
      <c r="A2871" s="52"/>
      <c r="C2871" s="53"/>
      <c r="D2871" s="50"/>
      <c r="F2871" s="54"/>
      <c r="AU2871" s="83"/>
    </row>
    <row r="2872" spans="1:47" s="10" customFormat="1" x14ac:dyDescent="0.2">
      <c r="A2872" s="52"/>
      <c r="C2872" s="53"/>
      <c r="D2872" s="50"/>
      <c r="F2872" s="54"/>
      <c r="AU2872" s="83"/>
    </row>
    <row r="2873" spans="1:47" s="10" customFormat="1" x14ac:dyDescent="0.2">
      <c r="A2873" s="52"/>
      <c r="C2873" s="53"/>
      <c r="D2873" s="50"/>
      <c r="F2873" s="54"/>
      <c r="AU2873" s="83"/>
    </row>
    <row r="2874" spans="1:47" s="10" customFormat="1" x14ac:dyDescent="0.2">
      <c r="A2874" s="52"/>
      <c r="C2874" s="53"/>
      <c r="D2874" s="50"/>
      <c r="F2874" s="54"/>
      <c r="AU2874" s="83"/>
    </row>
    <row r="2875" spans="1:47" s="10" customFormat="1" x14ac:dyDescent="0.2">
      <c r="A2875" s="52"/>
      <c r="C2875" s="53"/>
      <c r="D2875" s="50"/>
      <c r="F2875" s="54"/>
      <c r="AU2875" s="83"/>
    </row>
    <row r="2876" spans="1:47" s="10" customFormat="1" x14ac:dyDescent="0.2">
      <c r="A2876" s="52"/>
      <c r="C2876" s="53"/>
      <c r="D2876" s="50"/>
      <c r="F2876" s="54"/>
      <c r="AU2876" s="83"/>
    </row>
    <row r="2877" spans="1:47" s="10" customFormat="1" x14ac:dyDescent="0.2">
      <c r="A2877" s="52"/>
      <c r="C2877" s="53"/>
      <c r="D2877" s="50"/>
      <c r="F2877" s="54"/>
      <c r="AU2877" s="83"/>
    </row>
    <row r="2878" spans="1:47" s="10" customFormat="1" x14ac:dyDescent="0.2">
      <c r="A2878" s="52"/>
      <c r="C2878" s="53"/>
      <c r="D2878" s="50"/>
      <c r="F2878" s="54"/>
      <c r="AU2878" s="83"/>
    </row>
    <row r="2879" spans="1:47" s="10" customFormat="1" x14ac:dyDescent="0.2">
      <c r="A2879" s="52"/>
      <c r="C2879" s="53"/>
      <c r="D2879" s="50"/>
      <c r="F2879" s="54"/>
      <c r="AU2879" s="83"/>
    </row>
    <row r="2880" spans="1:47" s="10" customFormat="1" x14ac:dyDescent="0.2">
      <c r="A2880" s="52"/>
      <c r="C2880" s="53"/>
      <c r="D2880" s="50"/>
      <c r="F2880" s="54"/>
      <c r="AU2880" s="83"/>
    </row>
    <row r="2881" spans="1:47" s="10" customFormat="1" x14ac:dyDescent="0.2">
      <c r="A2881" s="52"/>
      <c r="C2881" s="53"/>
      <c r="D2881" s="50"/>
      <c r="F2881" s="54"/>
      <c r="AU2881" s="83"/>
    </row>
    <row r="2882" spans="1:47" s="10" customFormat="1" x14ac:dyDescent="0.2">
      <c r="A2882" s="52"/>
      <c r="C2882" s="53"/>
      <c r="D2882" s="50"/>
      <c r="F2882" s="54"/>
      <c r="AU2882" s="83"/>
    </row>
    <row r="2883" spans="1:47" s="10" customFormat="1" x14ac:dyDescent="0.2">
      <c r="A2883" s="52"/>
      <c r="C2883" s="53"/>
      <c r="D2883" s="50"/>
      <c r="F2883" s="54"/>
      <c r="AU2883" s="83"/>
    </row>
    <row r="2884" spans="1:47" s="10" customFormat="1" x14ac:dyDescent="0.2">
      <c r="A2884" s="52"/>
      <c r="C2884" s="53"/>
      <c r="D2884" s="50"/>
      <c r="F2884" s="54"/>
      <c r="AU2884" s="83"/>
    </row>
    <row r="2885" spans="1:47" s="10" customFormat="1" x14ac:dyDescent="0.2">
      <c r="A2885" s="52"/>
      <c r="C2885" s="53"/>
      <c r="D2885" s="50"/>
      <c r="F2885" s="54"/>
      <c r="AU2885" s="83"/>
    </row>
    <row r="2886" spans="1:47" s="10" customFormat="1" x14ac:dyDescent="0.2">
      <c r="A2886" s="52"/>
      <c r="C2886" s="53"/>
      <c r="D2886" s="50"/>
      <c r="F2886" s="54"/>
      <c r="AU2886" s="83"/>
    </row>
    <row r="2887" spans="1:47" s="10" customFormat="1" x14ac:dyDescent="0.2">
      <c r="A2887" s="52"/>
      <c r="C2887" s="53"/>
      <c r="D2887" s="50"/>
      <c r="F2887" s="54"/>
      <c r="AU2887" s="83"/>
    </row>
    <row r="2888" spans="1:47" s="10" customFormat="1" x14ac:dyDescent="0.2">
      <c r="A2888" s="52"/>
      <c r="C2888" s="53"/>
      <c r="D2888" s="50"/>
      <c r="F2888" s="54"/>
      <c r="AU2888" s="83"/>
    </row>
    <row r="2889" spans="1:47" s="10" customFormat="1" x14ac:dyDescent="0.2">
      <c r="A2889" s="52"/>
      <c r="C2889" s="53"/>
      <c r="D2889" s="50"/>
      <c r="F2889" s="54"/>
      <c r="AU2889" s="83"/>
    </row>
    <row r="2890" spans="1:47" s="10" customFormat="1" x14ac:dyDescent="0.2">
      <c r="A2890" s="52"/>
      <c r="C2890" s="53"/>
      <c r="D2890" s="50"/>
      <c r="F2890" s="54"/>
      <c r="AU2890" s="83"/>
    </row>
    <row r="2891" spans="1:47" s="10" customFormat="1" x14ac:dyDescent="0.2">
      <c r="A2891" s="52"/>
      <c r="C2891" s="53"/>
      <c r="D2891" s="50"/>
      <c r="F2891" s="54"/>
      <c r="AU2891" s="83"/>
    </row>
    <row r="2892" spans="1:47" s="10" customFormat="1" x14ac:dyDescent="0.2">
      <c r="A2892" s="52"/>
      <c r="C2892" s="53"/>
      <c r="D2892" s="50"/>
      <c r="F2892" s="54"/>
      <c r="AU2892" s="83"/>
    </row>
    <row r="2893" spans="1:47" s="10" customFormat="1" x14ac:dyDescent="0.2">
      <c r="A2893" s="52"/>
      <c r="C2893" s="53"/>
      <c r="D2893" s="50"/>
      <c r="F2893" s="54"/>
      <c r="AU2893" s="83"/>
    </row>
    <row r="2894" spans="1:47" s="10" customFormat="1" x14ac:dyDescent="0.2">
      <c r="A2894" s="52"/>
      <c r="C2894" s="53"/>
      <c r="D2894" s="50"/>
      <c r="F2894" s="54"/>
      <c r="AU2894" s="83"/>
    </row>
    <row r="2895" spans="1:47" s="10" customFormat="1" x14ac:dyDescent="0.2">
      <c r="A2895" s="52"/>
      <c r="C2895" s="53"/>
      <c r="D2895" s="50"/>
      <c r="F2895" s="54"/>
      <c r="AU2895" s="83"/>
    </row>
    <row r="2896" spans="1:47" s="10" customFormat="1" x14ac:dyDescent="0.2">
      <c r="A2896" s="52"/>
      <c r="C2896" s="53"/>
      <c r="D2896" s="50"/>
      <c r="F2896" s="54"/>
      <c r="AU2896" s="83"/>
    </row>
    <row r="2897" spans="1:47" s="10" customFormat="1" x14ac:dyDescent="0.2">
      <c r="A2897" s="52"/>
      <c r="C2897" s="53"/>
      <c r="D2897" s="50"/>
      <c r="F2897" s="54"/>
      <c r="AU2897" s="83"/>
    </row>
    <row r="2898" spans="1:47" s="10" customFormat="1" x14ac:dyDescent="0.2">
      <c r="A2898" s="52"/>
      <c r="C2898" s="53"/>
      <c r="D2898" s="50"/>
      <c r="F2898" s="54"/>
      <c r="AU2898" s="83"/>
    </row>
    <row r="2899" spans="1:47" s="10" customFormat="1" x14ac:dyDescent="0.2">
      <c r="A2899" s="52"/>
      <c r="C2899" s="53"/>
      <c r="D2899" s="50"/>
      <c r="F2899" s="54"/>
      <c r="AU2899" s="83"/>
    </row>
    <row r="2900" spans="1:47" s="10" customFormat="1" x14ac:dyDescent="0.2">
      <c r="A2900" s="52"/>
      <c r="C2900" s="53"/>
      <c r="D2900" s="50"/>
      <c r="F2900" s="54"/>
      <c r="AU2900" s="83"/>
    </row>
    <row r="2901" spans="1:47" s="10" customFormat="1" x14ac:dyDescent="0.2">
      <c r="A2901" s="52"/>
      <c r="C2901" s="53"/>
      <c r="D2901" s="50"/>
      <c r="F2901" s="54"/>
      <c r="AU2901" s="83"/>
    </row>
    <row r="2902" spans="1:47" s="10" customFormat="1" x14ac:dyDescent="0.2">
      <c r="A2902" s="52"/>
      <c r="C2902" s="53"/>
      <c r="D2902" s="50"/>
      <c r="F2902" s="54"/>
      <c r="AU2902" s="83"/>
    </row>
    <row r="2903" spans="1:47" s="10" customFormat="1" x14ac:dyDescent="0.2">
      <c r="A2903" s="52"/>
      <c r="C2903" s="53"/>
      <c r="D2903" s="50"/>
      <c r="F2903" s="54"/>
      <c r="AU2903" s="83"/>
    </row>
    <row r="2904" spans="1:47" s="10" customFormat="1" x14ac:dyDescent="0.2">
      <c r="A2904" s="52"/>
      <c r="C2904" s="53"/>
      <c r="D2904" s="50"/>
      <c r="F2904" s="54"/>
      <c r="AU2904" s="83"/>
    </row>
    <row r="2905" spans="1:47" s="10" customFormat="1" x14ac:dyDescent="0.2">
      <c r="A2905" s="52"/>
      <c r="C2905" s="53"/>
      <c r="D2905" s="50"/>
      <c r="F2905" s="54"/>
      <c r="AU2905" s="83"/>
    </row>
    <row r="2906" spans="1:47" s="10" customFormat="1" x14ac:dyDescent="0.2">
      <c r="A2906" s="52"/>
      <c r="C2906" s="53"/>
      <c r="D2906" s="50"/>
      <c r="F2906" s="54"/>
      <c r="AU2906" s="83"/>
    </row>
    <row r="2907" spans="1:47" s="10" customFormat="1" x14ac:dyDescent="0.2">
      <c r="A2907" s="52"/>
      <c r="C2907" s="53"/>
      <c r="D2907" s="50"/>
      <c r="F2907" s="54"/>
      <c r="AU2907" s="83"/>
    </row>
    <row r="2908" spans="1:47" s="10" customFormat="1" x14ac:dyDescent="0.2">
      <c r="A2908" s="52"/>
      <c r="C2908" s="53"/>
      <c r="D2908" s="50"/>
      <c r="F2908" s="54"/>
      <c r="AU2908" s="83"/>
    </row>
    <row r="2909" spans="1:47" s="10" customFormat="1" x14ac:dyDescent="0.2">
      <c r="A2909" s="52"/>
      <c r="C2909" s="53"/>
      <c r="D2909" s="50"/>
      <c r="F2909" s="54"/>
      <c r="AU2909" s="83"/>
    </row>
    <row r="2910" spans="1:47" s="10" customFormat="1" x14ac:dyDescent="0.2">
      <c r="A2910" s="52"/>
      <c r="C2910" s="53"/>
      <c r="D2910" s="50"/>
      <c r="F2910" s="54"/>
      <c r="AU2910" s="83"/>
    </row>
    <row r="2911" spans="1:47" s="10" customFormat="1" x14ac:dyDescent="0.2">
      <c r="A2911" s="52"/>
      <c r="C2911" s="53"/>
      <c r="D2911" s="50"/>
      <c r="F2911" s="54"/>
      <c r="AU2911" s="83"/>
    </row>
    <row r="2912" spans="1:47" s="10" customFormat="1" x14ac:dyDescent="0.2">
      <c r="A2912" s="52"/>
      <c r="C2912" s="53"/>
      <c r="D2912" s="50"/>
      <c r="F2912" s="54"/>
      <c r="AU2912" s="83"/>
    </row>
    <row r="2913" spans="1:47" s="10" customFormat="1" x14ac:dyDescent="0.2">
      <c r="A2913" s="52"/>
      <c r="C2913" s="53"/>
      <c r="D2913" s="50"/>
      <c r="F2913" s="54"/>
      <c r="AU2913" s="83"/>
    </row>
    <row r="2914" spans="1:47" s="10" customFormat="1" x14ac:dyDescent="0.2">
      <c r="A2914" s="52"/>
      <c r="C2914" s="53"/>
      <c r="D2914" s="50"/>
      <c r="F2914" s="54"/>
      <c r="AU2914" s="83"/>
    </row>
    <row r="2915" spans="1:47" s="10" customFormat="1" x14ac:dyDescent="0.2">
      <c r="A2915" s="52"/>
      <c r="C2915" s="53"/>
      <c r="D2915" s="50"/>
      <c r="F2915" s="54"/>
      <c r="AU2915" s="83"/>
    </row>
    <row r="2916" spans="1:47" s="10" customFormat="1" x14ac:dyDescent="0.2">
      <c r="A2916" s="52"/>
      <c r="C2916" s="53"/>
      <c r="D2916" s="50"/>
      <c r="F2916" s="54"/>
      <c r="AU2916" s="83"/>
    </row>
    <row r="2917" spans="1:47" s="10" customFormat="1" x14ac:dyDescent="0.2">
      <c r="A2917" s="52"/>
      <c r="C2917" s="53"/>
      <c r="D2917" s="50"/>
      <c r="F2917" s="54"/>
      <c r="AU2917" s="83"/>
    </row>
    <row r="2918" spans="1:47" s="10" customFormat="1" x14ac:dyDescent="0.2">
      <c r="A2918" s="52"/>
      <c r="C2918" s="53"/>
      <c r="D2918" s="50"/>
      <c r="F2918" s="54"/>
      <c r="AU2918" s="83"/>
    </row>
    <row r="2919" spans="1:47" s="10" customFormat="1" x14ac:dyDescent="0.2">
      <c r="A2919" s="52"/>
      <c r="C2919" s="53"/>
      <c r="D2919" s="50"/>
      <c r="F2919" s="54"/>
      <c r="AU2919" s="83"/>
    </row>
    <row r="2920" spans="1:47" s="10" customFormat="1" x14ac:dyDescent="0.2">
      <c r="A2920" s="52"/>
      <c r="C2920" s="53"/>
      <c r="D2920" s="50"/>
      <c r="F2920" s="54"/>
      <c r="AU2920" s="83"/>
    </row>
    <row r="2921" spans="1:47" s="10" customFormat="1" x14ac:dyDescent="0.2">
      <c r="A2921" s="52"/>
      <c r="C2921" s="53"/>
      <c r="D2921" s="50"/>
      <c r="F2921" s="54"/>
      <c r="AU2921" s="83"/>
    </row>
    <row r="2922" spans="1:47" s="10" customFormat="1" x14ac:dyDescent="0.2">
      <c r="A2922" s="52"/>
      <c r="C2922" s="53"/>
      <c r="D2922" s="50"/>
      <c r="F2922" s="54"/>
      <c r="AU2922" s="83"/>
    </row>
    <row r="2923" spans="1:47" s="10" customFormat="1" x14ac:dyDescent="0.2">
      <c r="A2923" s="52"/>
      <c r="C2923" s="53"/>
      <c r="D2923" s="50"/>
      <c r="F2923" s="54"/>
      <c r="AU2923" s="83"/>
    </row>
    <row r="2924" spans="1:47" s="10" customFormat="1" x14ac:dyDescent="0.2">
      <c r="A2924" s="52"/>
      <c r="C2924" s="53"/>
      <c r="D2924" s="50"/>
      <c r="F2924" s="54"/>
      <c r="AU2924" s="83"/>
    </row>
    <row r="2925" spans="1:47" s="10" customFormat="1" x14ac:dyDescent="0.2">
      <c r="A2925" s="52"/>
      <c r="C2925" s="53"/>
      <c r="D2925" s="50"/>
      <c r="F2925" s="54"/>
      <c r="AU2925" s="83"/>
    </row>
    <row r="2926" spans="1:47" s="10" customFormat="1" x14ac:dyDescent="0.2">
      <c r="A2926" s="52"/>
      <c r="C2926" s="53"/>
      <c r="D2926" s="50"/>
      <c r="F2926" s="54"/>
      <c r="AU2926" s="83"/>
    </row>
    <row r="2927" spans="1:47" s="10" customFormat="1" x14ac:dyDescent="0.2">
      <c r="A2927" s="52"/>
      <c r="C2927" s="53"/>
      <c r="D2927" s="50"/>
      <c r="F2927" s="54"/>
      <c r="AU2927" s="83"/>
    </row>
    <row r="2928" spans="1:47" s="10" customFormat="1" x14ac:dyDescent="0.2">
      <c r="A2928" s="52"/>
      <c r="C2928" s="53"/>
      <c r="D2928" s="50"/>
      <c r="F2928" s="54"/>
      <c r="AU2928" s="83"/>
    </row>
    <row r="2929" spans="1:47" s="10" customFormat="1" x14ac:dyDescent="0.2">
      <c r="A2929" s="52"/>
      <c r="C2929" s="53"/>
      <c r="D2929" s="50"/>
      <c r="F2929" s="54"/>
      <c r="AU2929" s="83"/>
    </row>
    <row r="2930" spans="1:47" s="10" customFormat="1" x14ac:dyDescent="0.2">
      <c r="A2930" s="52"/>
      <c r="C2930" s="53"/>
      <c r="D2930" s="50"/>
      <c r="F2930" s="54"/>
      <c r="AU2930" s="83"/>
    </row>
    <row r="2931" spans="1:47" s="10" customFormat="1" x14ac:dyDescent="0.2">
      <c r="A2931" s="52"/>
      <c r="C2931" s="53"/>
      <c r="D2931" s="50"/>
      <c r="F2931" s="54"/>
      <c r="AU2931" s="83"/>
    </row>
    <row r="2932" spans="1:47" s="10" customFormat="1" x14ac:dyDescent="0.2">
      <c r="A2932" s="52"/>
      <c r="C2932" s="53"/>
      <c r="D2932" s="50"/>
      <c r="F2932" s="54"/>
      <c r="AU2932" s="83"/>
    </row>
    <row r="2933" spans="1:47" s="10" customFormat="1" x14ac:dyDescent="0.2">
      <c r="A2933" s="52"/>
      <c r="C2933" s="53"/>
      <c r="D2933" s="50"/>
      <c r="F2933" s="54"/>
      <c r="AU2933" s="83"/>
    </row>
    <row r="2934" spans="1:47" s="10" customFormat="1" x14ac:dyDescent="0.2">
      <c r="A2934" s="52"/>
      <c r="C2934" s="53"/>
      <c r="D2934" s="50"/>
      <c r="F2934" s="54"/>
      <c r="AU2934" s="83"/>
    </row>
    <row r="2935" spans="1:47" s="10" customFormat="1" x14ac:dyDescent="0.2">
      <c r="A2935" s="52"/>
      <c r="C2935" s="53"/>
      <c r="D2935" s="50"/>
      <c r="F2935" s="54"/>
      <c r="AU2935" s="83"/>
    </row>
    <row r="2936" spans="1:47" s="10" customFormat="1" x14ac:dyDescent="0.2">
      <c r="A2936" s="52"/>
      <c r="C2936" s="53"/>
      <c r="D2936" s="50"/>
      <c r="F2936" s="54"/>
      <c r="AU2936" s="83"/>
    </row>
    <row r="2937" spans="1:47" s="10" customFormat="1" x14ac:dyDescent="0.2">
      <c r="A2937" s="52"/>
      <c r="C2937" s="53"/>
      <c r="D2937" s="50"/>
      <c r="F2937" s="54"/>
      <c r="AU2937" s="83"/>
    </row>
    <row r="2938" spans="1:47" s="10" customFormat="1" x14ac:dyDescent="0.2">
      <c r="A2938" s="52"/>
      <c r="C2938" s="53"/>
      <c r="D2938" s="50"/>
      <c r="F2938" s="54"/>
      <c r="AU2938" s="83"/>
    </row>
    <row r="2939" spans="1:47" s="10" customFormat="1" x14ac:dyDescent="0.2">
      <c r="A2939" s="52"/>
      <c r="C2939" s="53"/>
      <c r="D2939" s="50"/>
      <c r="F2939" s="54"/>
      <c r="AU2939" s="83"/>
    </row>
    <row r="2940" spans="1:47" s="10" customFormat="1" x14ac:dyDescent="0.2">
      <c r="A2940" s="52"/>
      <c r="C2940" s="53"/>
      <c r="D2940" s="50"/>
      <c r="F2940" s="54"/>
      <c r="AU2940" s="83"/>
    </row>
    <row r="2941" spans="1:47" s="10" customFormat="1" x14ac:dyDescent="0.2">
      <c r="A2941" s="52"/>
      <c r="C2941" s="53"/>
      <c r="D2941" s="50"/>
      <c r="F2941" s="54"/>
      <c r="AU2941" s="83"/>
    </row>
    <row r="2942" spans="1:47" s="10" customFormat="1" x14ac:dyDescent="0.2">
      <c r="A2942" s="52"/>
      <c r="C2942" s="53"/>
      <c r="D2942" s="50"/>
      <c r="F2942" s="54"/>
      <c r="AU2942" s="83"/>
    </row>
    <row r="2943" spans="1:47" s="10" customFormat="1" x14ac:dyDescent="0.2">
      <c r="A2943" s="52"/>
      <c r="C2943" s="53"/>
      <c r="D2943" s="50"/>
      <c r="F2943" s="54"/>
      <c r="AU2943" s="83"/>
    </row>
    <row r="2944" spans="1:47" s="10" customFormat="1" x14ac:dyDescent="0.2">
      <c r="A2944" s="52"/>
      <c r="C2944" s="53"/>
      <c r="D2944" s="50"/>
      <c r="F2944" s="54"/>
      <c r="AU2944" s="83"/>
    </row>
    <row r="2945" spans="1:47" s="10" customFormat="1" x14ac:dyDescent="0.2">
      <c r="A2945" s="52"/>
      <c r="C2945" s="53"/>
      <c r="D2945" s="50"/>
      <c r="F2945" s="54"/>
      <c r="AU2945" s="83"/>
    </row>
    <row r="2946" spans="1:47" s="10" customFormat="1" x14ac:dyDescent="0.2">
      <c r="A2946" s="52"/>
      <c r="C2946" s="53"/>
      <c r="D2946" s="50"/>
      <c r="F2946" s="54"/>
      <c r="AU2946" s="83"/>
    </row>
    <row r="2947" spans="1:47" s="10" customFormat="1" x14ac:dyDescent="0.2">
      <c r="A2947" s="52"/>
      <c r="C2947" s="53"/>
      <c r="D2947" s="50"/>
      <c r="F2947" s="54"/>
      <c r="AU2947" s="83"/>
    </row>
    <row r="2948" spans="1:47" s="10" customFormat="1" x14ac:dyDescent="0.2">
      <c r="A2948" s="52"/>
      <c r="C2948" s="53"/>
      <c r="D2948" s="50"/>
      <c r="F2948" s="54"/>
      <c r="AU2948" s="83"/>
    </row>
    <row r="2949" spans="1:47" s="10" customFormat="1" x14ac:dyDescent="0.2">
      <c r="A2949" s="52"/>
      <c r="C2949" s="53"/>
      <c r="D2949" s="50"/>
      <c r="F2949" s="54"/>
      <c r="AU2949" s="83"/>
    </row>
    <row r="2950" spans="1:47" s="10" customFormat="1" x14ac:dyDescent="0.2">
      <c r="A2950" s="52"/>
      <c r="C2950" s="53"/>
      <c r="D2950" s="50"/>
      <c r="F2950" s="54"/>
      <c r="AU2950" s="83"/>
    </row>
    <row r="2951" spans="1:47" s="10" customFormat="1" x14ac:dyDescent="0.2">
      <c r="A2951" s="52"/>
      <c r="C2951" s="53"/>
      <c r="D2951" s="50"/>
      <c r="F2951" s="54"/>
      <c r="AU2951" s="83"/>
    </row>
    <row r="2952" spans="1:47" s="10" customFormat="1" x14ac:dyDescent="0.2">
      <c r="A2952" s="52"/>
      <c r="C2952" s="53"/>
      <c r="D2952" s="50"/>
      <c r="F2952" s="54"/>
      <c r="AU2952" s="83"/>
    </row>
    <row r="2953" spans="1:47" s="10" customFormat="1" x14ac:dyDescent="0.2">
      <c r="A2953" s="52"/>
      <c r="C2953" s="53"/>
      <c r="D2953" s="50"/>
      <c r="F2953" s="54"/>
      <c r="AU2953" s="83"/>
    </row>
    <row r="2954" spans="1:47" s="10" customFormat="1" x14ac:dyDescent="0.2">
      <c r="A2954" s="52"/>
      <c r="C2954" s="53"/>
      <c r="D2954" s="50"/>
      <c r="F2954" s="54"/>
      <c r="AU2954" s="83"/>
    </row>
    <row r="2955" spans="1:47" s="10" customFormat="1" x14ac:dyDescent="0.2">
      <c r="A2955" s="52"/>
      <c r="C2955" s="53"/>
      <c r="D2955" s="50"/>
      <c r="F2955" s="54"/>
      <c r="AU2955" s="83"/>
    </row>
    <row r="2956" spans="1:47" s="10" customFormat="1" x14ac:dyDescent="0.2">
      <c r="A2956" s="52"/>
      <c r="C2956" s="53"/>
      <c r="D2956" s="50"/>
      <c r="F2956" s="54"/>
      <c r="AU2956" s="83"/>
    </row>
    <row r="2957" spans="1:47" s="10" customFormat="1" x14ac:dyDescent="0.2">
      <c r="A2957" s="52"/>
      <c r="C2957" s="53"/>
      <c r="D2957" s="50"/>
      <c r="F2957" s="54"/>
      <c r="AU2957" s="83"/>
    </row>
    <row r="2958" spans="1:47" s="10" customFormat="1" x14ac:dyDescent="0.2">
      <c r="A2958" s="52"/>
      <c r="C2958" s="53"/>
      <c r="D2958" s="50"/>
      <c r="F2958" s="54"/>
      <c r="AU2958" s="83"/>
    </row>
    <row r="2959" spans="1:47" s="10" customFormat="1" x14ac:dyDescent="0.2">
      <c r="A2959" s="52"/>
      <c r="C2959" s="53"/>
      <c r="D2959" s="50"/>
      <c r="F2959" s="54"/>
      <c r="AU2959" s="83"/>
    </row>
    <row r="2960" spans="1:47" s="10" customFormat="1" x14ac:dyDescent="0.2">
      <c r="A2960" s="52"/>
      <c r="C2960" s="53"/>
      <c r="D2960" s="50"/>
      <c r="F2960" s="54"/>
      <c r="AU2960" s="83"/>
    </row>
    <row r="2961" spans="1:47" s="10" customFormat="1" x14ac:dyDescent="0.2">
      <c r="A2961" s="52"/>
      <c r="C2961" s="53"/>
      <c r="D2961" s="50"/>
      <c r="F2961" s="54"/>
      <c r="AU2961" s="83"/>
    </row>
    <row r="2962" spans="1:47" s="10" customFormat="1" x14ac:dyDescent="0.2">
      <c r="A2962" s="52"/>
      <c r="C2962" s="53"/>
      <c r="D2962" s="50"/>
      <c r="F2962" s="54"/>
      <c r="AU2962" s="83"/>
    </row>
    <row r="2963" spans="1:47" s="10" customFormat="1" x14ac:dyDescent="0.2">
      <c r="A2963" s="52"/>
      <c r="C2963" s="53"/>
      <c r="D2963" s="50"/>
      <c r="F2963" s="54"/>
      <c r="AU2963" s="83"/>
    </row>
    <row r="2964" spans="1:47" s="10" customFormat="1" x14ac:dyDescent="0.2">
      <c r="A2964" s="52"/>
      <c r="C2964" s="53"/>
      <c r="D2964" s="50"/>
      <c r="F2964" s="54"/>
      <c r="AU2964" s="83"/>
    </row>
    <row r="2965" spans="1:47" s="10" customFormat="1" x14ac:dyDescent="0.2">
      <c r="A2965" s="52"/>
      <c r="C2965" s="53"/>
      <c r="D2965" s="50"/>
      <c r="F2965" s="54"/>
      <c r="AU2965" s="83"/>
    </row>
    <row r="2966" spans="1:47" s="10" customFormat="1" x14ac:dyDescent="0.2">
      <c r="A2966" s="52"/>
      <c r="C2966" s="53"/>
      <c r="D2966" s="50"/>
      <c r="F2966" s="54"/>
      <c r="AU2966" s="83"/>
    </row>
    <row r="2967" spans="1:47" s="10" customFormat="1" x14ac:dyDescent="0.2">
      <c r="A2967" s="52"/>
      <c r="C2967" s="53"/>
      <c r="D2967" s="50"/>
      <c r="F2967" s="54"/>
      <c r="AU2967" s="83"/>
    </row>
    <row r="2968" spans="1:47" s="10" customFormat="1" x14ac:dyDescent="0.2">
      <c r="A2968" s="52"/>
      <c r="C2968" s="53"/>
      <c r="D2968" s="50"/>
      <c r="F2968" s="54"/>
      <c r="AU2968" s="83"/>
    </row>
    <row r="2969" spans="1:47" s="10" customFormat="1" x14ac:dyDescent="0.2">
      <c r="A2969" s="52"/>
      <c r="C2969" s="53"/>
      <c r="D2969" s="50"/>
      <c r="F2969" s="54"/>
      <c r="AU2969" s="83"/>
    </row>
    <row r="2970" spans="1:47" s="10" customFormat="1" x14ac:dyDescent="0.2">
      <c r="A2970" s="52"/>
      <c r="C2970" s="53"/>
      <c r="D2970" s="50"/>
      <c r="F2970" s="54"/>
      <c r="AU2970" s="83"/>
    </row>
    <row r="2971" spans="1:47" s="10" customFormat="1" x14ac:dyDescent="0.2">
      <c r="A2971" s="52"/>
      <c r="C2971" s="53"/>
      <c r="D2971" s="50"/>
      <c r="F2971" s="54"/>
      <c r="AU2971" s="83"/>
    </row>
    <row r="2972" spans="1:47" s="10" customFormat="1" x14ac:dyDescent="0.2">
      <c r="A2972" s="52"/>
      <c r="C2972" s="53"/>
      <c r="D2972" s="50"/>
      <c r="F2972" s="54"/>
      <c r="AU2972" s="83"/>
    </row>
    <row r="2973" spans="1:47" s="10" customFormat="1" x14ac:dyDescent="0.2">
      <c r="A2973" s="52"/>
      <c r="C2973" s="53"/>
      <c r="D2973" s="50"/>
      <c r="F2973" s="54"/>
      <c r="AU2973" s="83"/>
    </row>
    <row r="2974" spans="1:47" s="10" customFormat="1" x14ac:dyDescent="0.2">
      <c r="A2974" s="52"/>
      <c r="C2974" s="53"/>
      <c r="D2974" s="50"/>
      <c r="F2974" s="54"/>
      <c r="AU2974" s="83"/>
    </row>
    <row r="2975" spans="1:47" s="10" customFormat="1" x14ac:dyDescent="0.2">
      <c r="A2975" s="52"/>
      <c r="C2975" s="53"/>
      <c r="D2975" s="50"/>
      <c r="F2975" s="54"/>
      <c r="AU2975" s="83"/>
    </row>
    <row r="2976" spans="1:47" s="10" customFormat="1" x14ac:dyDescent="0.2">
      <c r="A2976" s="52"/>
      <c r="C2976" s="53"/>
      <c r="D2976" s="50"/>
      <c r="F2976" s="54"/>
      <c r="AU2976" s="83"/>
    </row>
    <row r="2977" spans="1:47" s="10" customFormat="1" x14ac:dyDescent="0.2">
      <c r="A2977" s="52"/>
      <c r="C2977" s="53"/>
      <c r="D2977" s="50"/>
      <c r="F2977" s="54"/>
      <c r="AU2977" s="83"/>
    </row>
    <row r="2978" spans="1:47" s="10" customFormat="1" x14ac:dyDescent="0.2">
      <c r="A2978" s="52"/>
      <c r="C2978" s="53"/>
      <c r="D2978" s="50"/>
      <c r="F2978" s="54"/>
      <c r="AU2978" s="83"/>
    </row>
    <row r="2979" spans="1:47" s="10" customFormat="1" x14ac:dyDescent="0.2">
      <c r="A2979" s="52"/>
      <c r="C2979" s="53"/>
      <c r="D2979" s="50"/>
      <c r="F2979" s="54"/>
      <c r="AU2979" s="83"/>
    </row>
    <row r="2980" spans="1:47" s="10" customFormat="1" x14ac:dyDescent="0.2">
      <c r="A2980" s="52"/>
      <c r="C2980" s="53"/>
      <c r="D2980" s="50"/>
      <c r="F2980" s="54"/>
      <c r="AU2980" s="83"/>
    </row>
    <row r="2981" spans="1:47" s="10" customFormat="1" x14ac:dyDescent="0.2">
      <c r="A2981" s="52"/>
      <c r="C2981" s="53"/>
      <c r="D2981" s="50"/>
      <c r="F2981" s="54"/>
      <c r="AU2981" s="83"/>
    </row>
    <row r="2982" spans="1:47" s="10" customFormat="1" x14ac:dyDescent="0.2">
      <c r="A2982" s="52"/>
      <c r="C2982" s="53"/>
      <c r="D2982" s="50"/>
      <c r="F2982" s="54"/>
      <c r="AU2982" s="83"/>
    </row>
    <row r="2983" spans="1:47" s="10" customFormat="1" x14ac:dyDescent="0.2">
      <c r="A2983" s="52"/>
      <c r="C2983" s="53"/>
      <c r="D2983" s="50"/>
      <c r="F2983" s="54"/>
      <c r="AU2983" s="83"/>
    </row>
    <row r="2984" spans="1:47" s="10" customFormat="1" x14ac:dyDescent="0.2">
      <c r="A2984" s="52"/>
      <c r="C2984" s="53"/>
      <c r="D2984" s="50"/>
      <c r="F2984" s="54"/>
      <c r="AU2984" s="83"/>
    </row>
    <row r="2985" spans="1:47" s="10" customFormat="1" x14ac:dyDescent="0.2">
      <c r="A2985" s="52"/>
      <c r="C2985" s="53"/>
      <c r="D2985" s="50"/>
      <c r="F2985" s="54"/>
      <c r="AU2985" s="83"/>
    </row>
    <row r="2986" spans="1:47" s="10" customFormat="1" x14ac:dyDescent="0.2">
      <c r="A2986" s="52"/>
      <c r="C2986" s="53"/>
      <c r="D2986" s="50"/>
      <c r="F2986" s="54"/>
      <c r="AU2986" s="83"/>
    </row>
    <row r="2987" spans="1:47" s="10" customFormat="1" x14ac:dyDescent="0.2">
      <c r="A2987" s="52"/>
      <c r="C2987" s="53"/>
      <c r="D2987" s="50"/>
      <c r="F2987" s="54"/>
      <c r="AU2987" s="83"/>
    </row>
    <row r="2988" spans="1:47" s="10" customFormat="1" x14ac:dyDescent="0.2">
      <c r="A2988" s="52"/>
      <c r="C2988" s="53"/>
      <c r="D2988" s="50"/>
      <c r="F2988" s="54"/>
      <c r="AU2988" s="83"/>
    </row>
    <row r="2989" spans="1:47" s="10" customFormat="1" x14ac:dyDescent="0.2">
      <c r="A2989" s="52"/>
      <c r="C2989" s="53"/>
      <c r="D2989" s="50"/>
      <c r="F2989" s="54"/>
      <c r="AU2989" s="83"/>
    </row>
    <row r="2990" spans="1:47" s="10" customFormat="1" x14ac:dyDescent="0.2">
      <c r="A2990" s="52"/>
      <c r="C2990" s="53"/>
      <c r="D2990" s="50"/>
      <c r="F2990" s="54"/>
      <c r="AU2990" s="83"/>
    </row>
    <row r="2991" spans="1:47" s="10" customFormat="1" x14ac:dyDescent="0.2">
      <c r="A2991" s="52"/>
      <c r="C2991" s="53"/>
      <c r="D2991" s="50"/>
      <c r="F2991" s="54"/>
      <c r="AU2991" s="83"/>
    </row>
    <row r="2992" spans="1:47" s="10" customFormat="1" x14ac:dyDescent="0.2">
      <c r="A2992" s="52"/>
      <c r="C2992" s="53"/>
      <c r="D2992" s="50"/>
      <c r="F2992" s="54"/>
      <c r="AU2992" s="83"/>
    </row>
    <row r="2993" spans="1:47" s="10" customFormat="1" x14ac:dyDescent="0.2">
      <c r="A2993" s="52"/>
      <c r="C2993" s="53"/>
      <c r="D2993" s="50"/>
      <c r="F2993" s="54"/>
      <c r="AU2993" s="83"/>
    </row>
    <row r="2994" spans="1:47" s="10" customFormat="1" x14ac:dyDescent="0.2">
      <c r="A2994" s="52"/>
      <c r="C2994" s="53"/>
      <c r="D2994" s="50"/>
      <c r="F2994" s="54"/>
      <c r="AU2994" s="83"/>
    </row>
    <row r="2995" spans="1:47" s="10" customFormat="1" x14ac:dyDescent="0.2">
      <c r="A2995" s="52"/>
      <c r="C2995" s="53"/>
      <c r="D2995" s="50"/>
      <c r="F2995" s="54"/>
      <c r="AU2995" s="83"/>
    </row>
    <row r="2996" spans="1:47" s="10" customFormat="1" x14ac:dyDescent="0.2">
      <c r="A2996" s="52"/>
      <c r="C2996" s="53"/>
      <c r="D2996" s="50"/>
      <c r="F2996" s="54"/>
      <c r="AU2996" s="83"/>
    </row>
    <row r="2997" spans="1:47" s="10" customFormat="1" x14ac:dyDescent="0.2">
      <c r="A2997" s="52"/>
      <c r="C2997" s="53"/>
      <c r="D2997" s="50"/>
      <c r="F2997" s="54"/>
      <c r="AU2997" s="83"/>
    </row>
    <row r="2998" spans="1:47" s="10" customFormat="1" x14ac:dyDescent="0.2">
      <c r="A2998" s="52"/>
      <c r="C2998" s="53"/>
      <c r="D2998" s="50"/>
      <c r="F2998" s="54"/>
      <c r="AU2998" s="83"/>
    </row>
    <row r="2999" spans="1:47" s="10" customFormat="1" x14ac:dyDescent="0.2">
      <c r="A2999" s="52"/>
      <c r="C2999" s="53"/>
      <c r="D2999" s="50"/>
      <c r="F2999" s="54"/>
      <c r="AU2999" s="83"/>
    </row>
    <row r="3000" spans="1:47" s="10" customFormat="1" x14ac:dyDescent="0.2">
      <c r="A3000" s="52"/>
      <c r="C3000" s="53"/>
      <c r="D3000" s="50"/>
      <c r="F3000" s="54"/>
      <c r="AU3000" s="83"/>
    </row>
    <row r="3001" spans="1:47" s="10" customFormat="1" x14ac:dyDescent="0.2">
      <c r="A3001" s="52"/>
      <c r="C3001" s="53"/>
      <c r="D3001" s="50"/>
      <c r="F3001" s="54"/>
      <c r="AU3001" s="83"/>
    </row>
    <row r="3002" spans="1:47" s="10" customFormat="1" x14ac:dyDescent="0.2">
      <c r="A3002" s="52"/>
      <c r="C3002" s="53"/>
      <c r="D3002" s="50"/>
      <c r="F3002" s="54"/>
      <c r="AU3002" s="83"/>
    </row>
    <row r="3003" spans="1:47" s="10" customFormat="1" x14ac:dyDescent="0.2">
      <c r="A3003" s="52"/>
      <c r="C3003" s="53"/>
      <c r="D3003" s="50"/>
      <c r="F3003" s="54"/>
      <c r="AU3003" s="83"/>
    </row>
    <row r="3004" spans="1:47" s="10" customFormat="1" x14ac:dyDescent="0.2">
      <c r="A3004" s="52"/>
      <c r="C3004" s="53"/>
      <c r="D3004" s="50"/>
      <c r="F3004" s="54"/>
      <c r="AU3004" s="83"/>
    </row>
    <row r="3005" spans="1:47" s="10" customFormat="1" x14ac:dyDescent="0.2">
      <c r="A3005" s="52"/>
      <c r="C3005" s="53"/>
      <c r="D3005" s="50"/>
      <c r="F3005" s="54"/>
      <c r="AU3005" s="83"/>
    </row>
    <row r="3006" spans="1:47" s="10" customFormat="1" x14ac:dyDescent="0.2">
      <c r="A3006" s="52"/>
      <c r="C3006" s="53"/>
      <c r="D3006" s="50"/>
      <c r="F3006" s="54"/>
      <c r="AU3006" s="83"/>
    </row>
    <row r="3007" spans="1:47" s="10" customFormat="1" x14ac:dyDescent="0.2">
      <c r="A3007" s="52"/>
      <c r="C3007" s="53"/>
      <c r="D3007" s="50"/>
      <c r="F3007" s="54"/>
      <c r="AU3007" s="83"/>
    </row>
    <row r="3008" spans="1:47" s="10" customFormat="1" x14ac:dyDescent="0.2">
      <c r="A3008" s="52"/>
      <c r="C3008" s="53"/>
      <c r="D3008" s="50"/>
      <c r="F3008" s="54"/>
      <c r="AU3008" s="83"/>
    </row>
    <row r="3009" spans="1:47" s="10" customFormat="1" x14ac:dyDescent="0.2">
      <c r="A3009" s="52"/>
      <c r="C3009" s="53"/>
      <c r="D3009" s="50"/>
      <c r="F3009" s="54"/>
      <c r="AU3009" s="83"/>
    </row>
    <row r="3010" spans="1:47" s="10" customFormat="1" x14ac:dyDescent="0.2">
      <c r="A3010" s="52"/>
      <c r="C3010" s="53"/>
      <c r="D3010" s="50"/>
      <c r="F3010" s="54"/>
      <c r="AU3010" s="83"/>
    </row>
    <row r="3011" spans="1:47" s="10" customFormat="1" x14ac:dyDescent="0.2">
      <c r="A3011" s="52"/>
      <c r="C3011" s="53"/>
      <c r="D3011" s="50"/>
      <c r="F3011" s="54"/>
      <c r="AU3011" s="83"/>
    </row>
    <row r="3012" spans="1:47" s="10" customFormat="1" x14ac:dyDescent="0.2">
      <c r="A3012" s="52"/>
      <c r="C3012" s="53"/>
      <c r="D3012" s="50"/>
      <c r="F3012" s="54"/>
      <c r="AU3012" s="83"/>
    </row>
    <row r="3013" spans="1:47" s="10" customFormat="1" x14ac:dyDescent="0.2">
      <c r="A3013" s="52"/>
      <c r="C3013" s="53"/>
      <c r="D3013" s="50"/>
      <c r="F3013" s="54"/>
      <c r="AU3013" s="83"/>
    </row>
    <row r="3014" spans="1:47" s="10" customFormat="1" x14ac:dyDescent="0.2">
      <c r="A3014" s="52"/>
      <c r="C3014" s="53"/>
      <c r="D3014" s="50"/>
      <c r="F3014" s="54"/>
      <c r="AU3014" s="83"/>
    </row>
    <row r="3015" spans="1:47" s="10" customFormat="1" x14ac:dyDescent="0.2">
      <c r="A3015" s="52"/>
      <c r="C3015" s="53"/>
      <c r="D3015" s="50"/>
      <c r="F3015" s="54"/>
      <c r="AU3015" s="83"/>
    </row>
    <row r="3016" spans="1:47" s="10" customFormat="1" x14ac:dyDescent="0.2">
      <c r="A3016" s="52"/>
      <c r="C3016" s="53"/>
      <c r="D3016" s="50"/>
      <c r="F3016" s="54"/>
      <c r="AU3016" s="83"/>
    </row>
    <row r="3017" spans="1:47" s="10" customFormat="1" x14ac:dyDescent="0.2">
      <c r="A3017" s="52"/>
      <c r="C3017" s="53"/>
      <c r="D3017" s="50"/>
      <c r="F3017" s="54"/>
      <c r="AU3017" s="83"/>
    </row>
    <row r="3018" spans="1:47" s="10" customFormat="1" x14ac:dyDescent="0.2">
      <c r="A3018" s="52"/>
      <c r="C3018" s="53"/>
      <c r="D3018" s="50"/>
      <c r="F3018" s="54"/>
      <c r="AU3018" s="83"/>
    </row>
    <row r="3019" spans="1:47" s="10" customFormat="1" x14ac:dyDescent="0.2">
      <c r="A3019" s="52"/>
      <c r="C3019" s="53"/>
      <c r="D3019" s="50"/>
      <c r="F3019" s="54"/>
      <c r="AU3019" s="83"/>
    </row>
    <row r="3020" spans="1:47" s="10" customFormat="1" x14ac:dyDescent="0.2">
      <c r="A3020" s="52"/>
      <c r="C3020" s="53"/>
      <c r="D3020" s="50"/>
      <c r="F3020" s="54"/>
      <c r="AU3020" s="83"/>
    </row>
    <row r="3021" spans="1:47" s="10" customFormat="1" x14ac:dyDescent="0.2">
      <c r="A3021" s="52"/>
      <c r="C3021" s="53"/>
      <c r="D3021" s="50"/>
      <c r="F3021" s="54"/>
      <c r="AU3021" s="83"/>
    </row>
    <row r="3022" spans="1:47" s="10" customFormat="1" x14ac:dyDescent="0.2">
      <c r="A3022" s="52"/>
      <c r="C3022" s="53"/>
      <c r="D3022" s="50"/>
      <c r="F3022" s="54"/>
      <c r="AU3022" s="83"/>
    </row>
    <row r="3023" spans="1:47" s="10" customFormat="1" x14ac:dyDescent="0.2">
      <c r="A3023" s="52"/>
      <c r="C3023" s="53"/>
      <c r="D3023" s="50"/>
      <c r="F3023" s="54"/>
      <c r="AU3023" s="83"/>
    </row>
    <row r="3024" spans="1:47" s="10" customFormat="1" x14ac:dyDescent="0.2">
      <c r="A3024" s="52"/>
      <c r="C3024" s="53"/>
      <c r="D3024" s="50"/>
      <c r="F3024" s="54"/>
      <c r="AU3024" s="83"/>
    </row>
    <row r="3025" spans="1:47" s="10" customFormat="1" x14ac:dyDescent="0.2">
      <c r="A3025" s="52"/>
      <c r="C3025" s="53"/>
      <c r="D3025" s="50"/>
      <c r="F3025" s="54"/>
      <c r="AU3025" s="83"/>
    </row>
    <row r="3026" spans="1:47" s="10" customFormat="1" x14ac:dyDescent="0.2">
      <c r="A3026" s="52"/>
      <c r="C3026" s="53"/>
      <c r="D3026" s="50"/>
      <c r="F3026" s="54"/>
      <c r="AU3026" s="83"/>
    </row>
    <row r="3027" spans="1:47" s="10" customFormat="1" x14ac:dyDescent="0.2">
      <c r="A3027" s="52"/>
      <c r="C3027" s="53"/>
      <c r="D3027" s="50"/>
      <c r="F3027" s="54"/>
      <c r="AU3027" s="83"/>
    </row>
    <row r="3028" spans="1:47" s="10" customFormat="1" x14ac:dyDescent="0.2">
      <c r="A3028" s="52"/>
      <c r="C3028" s="53"/>
      <c r="D3028" s="50"/>
      <c r="F3028" s="54"/>
      <c r="AU3028" s="83"/>
    </row>
    <row r="3029" spans="1:47" s="10" customFormat="1" x14ac:dyDescent="0.2">
      <c r="A3029" s="52"/>
      <c r="C3029" s="53"/>
      <c r="D3029" s="50"/>
      <c r="F3029" s="54"/>
      <c r="AU3029" s="83"/>
    </row>
    <row r="3030" spans="1:47" s="10" customFormat="1" x14ac:dyDescent="0.2">
      <c r="A3030" s="52"/>
      <c r="C3030" s="53"/>
      <c r="D3030" s="50"/>
      <c r="F3030" s="54"/>
      <c r="AU3030" s="83"/>
    </row>
    <row r="3031" spans="1:47" s="10" customFormat="1" x14ac:dyDescent="0.2">
      <c r="A3031" s="52"/>
      <c r="C3031" s="53"/>
      <c r="D3031" s="50"/>
      <c r="F3031" s="54"/>
      <c r="AU3031" s="83"/>
    </row>
    <row r="3032" spans="1:47" s="10" customFormat="1" x14ac:dyDescent="0.2">
      <c r="A3032" s="52"/>
      <c r="C3032" s="53"/>
      <c r="D3032" s="50"/>
      <c r="F3032" s="54"/>
      <c r="AU3032" s="83"/>
    </row>
    <row r="3033" spans="1:47" s="10" customFormat="1" x14ac:dyDescent="0.2">
      <c r="A3033" s="52"/>
      <c r="C3033" s="53"/>
      <c r="D3033" s="50"/>
      <c r="F3033" s="54"/>
      <c r="AU3033" s="83"/>
    </row>
    <row r="3034" spans="1:47" s="10" customFormat="1" x14ac:dyDescent="0.2">
      <c r="A3034" s="52"/>
      <c r="C3034" s="53"/>
      <c r="D3034" s="50"/>
      <c r="F3034" s="54"/>
      <c r="AU3034" s="83"/>
    </row>
    <row r="3035" spans="1:47" s="10" customFormat="1" x14ac:dyDescent="0.2">
      <c r="A3035" s="52"/>
      <c r="C3035" s="53"/>
      <c r="D3035" s="50"/>
      <c r="F3035" s="54"/>
      <c r="AU3035" s="83"/>
    </row>
    <row r="3036" spans="1:47" s="10" customFormat="1" x14ac:dyDescent="0.2">
      <c r="A3036" s="52"/>
      <c r="C3036" s="53"/>
      <c r="D3036" s="50"/>
      <c r="F3036" s="54"/>
      <c r="AU3036" s="83"/>
    </row>
    <row r="3037" spans="1:47" s="10" customFormat="1" x14ac:dyDescent="0.2">
      <c r="A3037" s="52"/>
      <c r="C3037" s="53"/>
      <c r="D3037" s="50"/>
      <c r="F3037" s="54"/>
      <c r="AU3037" s="83"/>
    </row>
    <row r="3038" spans="1:47" s="10" customFormat="1" x14ac:dyDescent="0.2">
      <c r="A3038" s="52"/>
      <c r="C3038" s="53"/>
      <c r="D3038" s="50"/>
      <c r="F3038" s="54"/>
      <c r="AU3038" s="83"/>
    </row>
    <row r="3039" spans="1:47" s="10" customFormat="1" x14ac:dyDescent="0.2">
      <c r="A3039" s="52"/>
      <c r="C3039" s="53"/>
      <c r="D3039" s="50"/>
      <c r="F3039" s="54"/>
      <c r="AU3039" s="83"/>
    </row>
    <row r="3040" spans="1:47" s="10" customFormat="1" x14ac:dyDescent="0.2">
      <c r="A3040" s="52"/>
      <c r="C3040" s="53"/>
      <c r="D3040" s="50"/>
      <c r="F3040" s="54"/>
      <c r="AU3040" s="83"/>
    </row>
    <row r="3041" spans="1:47" s="10" customFormat="1" x14ac:dyDescent="0.2">
      <c r="A3041" s="52"/>
      <c r="C3041" s="53"/>
      <c r="D3041" s="50"/>
      <c r="F3041" s="54"/>
      <c r="AU3041" s="83"/>
    </row>
    <row r="3042" spans="1:47" s="10" customFormat="1" x14ac:dyDescent="0.2">
      <c r="A3042" s="52"/>
      <c r="C3042" s="53"/>
      <c r="D3042" s="50"/>
      <c r="F3042" s="54"/>
      <c r="AU3042" s="83"/>
    </row>
    <row r="3043" spans="1:47" s="10" customFormat="1" x14ac:dyDescent="0.2">
      <c r="A3043" s="52"/>
      <c r="C3043" s="53"/>
      <c r="D3043" s="50"/>
      <c r="F3043" s="54"/>
      <c r="AU3043" s="83"/>
    </row>
    <row r="3044" spans="1:47" s="10" customFormat="1" x14ac:dyDescent="0.2">
      <c r="A3044" s="52"/>
      <c r="C3044" s="53"/>
      <c r="D3044" s="50"/>
      <c r="F3044" s="54"/>
      <c r="AU3044" s="83"/>
    </row>
    <row r="3045" spans="1:47" s="10" customFormat="1" x14ac:dyDescent="0.2">
      <c r="A3045" s="52"/>
      <c r="C3045" s="53"/>
      <c r="D3045" s="50"/>
      <c r="F3045" s="54"/>
      <c r="AU3045" s="83"/>
    </row>
    <row r="3046" spans="1:47" s="10" customFormat="1" x14ac:dyDescent="0.2">
      <c r="A3046" s="52"/>
      <c r="C3046" s="53"/>
      <c r="D3046" s="50"/>
      <c r="F3046" s="54"/>
      <c r="AU3046" s="83"/>
    </row>
    <row r="3047" spans="1:47" s="10" customFormat="1" x14ac:dyDescent="0.2">
      <c r="A3047" s="52"/>
      <c r="C3047" s="53"/>
      <c r="D3047" s="50"/>
      <c r="F3047" s="54"/>
      <c r="AU3047" s="83"/>
    </row>
    <row r="3048" spans="1:47" s="10" customFormat="1" x14ac:dyDescent="0.2">
      <c r="A3048" s="52"/>
      <c r="C3048" s="53"/>
      <c r="D3048" s="50"/>
      <c r="F3048" s="54"/>
      <c r="AU3048" s="83"/>
    </row>
    <row r="3049" spans="1:47" s="10" customFormat="1" x14ac:dyDescent="0.2">
      <c r="A3049" s="52"/>
      <c r="C3049" s="53"/>
      <c r="D3049" s="50"/>
      <c r="F3049" s="54"/>
      <c r="AU3049" s="83"/>
    </row>
    <row r="3050" spans="1:47" s="10" customFormat="1" x14ac:dyDescent="0.2">
      <c r="A3050" s="52"/>
      <c r="C3050" s="53"/>
      <c r="D3050" s="50"/>
      <c r="F3050" s="54"/>
      <c r="AU3050" s="83"/>
    </row>
    <row r="3051" spans="1:47" s="10" customFormat="1" x14ac:dyDescent="0.2">
      <c r="A3051" s="52"/>
      <c r="C3051" s="53"/>
      <c r="D3051" s="50"/>
      <c r="F3051" s="54"/>
      <c r="AU3051" s="83"/>
    </row>
    <row r="3052" spans="1:47" s="10" customFormat="1" x14ac:dyDescent="0.2">
      <c r="A3052" s="52"/>
      <c r="C3052" s="53"/>
      <c r="D3052" s="50"/>
      <c r="F3052" s="54"/>
      <c r="AU3052" s="83"/>
    </row>
    <row r="3053" spans="1:47" s="10" customFormat="1" x14ac:dyDescent="0.2">
      <c r="A3053" s="52"/>
      <c r="C3053" s="53"/>
      <c r="D3053" s="50"/>
      <c r="F3053" s="54"/>
      <c r="AU3053" s="83"/>
    </row>
    <row r="3054" spans="1:47" s="10" customFormat="1" x14ac:dyDescent="0.2">
      <c r="A3054" s="52"/>
      <c r="C3054" s="53"/>
      <c r="D3054" s="50"/>
      <c r="F3054" s="54"/>
      <c r="AU3054" s="83"/>
    </row>
    <row r="3055" spans="1:47" s="10" customFormat="1" x14ac:dyDescent="0.2">
      <c r="A3055" s="52"/>
      <c r="C3055" s="53"/>
      <c r="D3055" s="50"/>
      <c r="F3055" s="54"/>
      <c r="AU3055" s="83"/>
    </row>
    <row r="3056" spans="1:47" s="10" customFormat="1" x14ac:dyDescent="0.2">
      <c r="A3056" s="52"/>
      <c r="C3056" s="53"/>
      <c r="D3056" s="50"/>
      <c r="F3056" s="54"/>
      <c r="AU3056" s="83"/>
    </row>
    <row r="3057" spans="1:47" s="10" customFormat="1" x14ac:dyDescent="0.2">
      <c r="A3057" s="52"/>
      <c r="C3057" s="53"/>
      <c r="D3057" s="50"/>
      <c r="F3057" s="54"/>
      <c r="AU3057" s="83"/>
    </row>
    <row r="3058" spans="1:47" s="10" customFormat="1" x14ac:dyDescent="0.2">
      <c r="A3058" s="52"/>
      <c r="C3058" s="53"/>
      <c r="D3058" s="50"/>
      <c r="F3058" s="54"/>
      <c r="AU3058" s="83"/>
    </row>
    <row r="3059" spans="1:47" s="10" customFormat="1" x14ac:dyDescent="0.2">
      <c r="A3059" s="52"/>
      <c r="C3059" s="53"/>
      <c r="D3059" s="50"/>
      <c r="F3059" s="54"/>
      <c r="AU3059" s="83"/>
    </row>
    <row r="3060" spans="1:47" s="10" customFormat="1" x14ac:dyDescent="0.2">
      <c r="A3060" s="52"/>
      <c r="C3060" s="53"/>
      <c r="D3060" s="50"/>
      <c r="F3060" s="54"/>
      <c r="AU3060" s="83"/>
    </row>
    <row r="3061" spans="1:47" s="10" customFormat="1" x14ac:dyDescent="0.2">
      <c r="A3061" s="52"/>
      <c r="C3061" s="53"/>
      <c r="D3061" s="50"/>
      <c r="F3061" s="54"/>
      <c r="AU3061" s="83"/>
    </row>
    <row r="3062" spans="1:47" s="10" customFormat="1" x14ac:dyDescent="0.2">
      <c r="A3062" s="52"/>
      <c r="C3062" s="53"/>
      <c r="D3062" s="50"/>
      <c r="F3062" s="54"/>
      <c r="AU3062" s="83"/>
    </row>
    <row r="3063" spans="1:47" s="10" customFormat="1" x14ac:dyDescent="0.2">
      <c r="A3063" s="52"/>
      <c r="C3063" s="53"/>
      <c r="D3063" s="50"/>
      <c r="F3063" s="54"/>
      <c r="AU3063" s="83"/>
    </row>
    <row r="3064" spans="1:47" s="10" customFormat="1" x14ac:dyDescent="0.2">
      <c r="A3064" s="52"/>
      <c r="C3064" s="53"/>
      <c r="D3064" s="50"/>
      <c r="F3064" s="54"/>
      <c r="AU3064" s="83"/>
    </row>
    <row r="3065" spans="1:47" s="10" customFormat="1" x14ac:dyDescent="0.2">
      <c r="A3065" s="52"/>
      <c r="C3065" s="53"/>
      <c r="D3065" s="50"/>
      <c r="F3065" s="54"/>
      <c r="AU3065" s="83"/>
    </row>
    <row r="3066" spans="1:47" s="10" customFormat="1" x14ac:dyDescent="0.2">
      <c r="A3066" s="52"/>
      <c r="C3066" s="53"/>
      <c r="D3066" s="50"/>
      <c r="F3066" s="54"/>
      <c r="AU3066" s="83"/>
    </row>
    <row r="3067" spans="1:47" s="10" customFormat="1" x14ac:dyDescent="0.2">
      <c r="A3067" s="52"/>
      <c r="C3067" s="53"/>
      <c r="D3067" s="50"/>
      <c r="F3067" s="54"/>
      <c r="AU3067" s="83"/>
    </row>
    <row r="3068" spans="1:47" s="10" customFormat="1" x14ac:dyDescent="0.2">
      <c r="A3068" s="52"/>
      <c r="C3068" s="53"/>
      <c r="D3068" s="50"/>
      <c r="F3068" s="54"/>
      <c r="AU3068" s="83"/>
    </row>
    <row r="3069" spans="1:47" s="10" customFormat="1" x14ac:dyDescent="0.2">
      <c r="A3069" s="52"/>
      <c r="C3069" s="53"/>
      <c r="D3069" s="50"/>
      <c r="F3069" s="54"/>
      <c r="AU3069" s="83"/>
    </row>
    <row r="3070" spans="1:47" s="10" customFormat="1" x14ac:dyDescent="0.2">
      <c r="A3070" s="52"/>
      <c r="C3070" s="53"/>
      <c r="D3070" s="50"/>
      <c r="F3070" s="54"/>
      <c r="AU3070" s="83"/>
    </row>
    <row r="3071" spans="1:47" s="10" customFormat="1" x14ac:dyDescent="0.2">
      <c r="A3071" s="52"/>
      <c r="C3071" s="53"/>
      <c r="D3071" s="50"/>
      <c r="F3071" s="54"/>
      <c r="AU3071" s="83"/>
    </row>
    <row r="3072" spans="1:47" s="10" customFormat="1" x14ac:dyDescent="0.2">
      <c r="A3072" s="52"/>
      <c r="C3072" s="53"/>
      <c r="D3072" s="50"/>
      <c r="F3072" s="54"/>
      <c r="AU3072" s="83"/>
    </row>
    <row r="3073" spans="1:47" s="10" customFormat="1" x14ac:dyDescent="0.2">
      <c r="A3073" s="52"/>
      <c r="C3073" s="53"/>
      <c r="D3073" s="50"/>
      <c r="F3073" s="54"/>
      <c r="AU3073" s="83"/>
    </row>
    <row r="3074" spans="1:47" s="10" customFormat="1" x14ac:dyDescent="0.2">
      <c r="A3074" s="52"/>
      <c r="C3074" s="53"/>
      <c r="D3074" s="50"/>
      <c r="F3074" s="54"/>
      <c r="AU3074" s="83"/>
    </row>
    <row r="3075" spans="1:47" s="10" customFormat="1" x14ac:dyDescent="0.2">
      <c r="A3075" s="52"/>
      <c r="C3075" s="53"/>
      <c r="D3075" s="50"/>
      <c r="F3075" s="54"/>
      <c r="AU3075" s="83"/>
    </row>
    <row r="3076" spans="1:47" s="10" customFormat="1" x14ac:dyDescent="0.2">
      <c r="A3076" s="52"/>
      <c r="C3076" s="53"/>
      <c r="D3076" s="50"/>
      <c r="F3076" s="54"/>
      <c r="AU3076" s="83"/>
    </row>
    <row r="3077" spans="1:47" s="10" customFormat="1" x14ac:dyDescent="0.2">
      <c r="A3077" s="52"/>
      <c r="C3077" s="53"/>
      <c r="D3077" s="50"/>
      <c r="F3077" s="54"/>
      <c r="AU3077" s="83"/>
    </row>
    <row r="3078" spans="1:47" s="10" customFormat="1" x14ac:dyDescent="0.2">
      <c r="A3078" s="52"/>
      <c r="C3078" s="53"/>
      <c r="D3078" s="50"/>
      <c r="F3078" s="54"/>
      <c r="AU3078" s="83"/>
    </row>
    <row r="3079" spans="1:47" s="10" customFormat="1" x14ac:dyDescent="0.2">
      <c r="A3079" s="52"/>
      <c r="C3079" s="53"/>
      <c r="D3079" s="50"/>
      <c r="F3079" s="54"/>
      <c r="AU3079" s="83"/>
    </row>
    <row r="3080" spans="1:47" s="10" customFormat="1" x14ac:dyDescent="0.2">
      <c r="A3080" s="52"/>
      <c r="C3080" s="53"/>
      <c r="D3080" s="50"/>
      <c r="F3080" s="54"/>
      <c r="AU3080" s="83"/>
    </row>
    <row r="3081" spans="1:47" s="10" customFormat="1" x14ac:dyDescent="0.2">
      <c r="A3081" s="52"/>
      <c r="C3081" s="53"/>
      <c r="D3081" s="50"/>
      <c r="F3081" s="54"/>
      <c r="AU3081" s="83"/>
    </row>
    <row r="3082" spans="1:47" s="10" customFormat="1" x14ac:dyDescent="0.2">
      <c r="A3082" s="52"/>
      <c r="C3082" s="53"/>
      <c r="D3082" s="50"/>
      <c r="F3082" s="54"/>
      <c r="AU3082" s="83"/>
    </row>
    <row r="3083" spans="1:47" s="10" customFormat="1" x14ac:dyDescent="0.2">
      <c r="A3083" s="52"/>
      <c r="C3083" s="53"/>
      <c r="D3083" s="50"/>
      <c r="F3083" s="54"/>
      <c r="AU3083" s="83"/>
    </row>
    <row r="3084" spans="1:47" s="10" customFormat="1" x14ac:dyDescent="0.2">
      <c r="A3084" s="52"/>
      <c r="C3084" s="53"/>
      <c r="D3084" s="50"/>
      <c r="F3084" s="54"/>
      <c r="AU3084" s="83"/>
    </row>
    <row r="3085" spans="1:47" s="10" customFormat="1" x14ac:dyDescent="0.2">
      <c r="A3085" s="52"/>
      <c r="C3085" s="53"/>
      <c r="D3085" s="50"/>
      <c r="F3085" s="54"/>
      <c r="AU3085" s="83"/>
    </row>
    <row r="3086" spans="1:47" s="10" customFormat="1" x14ac:dyDescent="0.2">
      <c r="A3086" s="52"/>
      <c r="C3086" s="53"/>
      <c r="D3086" s="50"/>
      <c r="F3086" s="54"/>
      <c r="AU3086" s="83"/>
    </row>
    <row r="3087" spans="1:47" s="10" customFormat="1" x14ac:dyDescent="0.2">
      <c r="A3087" s="52"/>
      <c r="C3087" s="53"/>
      <c r="D3087" s="50"/>
      <c r="F3087" s="54"/>
      <c r="AU3087" s="83"/>
    </row>
    <row r="3088" spans="1:47" s="10" customFormat="1" x14ac:dyDescent="0.2">
      <c r="A3088" s="52"/>
      <c r="C3088" s="53"/>
      <c r="D3088" s="50"/>
      <c r="F3088" s="54"/>
      <c r="AU3088" s="83"/>
    </row>
    <row r="3089" spans="1:47" s="10" customFormat="1" x14ac:dyDescent="0.2">
      <c r="A3089" s="52"/>
      <c r="C3089" s="53"/>
      <c r="D3089" s="50"/>
      <c r="F3089" s="54"/>
      <c r="AU3089" s="83"/>
    </row>
    <row r="3090" spans="1:47" s="10" customFormat="1" x14ac:dyDescent="0.2">
      <c r="A3090" s="52"/>
      <c r="C3090" s="53"/>
      <c r="D3090" s="50"/>
      <c r="F3090" s="54"/>
      <c r="AU3090" s="83"/>
    </row>
    <row r="3091" spans="1:47" s="10" customFormat="1" x14ac:dyDescent="0.2">
      <c r="A3091" s="52"/>
      <c r="C3091" s="53"/>
      <c r="D3091" s="50"/>
      <c r="F3091" s="54"/>
      <c r="AU3091" s="83"/>
    </row>
    <row r="3092" spans="1:47" s="10" customFormat="1" x14ac:dyDescent="0.2">
      <c r="A3092" s="52"/>
      <c r="C3092" s="53"/>
      <c r="D3092" s="50"/>
      <c r="F3092" s="54"/>
      <c r="AU3092" s="83"/>
    </row>
    <row r="3093" spans="1:47" s="10" customFormat="1" x14ac:dyDescent="0.2">
      <c r="A3093" s="52"/>
      <c r="C3093" s="53"/>
      <c r="D3093" s="50"/>
      <c r="F3093" s="54"/>
      <c r="AU3093" s="83"/>
    </row>
    <row r="3094" spans="1:47" s="10" customFormat="1" x14ac:dyDescent="0.2">
      <c r="A3094" s="52"/>
      <c r="C3094" s="53"/>
      <c r="D3094" s="50"/>
      <c r="F3094" s="54"/>
      <c r="AU3094" s="83"/>
    </row>
    <row r="3095" spans="1:47" s="10" customFormat="1" x14ac:dyDescent="0.2">
      <c r="A3095" s="52"/>
      <c r="C3095" s="53"/>
      <c r="D3095" s="50"/>
      <c r="F3095" s="54"/>
      <c r="AU3095" s="83"/>
    </row>
    <row r="3096" spans="1:47" s="10" customFormat="1" x14ac:dyDescent="0.2">
      <c r="A3096" s="52"/>
      <c r="C3096" s="53"/>
      <c r="D3096" s="50"/>
      <c r="F3096" s="54"/>
      <c r="AU3096" s="83"/>
    </row>
    <row r="3097" spans="1:47" s="10" customFormat="1" x14ac:dyDescent="0.2">
      <c r="A3097" s="52"/>
      <c r="C3097" s="53"/>
      <c r="D3097" s="50"/>
      <c r="F3097" s="54"/>
      <c r="AU3097" s="83"/>
    </row>
    <row r="3098" spans="1:47" s="10" customFormat="1" x14ac:dyDescent="0.2">
      <c r="A3098" s="52"/>
      <c r="C3098" s="53"/>
      <c r="D3098" s="50"/>
      <c r="F3098" s="54"/>
      <c r="AU3098" s="83"/>
    </row>
    <row r="3099" spans="1:47" s="10" customFormat="1" x14ac:dyDescent="0.2">
      <c r="A3099" s="52"/>
      <c r="C3099" s="53"/>
      <c r="D3099" s="50"/>
      <c r="F3099" s="54"/>
      <c r="AU3099" s="83"/>
    </row>
    <row r="3100" spans="1:47" s="10" customFormat="1" x14ac:dyDescent="0.2">
      <c r="A3100" s="52"/>
      <c r="C3100" s="53"/>
      <c r="D3100" s="50"/>
      <c r="F3100" s="54"/>
      <c r="AU3100" s="83"/>
    </row>
    <row r="3101" spans="1:47" s="10" customFormat="1" x14ac:dyDescent="0.2">
      <c r="A3101" s="52"/>
      <c r="C3101" s="53"/>
      <c r="D3101" s="50"/>
      <c r="F3101" s="54"/>
      <c r="AU3101" s="83"/>
    </row>
    <row r="3102" spans="1:47" s="10" customFormat="1" x14ac:dyDescent="0.2">
      <c r="A3102" s="52"/>
      <c r="C3102" s="53"/>
      <c r="D3102" s="50"/>
      <c r="F3102" s="54"/>
      <c r="AU3102" s="83"/>
    </row>
    <row r="3103" spans="1:47" s="10" customFormat="1" x14ac:dyDescent="0.2">
      <c r="A3103" s="52"/>
      <c r="C3103" s="53"/>
      <c r="D3103" s="50"/>
      <c r="F3103" s="54"/>
      <c r="AU3103" s="83"/>
    </row>
    <row r="3104" spans="1:47" s="10" customFormat="1" x14ac:dyDescent="0.2">
      <c r="A3104" s="52"/>
      <c r="C3104" s="53"/>
      <c r="D3104" s="50"/>
      <c r="F3104" s="54"/>
      <c r="AU3104" s="83"/>
    </row>
    <row r="3105" spans="1:47" s="10" customFormat="1" x14ac:dyDescent="0.2">
      <c r="A3105" s="52"/>
      <c r="C3105" s="53"/>
      <c r="D3105" s="50"/>
      <c r="F3105" s="54"/>
      <c r="AU3105" s="83"/>
    </row>
    <row r="3106" spans="1:47" s="10" customFormat="1" x14ac:dyDescent="0.2">
      <c r="A3106" s="52"/>
      <c r="C3106" s="53"/>
      <c r="D3106" s="50"/>
      <c r="F3106" s="54"/>
      <c r="AU3106" s="83"/>
    </row>
    <row r="3107" spans="1:47" s="10" customFormat="1" x14ac:dyDescent="0.2">
      <c r="A3107" s="52"/>
      <c r="C3107" s="53"/>
      <c r="D3107" s="50"/>
      <c r="F3107" s="54"/>
      <c r="AU3107" s="83"/>
    </row>
    <row r="3108" spans="1:47" s="10" customFormat="1" x14ac:dyDescent="0.2">
      <c r="A3108" s="52"/>
      <c r="C3108" s="53"/>
      <c r="D3108" s="50"/>
      <c r="F3108" s="54"/>
      <c r="AU3108" s="83"/>
    </row>
    <row r="3109" spans="1:47" s="10" customFormat="1" x14ac:dyDescent="0.2">
      <c r="A3109" s="52"/>
      <c r="C3109" s="53"/>
      <c r="D3109" s="50"/>
      <c r="F3109" s="54"/>
      <c r="AU3109" s="83"/>
    </row>
    <row r="3110" spans="1:47" s="10" customFormat="1" x14ac:dyDescent="0.2">
      <c r="A3110" s="52"/>
      <c r="C3110" s="53"/>
      <c r="D3110" s="50"/>
      <c r="F3110" s="54"/>
      <c r="AU3110" s="83"/>
    </row>
    <row r="3111" spans="1:47" s="10" customFormat="1" x14ac:dyDescent="0.2">
      <c r="A3111" s="52"/>
      <c r="C3111" s="53"/>
      <c r="D3111" s="50"/>
      <c r="F3111" s="54"/>
      <c r="AU3111" s="83"/>
    </row>
    <row r="3112" spans="1:47" s="10" customFormat="1" x14ac:dyDescent="0.2">
      <c r="A3112" s="52"/>
      <c r="C3112" s="53"/>
      <c r="D3112" s="50"/>
      <c r="F3112" s="54"/>
      <c r="AU3112" s="83"/>
    </row>
    <row r="3113" spans="1:47" s="10" customFormat="1" x14ac:dyDescent="0.2">
      <c r="A3113" s="52"/>
      <c r="C3113" s="53"/>
      <c r="D3113" s="50"/>
      <c r="F3113" s="54"/>
      <c r="AU3113" s="83"/>
    </row>
    <row r="3114" spans="1:47" s="10" customFormat="1" x14ac:dyDescent="0.2">
      <c r="A3114" s="52"/>
      <c r="C3114" s="53"/>
      <c r="D3114" s="50"/>
      <c r="F3114" s="54"/>
      <c r="AU3114" s="83"/>
    </row>
    <row r="3115" spans="1:47" s="10" customFormat="1" x14ac:dyDescent="0.2">
      <c r="A3115" s="52"/>
      <c r="C3115" s="53"/>
      <c r="D3115" s="50"/>
      <c r="F3115" s="54"/>
      <c r="AU3115" s="83"/>
    </row>
    <row r="3116" spans="1:47" s="10" customFormat="1" x14ac:dyDescent="0.2">
      <c r="A3116" s="52"/>
      <c r="C3116" s="53"/>
      <c r="D3116" s="50"/>
      <c r="F3116" s="54"/>
      <c r="AU3116" s="83"/>
    </row>
    <row r="3117" spans="1:47" s="10" customFormat="1" x14ac:dyDescent="0.2">
      <c r="A3117" s="52"/>
      <c r="C3117" s="53"/>
      <c r="D3117" s="50"/>
      <c r="F3117" s="54"/>
      <c r="AU3117" s="83"/>
    </row>
    <row r="3118" spans="1:47" s="10" customFormat="1" x14ac:dyDescent="0.2">
      <c r="A3118" s="52"/>
      <c r="C3118" s="53"/>
      <c r="D3118" s="50"/>
      <c r="F3118" s="54"/>
      <c r="AU3118" s="83"/>
    </row>
    <row r="3119" spans="1:47" s="10" customFormat="1" x14ac:dyDescent="0.2">
      <c r="A3119" s="52"/>
      <c r="C3119" s="53"/>
      <c r="D3119" s="50"/>
      <c r="F3119" s="54"/>
      <c r="AU3119" s="83"/>
    </row>
    <row r="3120" spans="1:47" s="10" customFormat="1" x14ac:dyDescent="0.2">
      <c r="A3120" s="52"/>
      <c r="C3120" s="53"/>
      <c r="D3120" s="50"/>
      <c r="F3120" s="54"/>
      <c r="AU3120" s="83"/>
    </row>
    <row r="3121" spans="1:47" s="10" customFormat="1" x14ac:dyDescent="0.2">
      <c r="A3121" s="52"/>
      <c r="C3121" s="53"/>
      <c r="D3121" s="50"/>
      <c r="F3121" s="54"/>
      <c r="AU3121" s="83"/>
    </row>
    <row r="3122" spans="1:47" s="10" customFormat="1" x14ac:dyDescent="0.2">
      <c r="A3122" s="52"/>
      <c r="C3122" s="53"/>
      <c r="D3122" s="50"/>
      <c r="F3122" s="54"/>
      <c r="AU3122" s="83"/>
    </row>
    <row r="3123" spans="1:47" s="10" customFormat="1" x14ac:dyDescent="0.2">
      <c r="A3123" s="52"/>
      <c r="C3123" s="53"/>
      <c r="D3123" s="50"/>
      <c r="F3123" s="54"/>
      <c r="AU3123" s="83"/>
    </row>
    <row r="3124" spans="1:47" s="10" customFormat="1" x14ac:dyDescent="0.2">
      <c r="A3124" s="52"/>
      <c r="C3124" s="53"/>
      <c r="D3124" s="50"/>
      <c r="F3124" s="54"/>
      <c r="AU3124" s="83"/>
    </row>
    <row r="3125" spans="1:47" s="10" customFormat="1" x14ac:dyDescent="0.2">
      <c r="A3125" s="52"/>
      <c r="C3125" s="53"/>
      <c r="D3125" s="50"/>
      <c r="F3125" s="54"/>
      <c r="AU3125" s="83"/>
    </row>
    <row r="3126" spans="1:47" s="10" customFormat="1" x14ac:dyDescent="0.2">
      <c r="A3126" s="52"/>
      <c r="C3126" s="53"/>
      <c r="D3126" s="50"/>
      <c r="F3126" s="54"/>
      <c r="AU3126" s="83"/>
    </row>
    <row r="3127" spans="1:47" s="10" customFormat="1" x14ac:dyDescent="0.2">
      <c r="A3127" s="52"/>
      <c r="C3127" s="53"/>
      <c r="D3127" s="50"/>
      <c r="F3127" s="54"/>
      <c r="AU3127" s="83"/>
    </row>
    <row r="3128" spans="1:47" s="10" customFormat="1" x14ac:dyDescent="0.2">
      <c r="A3128" s="52"/>
      <c r="C3128" s="53"/>
      <c r="D3128" s="50"/>
      <c r="F3128" s="54"/>
      <c r="AU3128" s="83"/>
    </row>
    <row r="3129" spans="1:47" s="10" customFormat="1" x14ac:dyDescent="0.2">
      <c r="A3129" s="52"/>
      <c r="C3129" s="53"/>
      <c r="D3129" s="50"/>
      <c r="F3129" s="54"/>
      <c r="AU3129" s="83"/>
    </row>
    <row r="3130" spans="1:47" s="10" customFormat="1" x14ac:dyDescent="0.2">
      <c r="A3130" s="52"/>
      <c r="C3130" s="53"/>
      <c r="D3130" s="50"/>
      <c r="F3130" s="54"/>
      <c r="AU3130" s="83"/>
    </row>
    <row r="3131" spans="1:47" s="10" customFormat="1" x14ac:dyDescent="0.2">
      <c r="A3131" s="52"/>
      <c r="C3131" s="53"/>
      <c r="D3131" s="50"/>
      <c r="F3131" s="54"/>
      <c r="AU3131" s="83"/>
    </row>
    <row r="3132" spans="1:47" s="10" customFormat="1" x14ac:dyDescent="0.2">
      <c r="A3132" s="52"/>
      <c r="C3132" s="53"/>
      <c r="D3132" s="50"/>
      <c r="F3132" s="54"/>
      <c r="AU3132" s="83"/>
    </row>
    <row r="3133" spans="1:47" s="10" customFormat="1" x14ac:dyDescent="0.2">
      <c r="A3133" s="52"/>
      <c r="C3133" s="53"/>
      <c r="D3133" s="50"/>
      <c r="F3133" s="54"/>
      <c r="AU3133" s="83"/>
    </row>
    <row r="3134" spans="1:47" s="10" customFormat="1" x14ac:dyDescent="0.2">
      <c r="A3134" s="52"/>
      <c r="C3134" s="53"/>
      <c r="D3134" s="50"/>
      <c r="F3134" s="54"/>
      <c r="AU3134" s="83"/>
    </row>
    <row r="3135" spans="1:47" s="10" customFormat="1" x14ac:dyDescent="0.2">
      <c r="A3135" s="52"/>
      <c r="C3135" s="53"/>
      <c r="D3135" s="50"/>
      <c r="F3135" s="54"/>
      <c r="AU3135" s="83"/>
    </row>
    <row r="3136" spans="1:47" s="10" customFormat="1" x14ac:dyDescent="0.2">
      <c r="A3136" s="52"/>
      <c r="C3136" s="53"/>
      <c r="D3136" s="50"/>
      <c r="F3136" s="54"/>
      <c r="AU3136" s="83"/>
    </row>
    <row r="3137" spans="1:47" s="10" customFormat="1" x14ac:dyDescent="0.2">
      <c r="A3137" s="52"/>
      <c r="C3137" s="53"/>
      <c r="D3137" s="50"/>
      <c r="F3137" s="54"/>
      <c r="AU3137" s="83"/>
    </row>
    <row r="3138" spans="1:47" s="10" customFormat="1" x14ac:dyDescent="0.2">
      <c r="A3138" s="52"/>
      <c r="C3138" s="53"/>
      <c r="D3138" s="50"/>
      <c r="F3138" s="54"/>
      <c r="AU3138" s="83"/>
    </row>
    <row r="3139" spans="1:47" s="10" customFormat="1" x14ac:dyDescent="0.2">
      <c r="A3139" s="52"/>
      <c r="C3139" s="53"/>
      <c r="D3139" s="50"/>
      <c r="F3139" s="54"/>
      <c r="AU3139" s="83"/>
    </row>
    <row r="3140" spans="1:47" s="10" customFormat="1" x14ac:dyDescent="0.2">
      <c r="A3140" s="52"/>
      <c r="C3140" s="53"/>
      <c r="D3140" s="50"/>
      <c r="F3140" s="54"/>
      <c r="AU3140" s="83"/>
    </row>
    <row r="3141" spans="1:47" s="10" customFormat="1" x14ac:dyDescent="0.2">
      <c r="A3141" s="52"/>
      <c r="C3141" s="53"/>
      <c r="D3141" s="50"/>
      <c r="F3141" s="54"/>
      <c r="AU3141" s="83"/>
    </row>
    <row r="3142" spans="1:47" s="10" customFormat="1" x14ac:dyDescent="0.2">
      <c r="A3142" s="52"/>
      <c r="C3142" s="53"/>
      <c r="D3142" s="50"/>
      <c r="F3142" s="54"/>
      <c r="AU3142" s="83"/>
    </row>
    <row r="3143" spans="1:47" s="10" customFormat="1" x14ac:dyDescent="0.2">
      <c r="A3143" s="52"/>
      <c r="C3143" s="53"/>
      <c r="D3143" s="50"/>
      <c r="F3143" s="54"/>
      <c r="AU3143" s="83"/>
    </row>
    <row r="3144" spans="1:47" s="10" customFormat="1" x14ac:dyDescent="0.2">
      <c r="A3144" s="52"/>
      <c r="C3144" s="53"/>
      <c r="D3144" s="50"/>
      <c r="F3144" s="54"/>
      <c r="AU3144" s="83"/>
    </row>
    <row r="3145" spans="1:47" s="10" customFormat="1" x14ac:dyDescent="0.2">
      <c r="A3145" s="52"/>
      <c r="C3145" s="53"/>
      <c r="D3145" s="50"/>
      <c r="F3145" s="54"/>
      <c r="AU3145" s="83"/>
    </row>
    <row r="3146" spans="1:47" s="10" customFormat="1" x14ac:dyDescent="0.2">
      <c r="A3146" s="52"/>
      <c r="C3146" s="53"/>
      <c r="D3146" s="50"/>
      <c r="F3146" s="54"/>
      <c r="AU3146" s="83"/>
    </row>
    <row r="3147" spans="1:47" s="10" customFormat="1" x14ac:dyDescent="0.2">
      <c r="A3147" s="52"/>
      <c r="C3147" s="53"/>
      <c r="D3147" s="50"/>
      <c r="F3147" s="54"/>
      <c r="AU3147" s="83"/>
    </row>
    <row r="3148" spans="1:47" s="10" customFormat="1" x14ac:dyDescent="0.2">
      <c r="A3148" s="52"/>
      <c r="C3148" s="53"/>
      <c r="D3148" s="50"/>
      <c r="F3148" s="54"/>
      <c r="AU3148" s="83"/>
    </row>
    <row r="3149" spans="1:47" s="10" customFormat="1" x14ac:dyDescent="0.2">
      <c r="A3149" s="52"/>
      <c r="C3149" s="53"/>
      <c r="D3149" s="50"/>
      <c r="F3149" s="54"/>
      <c r="AU3149" s="83"/>
    </row>
    <row r="3150" spans="1:47" s="10" customFormat="1" x14ac:dyDescent="0.2">
      <c r="A3150" s="52"/>
      <c r="C3150" s="53"/>
      <c r="D3150" s="50"/>
      <c r="F3150" s="54"/>
      <c r="AU3150" s="83"/>
    </row>
    <row r="3151" spans="1:47" s="10" customFormat="1" x14ac:dyDescent="0.2">
      <c r="A3151" s="52"/>
      <c r="C3151" s="53"/>
      <c r="D3151" s="50"/>
      <c r="F3151" s="54"/>
      <c r="AU3151" s="83"/>
    </row>
    <row r="3152" spans="1:47" s="10" customFormat="1" x14ac:dyDescent="0.2">
      <c r="A3152" s="52"/>
      <c r="C3152" s="53"/>
      <c r="D3152" s="50"/>
      <c r="F3152" s="54"/>
      <c r="AU3152" s="83"/>
    </row>
    <row r="3153" spans="1:47" s="10" customFormat="1" x14ac:dyDescent="0.2">
      <c r="A3153" s="52"/>
      <c r="C3153" s="53"/>
      <c r="D3153" s="50"/>
      <c r="F3153" s="54"/>
      <c r="AU3153" s="83"/>
    </row>
    <row r="3154" spans="1:47" s="10" customFormat="1" x14ac:dyDescent="0.2">
      <c r="A3154" s="52"/>
      <c r="C3154" s="53"/>
      <c r="D3154" s="50"/>
      <c r="F3154" s="54"/>
      <c r="AU3154" s="83"/>
    </row>
    <row r="3155" spans="1:47" s="10" customFormat="1" x14ac:dyDescent="0.2">
      <c r="A3155" s="52"/>
      <c r="C3155" s="53"/>
      <c r="D3155" s="50"/>
      <c r="F3155" s="54"/>
      <c r="AU3155" s="83"/>
    </row>
    <row r="3156" spans="1:47" s="10" customFormat="1" x14ac:dyDescent="0.2">
      <c r="A3156" s="52"/>
      <c r="C3156" s="53"/>
      <c r="D3156" s="50"/>
      <c r="F3156" s="54"/>
      <c r="AU3156" s="83"/>
    </row>
    <row r="3157" spans="1:47" s="10" customFormat="1" x14ac:dyDescent="0.2">
      <c r="A3157" s="52"/>
      <c r="C3157" s="53"/>
      <c r="D3157" s="50"/>
      <c r="F3157" s="54"/>
      <c r="AU3157" s="83"/>
    </row>
    <row r="3158" spans="1:47" s="10" customFormat="1" x14ac:dyDescent="0.2">
      <c r="A3158" s="52"/>
      <c r="C3158" s="53"/>
      <c r="D3158" s="50"/>
      <c r="F3158" s="54"/>
      <c r="AU3158" s="83"/>
    </row>
    <row r="3159" spans="1:47" s="10" customFormat="1" x14ac:dyDescent="0.2">
      <c r="A3159" s="52"/>
      <c r="C3159" s="53"/>
      <c r="D3159" s="50"/>
      <c r="F3159" s="54"/>
      <c r="AU3159" s="83"/>
    </row>
    <row r="3160" spans="1:47" s="10" customFormat="1" x14ac:dyDescent="0.2">
      <c r="A3160" s="52"/>
      <c r="C3160" s="53"/>
      <c r="D3160" s="50"/>
      <c r="F3160" s="54"/>
      <c r="AU3160" s="83"/>
    </row>
    <row r="3161" spans="1:47" s="10" customFormat="1" x14ac:dyDescent="0.2">
      <c r="A3161" s="52"/>
      <c r="C3161" s="53"/>
      <c r="D3161" s="50"/>
      <c r="F3161" s="54"/>
      <c r="AU3161" s="83"/>
    </row>
    <row r="3162" spans="1:47" s="10" customFormat="1" x14ac:dyDescent="0.2">
      <c r="A3162" s="52"/>
      <c r="C3162" s="53"/>
      <c r="D3162" s="50"/>
      <c r="F3162" s="54"/>
      <c r="AU3162" s="83"/>
    </row>
    <row r="3163" spans="1:47" s="10" customFormat="1" x14ac:dyDescent="0.2">
      <c r="A3163" s="52"/>
      <c r="C3163" s="53"/>
      <c r="D3163" s="50"/>
      <c r="F3163" s="54"/>
      <c r="AU3163" s="83"/>
    </row>
    <row r="3164" spans="1:47" s="10" customFormat="1" x14ac:dyDescent="0.2">
      <c r="A3164" s="52"/>
      <c r="C3164" s="53"/>
      <c r="D3164" s="50"/>
      <c r="F3164" s="54"/>
      <c r="AU3164" s="83"/>
    </row>
    <row r="3165" spans="1:47" s="10" customFormat="1" x14ac:dyDescent="0.2">
      <c r="A3165" s="52"/>
      <c r="C3165" s="53"/>
      <c r="D3165" s="50"/>
      <c r="F3165" s="54"/>
      <c r="AU3165" s="83"/>
    </row>
    <row r="3166" spans="1:47" s="10" customFormat="1" x14ac:dyDescent="0.2">
      <c r="A3166" s="52"/>
      <c r="C3166" s="53"/>
      <c r="D3166" s="50"/>
      <c r="F3166" s="54"/>
      <c r="AU3166" s="83"/>
    </row>
    <row r="3167" spans="1:47" s="10" customFormat="1" x14ac:dyDescent="0.2">
      <c r="A3167" s="52"/>
      <c r="C3167" s="53"/>
      <c r="D3167" s="50"/>
      <c r="F3167" s="54"/>
      <c r="AU3167" s="83"/>
    </row>
    <row r="3168" spans="1:47" s="10" customFormat="1" x14ac:dyDescent="0.2">
      <c r="A3168" s="52"/>
      <c r="C3168" s="53"/>
      <c r="D3168" s="50"/>
      <c r="F3168" s="54"/>
      <c r="AU3168" s="83"/>
    </row>
    <row r="3169" spans="1:47" s="10" customFormat="1" x14ac:dyDescent="0.2">
      <c r="A3169" s="52"/>
      <c r="C3169" s="53"/>
      <c r="D3169" s="50"/>
      <c r="F3169" s="54"/>
      <c r="AU3169" s="83"/>
    </row>
    <row r="3170" spans="1:47" s="10" customFormat="1" x14ac:dyDescent="0.2">
      <c r="A3170" s="52"/>
      <c r="C3170" s="53"/>
      <c r="D3170" s="50"/>
      <c r="F3170" s="54"/>
      <c r="AU3170" s="83"/>
    </row>
    <row r="3171" spans="1:47" s="10" customFormat="1" x14ac:dyDescent="0.2">
      <c r="A3171" s="52"/>
      <c r="C3171" s="53"/>
      <c r="D3171" s="50"/>
      <c r="F3171" s="54"/>
      <c r="AU3171" s="83"/>
    </row>
    <row r="3172" spans="1:47" s="10" customFormat="1" x14ac:dyDescent="0.2">
      <c r="A3172" s="52"/>
      <c r="C3172" s="53"/>
      <c r="D3172" s="50"/>
      <c r="F3172" s="54"/>
      <c r="AU3172" s="83"/>
    </row>
    <row r="3173" spans="1:47" s="10" customFormat="1" x14ac:dyDescent="0.2">
      <c r="A3173" s="52"/>
      <c r="C3173" s="53"/>
      <c r="D3173" s="50"/>
      <c r="F3173" s="54"/>
      <c r="AU3173" s="83"/>
    </row>
    <row r="3174" spans="1:47" s="10" customFormat="1" x14ac:dyDescent="0.2">
      <c r="A3174" s="52"/>
      <c r="C3174" s="53"/>
      <c r="D3174" s="50"/>
      <c r="F3174" s="54"/>
      <c r="AU3174" s="83"/>
    </row>
    <row r="3175" spans="1:47" s="10" customFormat="1" x14ac:dyDescent="0.2">
      <c r="A3175" s="52"/>
      <c r="C3175" s="53"/>
      <c r="D3175" s="50"/>
      <c r="F3175" s="54"/>
      <c r="AU3175" s="83"/>
    </row>
    <row r="3176" spans="1:47" s="10" customFormat="1" x14ac:dyDescent="0.2">
      <c r="A3176" s="52"/>
      <c r="C3176" s="53"/>
      <c r="D3176" s="50"/>
      <c r="F3176" s="54"/>
      <c r="AU3176" s="83"/>
    </row>
    <row r="3177" spans="1:47" s="10" customFormat="1" x14ac:dyDescent="0.2">
      <c r="A3177" s="52"/>
      <c r="C3177" s="53"/>
      <c r="D3177" s="50"/>
      <c r="F3177" s="54"/>
      <c r="AU3177" s="83"/>
    </row>
    <row r="3178" spans="1:47" s="10" customFormat="1" x14ac:dyDescent="0.2">
      <c r="A3178" s="52"/>
      <c r="C3178" s="53"/>
      <c r="D3178" s="50"/>
      <c r="F3178" s="54"/>
      <c r="AU3178" s="83"/>
    </row>
    <row r="3179" spans="1:47" s="10" customFormat="1" x14ac:dyDescent="0.2">
      <c r="A3179" s="52"/>
      <c r="C3179" s="53"/>
      <c r="D3179" s="50"/>
      <c r="F3179" s="54"/>
      <c r="AU3179" s="83"/>
    </row>
    <row r="3180" spans="1:47" s="10" customFormat="1" x14ac:dyDescent="0.2">
      <c r="A3180" s="52"/>
      <c r="C3180" s="53"/>
      <c r="D3180" s="50"/>
      <c r="F3180" s="54"/>
      <c r="AU3180" s="83"/>
    </row>
    <row r="3181" spans="1:47" s="10" customFormat="1" x14ac:dyDescent="0.2">
      <c r="A3181" s="52"/>
      <c r="C3181" s="53"/>
      <c r="D3181" s="50"/>
      <c r="F3181" s="54"/>
      <c r="AU3181" s="83"/>
    </row>
    <row r="3182" spans="1:47" s="10" customFormat="1" x14ac:dyDescent="0.2">
      <c r="A3182" s="52"/>
      <c r="C3182" s="53"/>
      <c r="D3182" s="50"/>
      <c r="F3182" s="54"/>
      <c r="AU3182" s="83"/>
    </row>
    <row r="3183" spans="1:47" s="10" customFormat="1" x14ac:dyDescent="0.2">
      <c r="A3183" s="52"/>
      <c r="C3183" s="53"/>
      <c r="D3183" s="50"/>
      <c r="F3183" s="54"/>
      <c r="AU3183" s="83"/>
    </row>
    <row r="3184" spans="1:47" s="10" customFormat="1" x14ac:dyDescent="0.2">
      <c r="A3184" s="52"/>
      <c r="C3184" s="53"/>
      <c r="D3184" s="50"/>
      <c r="F3184" s="54"/>
      <c r="AU3184" s="83"/>
    </row>
    <row r="3185" spans="1:47" s="10" customFormat="1" x14ac:dyDescent="0.2">
      <c r="A3185" s="52"/>
      <c r="C3185" s="53"/>
      <c r="D3185" s="50"/>
      <c r="F3185" s="54"/>
      <c r="AU3185" s="83"/>
    </row>
    <row r="3186" spans="1:47" s="10" customFormat="1" x14ac:dyDescent="0.2">
      <c r="A3186" s="52"/>
      <c r="C3186" s="53"/>
      <c r="D3186" s="50"/>
      <c r="F3186" s="54"/>
      <c r="AU3186" s="83"/>
    </row>
    <row r="3187" spans="1:47" s="10" customFormat="1" x14ac:dyDescent="0.2">
      <c r="A3187" s="52"/>
      <c r="C3187" s="53"/>
      <c r="D3187" s="50"/>
      <c r="F3187" s="54"/>
      <c r="AU3187" s="83"/>
    </row>
    <row r="3188" spans="1:47" s="10" customFormat="1" x14ac:dyDescent="0.2">
      <c r="A3188" s="52"/>
      <c r="C3188" s="53"/>
      <c r="D3188" s="50"/>
      <c r="F3188" s="54"/>
      <c r="AU3188" s="83"/>
    </row>
    <row r="3189" spans="1:47" s="10" customFormat="1" x14ac:dyDescent="0.2">
      <c r="A3189" s="52"/>
      <c r="C3189" s="53"/>
      <c r="D3189" s="50"/>
      <c r="F3189" s="54"/>
      <c r="AU3189" s="83"/>
    </row>
    <row r="3190" spans="1:47" s="10" customFormat="1" x14ac:dyDescent="0.2">
      <c r="A3190" s="52"/>
      <c r="C3190" s="53"/>
      <c r="D3190" s="50"/>
      <c r="F3190" s="54"/>
      <c r="AU3190" s="83"/>
    </row>
    <row r="3191" spans="1:47" s="10" customFormat="1" x14ac:dyDescent="0.2">
      <c r="A3191" s="52"/>
      <c r="C3191" s="53"/>
      <c r="D3191" s="50"/>
      <c r="F3191" s="54"/>
      <c r="AU3191" s="83"/>
    </row>
    <row r="3192" spans="1:47" s="10" customFormat="1" x14ac:dyDescent="0.2">
      <c r="A3192" s="52"/>
      <c r="C3192" s="53"/>
      <c r="D3192" s="50"/>
      <c r="F3192" s="54"/>
      <c r="AU3192" s="83"/>
    </row>
    <row r="3193" spans="1:47" s="10" customFormat="1" x14ac:dyDescent="0.2">
      <c r="A3193" s="52"/>
      <c r="C3193" s="53"/>
      <c r="D3193" s="50"/>
      <c r="F3193" s="54"/>
      <c r="AU3193" s="83"/>
    </row>
    <row r="3194" spans="1:47" s="10" customFormat="1" x14ac:dyDescent="0.2">
      <c r="A3194" s="52"/>
      <c r="C3194" s="53"/>
      <c r="D3194" s="50"/>
      <c r="F3194" s="54"/>
      <c r="AU3194" s="83"/>
    </row>
    <row r="3195" spans="1:47" s="10" customFormat="1" x14ac:dyDescent="0.2">
      <c r="A3195" s="52"/>
      <c r="C3195" s="53"/>
      <c r="D3195" s="50"/>
      <c r="F3195" s="54"/>
      <c r="AU3195" s="83"/>
    </row>
    <row r="3196" spans="1:47" s="10" customFormat="1" x14ac:dyDescent="0.2">
      <c r="A3196" s="52"/>
      <c r="C3196" s="53"/>
      <c r="D3196" s="50"/>
      <c r="F3196" s="54"/>
      <c r="AU3196" s="83"/>
    </row>
    <row r="3197" spans="1:47" s="10" customFormat="1" x14ac:dyDescent="0.2">
      <c r="A3197" s="52"/>
      <c r="C3197" s="53"/>
      <c r="D3197" s="50"/>
      <c r="F3197" s="54"/>
      <c r="AU3197" s="83"/>
    </row>
    <row r="3198" spans="1:47" s="10" customFormat="1" x14ac:dyDescent="0.2">
      <c r="A3198" s="52"/>
      <c r="C3198" s="53"/>
      <c r="D3198" s="50"/>
      <c r="F3198" s="54"/>
      <c r="AU3198" s="83"/>
    </row>
    <row r="3199" spans="1:47" s="10" customFormat="1" x14ac:dyDescent="0.2">
      <c r="A3199" s="52"/>
      <c r="C3199" s="53"/>
      <c r="D3199" s="50"/>
      <c r="F3199" s="54"/>
      <c r="AU3199" s="83"/>
    </row>
    <row r="3200" spans="1:47" s="10" customFormat="1" x14ac:dyDescent="0.2">
      <c r="A3200" s="52"/>
      <c r="C3200" s="53"/>
      <c r="D3200" s="50"/>
      <c r="F3200" s="54"/>
      <c r="AU3200" s="83"/>
    </row>
    <row r="3201" spans="1:47" s="10" customFormat="1" x14ac:dyDescent="0.2">
      <c r="A3201" s="52"/>
      <c r="C3201" s="53"/>
      <c r="D3201" s="50"/>
      <c r="F3201" s="54"/>
      <c r="AU3201" s="83"/>
    </row>
    <row r="3202" spans="1:47" s="10" customFormat="1" x14ac:dyDescent="0.2">
      <c r="A3202" s="52"/>
      <c r="C3202" s="53"/>
      <c r="D3202" s="50"/>
      <c r="F3202" s="54"/>
      <c r="AU3202" s="83"/>
    </row>
    <row r="3203" spans="1:47" s="10" customFormat="1" x14ac:dyDescent="0.2">
      <c r="A3203" s="52"/>
      <c r="C3203" s="53"/>
      <c r="D3203" s="50"/>
      <c r="F3203" s="54"/>
      <c r="AU3203" s="83"/>
    </row>
    <row r="3204" spans="1:47" s="10" customFormat="1" x14ac:dyDescent="0.2">
      <c r="A3204" s="52"/>
      <c r="C3204" s="53"/>
      <c r="D3204" s="50"/>
      <c r="F3204" s="54"/>
      <c r="AU3204" s="83"/>
    </row>
    <row r="3205" spans="1:47" s="10" customFormat="1" x14ac:dyDescent="0.2">
      <c r="A3205" s="52"/>
      <c r="C3205" s="53"/>
      <c r="D3205" s="50"/>
      <c r="F3205" s="54"/>
      <c r="AU3205" s="83"/>
    </row>
    <row r="3206" spans="1:47" s="10" customFormat="1" x14ac:dyDescent="0.2">
      <c r="A3206" s="52"/>
      <c r="C3206" s="53"/>
      <c r="D3206" s="50"/>
      <c r="F3206" s="54"/>
      <c r="AU3206" s="83"/>
    </row>
    <row r="3207" spans="1:47" s="10" customFormat="1" x14ac:dyDescent="0.2">
      <c r="A3207" s="52"/>
      <c r="C3207" s="53"/>
      <c r="D3207" s="50"/>
      <c r="F3207" s="54"/>
      <c r="AU3207" s="83"/>
    </row>
    <row r="3208" spans="1:47" s="10" customFormat="1" x14ac:dyDescent="0.2">
      <c r="A3208" s="52"/>
      <c r="C3208" s="53"/>
      <c r="D3208" s="50"/>
      <c r="F3208" s="54"/>
      <c r="AU3208" s="83"/>
    </row>
    <row r="3209" spans="1:47" s="10" customFormat="1" x14ac:dyDescent="0.2">
      <c r="A3209" s="52"/>
      <c r="C3209" s="53"/>
      <c r="D3209" s="50"/>
      <c r="F3209" s="54"/>
      <c r="AU3209" s="83"/>
    </row>
    <row r="3210" spans="1:47" s="10" customFormat="1" x14ac:dyDescent="0.2">
      <c r="A3210" s="52"/>
      <c r="C3210" s="53"/>
      <c r="D3210" s="50"/>
      <c r="F3210" s="54"/>
      <c r="AU3210" s="83"/>
    </row>
    <row r="3211" spans="1:47" s="10" customFormat="1" x14ac:dyDescent="0.2">
      <c r="A3211" s="52"/>
      <c r="C3211" s="53"/>
      <c r="D3211" s="50"/>
      <c r="F3211" s="54"/>
      <c r="AU3211" s="83"/>
    </row>
    <row r="3212" spans="1:47" s="10" customFormat="1" x14ac:dyDescent="0.2">
      <c r="A3212" s="52"/>
      <c r="C3212" s="53"/>
      <c r="D3212" s="50"/>
      <c r="F3212" s="54"/>
      <c r="AU3212" s="83"/>
    </row>
    <row r="3213" spans="1:47" s="10" customFormat="1" x14ac:dyDescent="0.2">
      <c r="A3213" s="52"/>
      <c r="C3213" s="53"/>
      <c r="D3213" s="50"/>
      <c r="F3213" s="54"/>
      <c r="AU3213" s="83"/>
    </row>
    <row r="3214" spans="1:47" s="10" customFormat="1" x14ac:dyDescent="0.2">
      <c r="A3214" s="52"/>
      <c r="C3214" s="53"/>
      <c r="D3214" s="50"/>
      <c r="F3214" s="54"/>
      <c r="AU3214" s="83"/>
    </row>
    <row r="3215" spans="1:47" s="10" customFormat="1" x14ac:dyDescent="0.2">
      <c r="A3215" s="52"/>
      <c r="C3215" s="53"/>
      <c r="D3215" s="50"/>
      <c r="F3215" s="54"/>
      <c r="AU3215" s="83"/>
    </row>
    <row r="3216" spans="1:47" s="10" customFormat="1" x14ac:dyDescent="0.2">
      <c r="A3216" s="52"/>
      <c r="C3216" s="53"/>
      <c r="D3216" s="50"/>
      <c r="F3216" s="54"/>
      <c r="AU3216" s="83"/>
    </row>
    <row r="3217" spans="1:47" s="10" customFormat="1" x14ac:dyDescent="0.2">
      <c r="A3217" s="52"/>
      <c r="C3217" s="53"/>
      <c r="D3217" s="50"/>
      <c r="F3217" s="54"/>
      <c r="AU3217" s="83"/>
    </row>
    <row r="3218" spans="1:47" s="10" customFormat="1" x14ac:dyDescent="0.2">
      <c r="A3218" s="52"/>
      <c r="C3218" s="53"/>
      <c r="D3218" s="50"/>
      <c r="F3218" s="54"/>
      <c r="AU3218" s="83"/>
    </row>
    <row r="3219" spans="1:47" s="10" customFormat="1" x14ac:dyDescent="0.2">
      <c r="A3219" s="52"/>
      <c r="C3219" s="53"/>
      <c r="D3219" s="50"/>
      <c r="F3219" s="54"/>
      <c r="AU3219" s="83"/>
    </row>
    <row r="3220" spans="1:47" s="10" customFormat="1" x14ac:dyDescent="0.2">
      <c r="A3220" s="52"/>
      <c r="C3220" s="53"/>
      <c r="D3220" s="50"/>
      <c r="F3220" s="54"/>
      <c r="AU3220" s="83"/>
    </row>
    <row r="3221" spans="1:47" s="10" customFormat="1" x14ac:dyDescent="0.2">
      <c r="A3221" s="52"/>
      <c r="C3221" s="53"/>
      <c r="D3221" s="50"/>
      <c r="F3221" s="54"/>
      <c r="AU3221" s="83"/>
    </row>
    <row r="3222" spans="1:47" s="10" customFormat="1" x14ac:dyDescent="0.2">
      <c r="A3222" s="52"/>
      <c r="C3222" s="53"/>
      <c r="D3222" s="50"/>
      <c r="F3222" s="54"/>
      <c r="AU3222" s="83"/>
    </row>
    <row r="3223" spans="1:47" s="10" customFormat="1" x14ac:dyDescent="0.2">
      <c r="A3223" s="52"/>
      <c r="C3223" s="53"/>
      <c r="D3223" s="50"/>
      <c r="F3223" s="54"/>
      <c r="AU3223" s="83"/>
    </row>
    <row r="3224" spans="1:47" s="10" customFormat="1" x14ac:dyDescent="0.2">
      <c r="A3224" s="52"/>
      <c r="C3224" s="53"/>
      <c r="D3224" s="50"/>
      <c r="F3224" s="54"/>
      <c r="AU3224" s="83"/>
    </row>
    <row r="3225" spans="1:47" s="10" customFormat="1" x14ac:dyDescent="0.2">
      <c r="A3225" s="52"/>
      <c r="C3225" s="53"/>
      <c r="D3225" s="50"/>
      <c r="F3225" s="54"/>
      <c r="AU3225" s="83"/>
    </row>
    <row r="3226" spans="1:47" s="10" customFormat="1" x14ac:dyDescent="0.2">
      <c r="A3226" s="52"/>
      <c r="C3226" s="53"/>
      <c r="D3226" s="50"/>
      <c r="F3226" s="54"/>
      <c r="AU3226" s="83"/>
    </row>
    <row r="3227" spans="1:47" s="10" customFormat="1" x14ac:dyDescent="0.2">
      <c r="A3227" s="52"/>
      <c r="C3227" s="53"/>
      <c r="D3227" s="50"/>
      <c r="F3227" s="54"/>
      <c r="AU3227" s="83"/>
    </row>
    <row r="3228" spans="1:47" s="10" customFormat="1" x14ac:dyDescent="0.2">
      <c r="A3228" s="52"/>
      <c r="C3228" s="53"/>
      <c r="D3228" s="50"/>
      <c r="F3228" s="54"/>
      <c r="AU3228" s="83"/>
    </row>
    <row r="3229" spans="1:47" s="10" customFormat="1" x14ac:dyDescent="0.2">
      <c r="A3229" s="52"/>
      <c r="C3229" s="53"/>
      <c r="D3229" s="50"/>
      <c r="F3229" s="54"/>
      <c r="AU3229" s="83"/>
    </row>
    <row r="3230" spans="1:47" s="10" customFormat="1" x14ac:dyDescent="0.2">
      <c r="A3230" s="52"/>
      <c r="C3230" s="53"/>
      <c r="D3230" s="50"/>
      <c r="F3230" s="54"/>
      <c r="AU3230" s="83"/>
    </row>
    <row r="3231" spans="1:47" s="10" customFormat="1" x14ac:dyDescent="0.2">
      <c r="A3231" s="52"/>
      <c r="C3231" s="53"/>
      <c r="D3231" s="50"/>
      <c r="F3231" s="54"/>
      <c r="AU3231" s="83"/>
    </row>
    <row r="3232" spans="1:47" s="10" customFormat="1" x14ac:dyDescent="0.2">
      <c r="A3232" s="52"/>
      <c r="C3232" s="53"/>
      <c r="D3232" s="50"/>
      <c r="F3232" s="54"/>
      <c r="AU3232" s="83"/>
    </row>
    <row r="3233" spans="1:47" s="10" customFormat="1" x14ac:dyDescent="0.2">
      <c r="A3233" s="52"/>
      <c r="C3233" s="53"/>
      <c r="D3233" s="50"/>
      <c r="F3233" s="54"/>
      <c r="AU3233" s="83"/>
    </row>
    <row r="3234" spans="1:47" s="10" customFormat="1" x14ac:dyDescent="0.2">
      <c r="A3234" s="52"/>
      <c r="C3234" s="53"/>
      <c r="D3234" s="50"/>
      <c r="F3234" s="54"/>
      <c r="AU3234" s="83"/>
    </row>
    <row r="3235" spans="1:47" s="10" customFormat="1" x14ac:dyDescent="0.2">
      <c r="A3235" s="52"/>
      <c r="C3235" s="53"/>
      <c r="D3235" s="50"/>
      <c r="F3235" s="54"/>
      <c r="AU3235" s="83"/>
    </row>
    <row r="3236" spans="1:47" s="10" customFormat="1" x14ac:dyDescent="0.2">
      <c r="A3236" s="52"/>
      <c r="C3236" s="53"/>
      <c r="D3236" s="50"/>
      <c r="F3236" s="54"/>
      <c r="AU3236" s="83"/>
    </row>
    <row r="3237" spans="1:47" s="10" customFormat="1" x14ac:dyDescent="0.2">
      <c r="A3237" s="52"/>
      <c r="C3237" s="53"/>
      <c r="D3237" s="50"/>
      <c r="F3237" s="54"/>
      <c r="AU3237" s="83"/>
    </row>
    <row r="3238" spans="1:47" s="10" customFormat="1" x14ac:dyDescent="0.2">
      <c r="A3238" s="52"/>
      <c r="C3238" s="53"/>
      <c r="D3238" s="50"/>
      <c r="F3238" s="54"/>
      <c r="AU3238" s="83"/>
    </row>
    <row r="3239" spans="1:47" s="10" customFormat="1" x14ac:dyDescent="0.2">
      <c r="A3239" s="52"/>
      <c r="C3239" s="53"/>
      <c r="D3239" s="50"/>
      <c r="F3239" s="54"/>
      <c r="AU3239" s="83"/>
    </row>
    <row r="3240" spans="1:47" s="10" customFormat="1" x14ac:dyDescent="0.2">
      <c r="A3240" s="52"/>
      <c r="C3240" s="53"/>
      <c r="D3240" s="50"/>
      <c r="F3240" s="54"/>
      <c r="AU3240" s="83"/>
    </row>
    <row r="3241" spans="1:47" s="10" customFormat="1" x14ac:dyDescent="0.2">
      <c r="A3241" s="52"/>
      <c r="C3241" s="53"/>
      <c r="D3241" s="50"/>
      <c r="F3241" s="54"/>
      <c r="AU3241" s="83"/>
    </row>
    <row r="3242" spans="1:47" s="10" customFormat="1" x14ac:dyDescent="0.2">
      <c r="A3242" s="52"/>
      <c r="C3242" s="53"/>
      <c r="D3242" s="50"/>
      <c r="F3242" s="54"/>
      <c r="AU3242" s="83"/>
    </row>
    <row r="3243" spans="1:47" s="10" customFormat="1" x14ac:dyDescent="0.2">
      <c r="A3243" s="52"/>
      <c r="C3243" s="53"/>
      <c r="D3243" s="50"/>
      <c r="F3243" s="54"/>
      <c r="AU3243" s="83"/>
    </row>
    <row r="3244" spans="1:47" s="10" customFormat="1" x14ac:dyDescent="0.2">
      <c r="A3244" s="52"/>
      <c r="C3244" s="53"/>
      <c r="D3244" s="50"/>
      <c r="F3244" s="54"/>
      <c r="AU3244" s="83"/>
    </row>
    <row r="3245" spans="1:47" s="10" customFormat="1" x14ac:dyDescent="0.2">
      <c r="A3245" s="52"/>
      <c r="C3245" s="53"/>
      <c r="D3245" s="50"/>
      <c r="F3245" s="54"/>
      <c r="AU3245" s="83"/>
    </row>
    <row r="3246" spans="1:47" s="10" customFormat="1" x14ac:dyDescent="0.2">
      <c r="A3246" s="52"/>
      <c r="C3246" s="53"/>
      <c r="D3246" s="50"/>
      <c r="F3246" s="54"/>
      <c r="AU3246" s="83"/>
    </row>
    <row r="3247" spans="1:47" s="10" customFormat="1" x14ac:dyDescent="0.2">
      <c r="A3247" s="52"/>
      <c r="C3247" s="53"/>
      <c r="D3247" s="50"/>
      <c r="F3247" s="54"/>
      <c r="AU3247" s="83"/>
    </row>
    <row r="3248" spans="1:47" s="10" customFormat="1" x14ac:dyDescent="0.2">
      <c r="A3248" s="52"/>
      <c r="C3248" s="53"/>
      <c r="D3248" s="50"/>
      <c r="F3248" s="54"/>
      <c r="AU3248" s="83"/>
    </row>
    <row r="3249" spans="1:47" s="10" customFormat="1" x14ac:dyDescent="0.2">
      <c r="A3249" s="52"/>
      <c r="C3249" s="53"/>
      <c r="D3249" s="50"/>
      <c r="F3249" s="54"/>
      <c r="AU3249" s="83"/>
    </row>
    <row r="3250" spans="1:47" s="10" customFormat="1" x14ac:dyDescent="0.2">
      <c r="A3250" s="52"/>
      <c r="C3250" s="53"/>
      <c r="D3250" s="50"/>
      <c r="F3250" s="54"/>
      <c r="AU3250" s="83"/>
    </row>
    <row r="3251" spans="1:47" s="10" customFormat="1" x14ac:dyDescent="0.2">
      <c r="A3251" s="52"/>
      <c r="C3251" s="53"/>
      <c r="D3251" s="50"/>
      <c r="F3251" s="54"/>
      <c r="AU3251" s="83"/>
    </row>
    <row r="3252" spans="1:47" s="10" customFormat="1" x14ac:dyDescent="0.2">
      <c r="A3252" s="52"/>
      <c r="C3252" s="53"/>
      <c r="D3252" s="50"/>
      <c r="F3252" s="54"/>
      <c r="AU3252" s="83"/>
    </row>
    <row r="3253" spans="1:47" s="10" customFormat="1" x14ac:dyDescent="0.2">
      <c r="A3253" s="52"/>
      <c r="C3253" s="53"/>
      <c r="D3253" s="50"/>
      <c r="F3253" s="54"/>
      <c r="AU3253" s="83"/>
    </row>
    <row r="3254" spans="1:47" s="10" customFormat="1" x14ac:dyDescent="0.2">
      <c r="A3254" s="52"/>
      <c r="C3254" s="53"/>
      <c r="D3254" s="50"/>
      <c r="F3254" s="54"/>
      <c r="AU3254" s="83"/>
    </row>
    <row r="3255" spans="1:47" s="10" customFormat="1" x14ac:dyDescent="0.2">
      <c r="A3255" s="52"/>
      <c r="C3255" s="53"/>
      <c r="D3255" s="50"/>
      <c r="F3255" s="54"/>
      <c r="AU3255" s="83"/>
    </row>
    <row r="3256" spans="1:47" s="10" customFormat="1" x14ac:dyDescent="0.2">
      <c r="A3256" s="52"/>
      <c r="C3256" s="53"/>
      <c r="D3256" s="50"/>
      <c r="F3256" s="54"/>
      <c r="AU3256" s="83"/>
    </row>
    <row r="3257" spans="1:47" s="10" customFormat="1" x14ac:dyDescent="0.2">
      <c r="A3257" s="52"/>
      <c r="C3257" s="53"/>
      <c r="D3257" s="50"/>
      <c r="F3257" s="54"/>
      <c r="AU3257" s="83"/>
    </row>
    <row r="3258" spans="1:47" s="10" customFormat="1" x14ac:dyDescent="0.2">
      <c r="A3258" s="52"/>
      <c r="C3258" s="53"/>
      <c r="D3258" s="50"/>
      <c r="F3258" s="54"/>
      <c r="AU3258" s="83"/>
    </row>
    <row r="3259" spans="1:47" s="10" customFormat="1" x14ac:dyDescent="0.2">
      <c r="A3259" s="52"/>
      <c r="C3259" s="53"/>
      <c r="D3259" s="50"/>
      <c r="F3259" s="54"/>
      <c r="AU3259" s="83"/>
    </row>
    <row r="3260" spans="1:47" s="10" customFormat="1" x14ac:dyDescent="0.2">
      <c r="A3260" s="52"/>
      <c r="C3260" s="53"/>
      <c r="D3260" s="50"/>
      <c r="F3260" s="54"/>
      <c r="AU3260" s="83"/>
    </row>
    <row r="3261" spans="1:47" s="10" customFormat="1" x14ac:dyDescent="0.2">
      <c r="A3261" s="52"/>
      <c r="C3261" s="53"/>
      <c r="D3261" s="50"/>
      <c r="F3261" s="54"/>
      <c r="AU3261" s="83"/>
    </row>
    <row r="3262" spans="1:47" s="10" customFormat="1" x14ac:dyDescent="0.2">
      <c r="A3262" s="52"/>
      <c r="C3262" s="53"/>
      <c r="D3262" s="50"/>
      <c r="F3262" s="54"/>
      <c r="AU3262" s="83"/>
    </row>
    <row r="3263" spans="1:47" s="10" customFormat="1" x14ac:dyDescent="0.2">
      <c r="A3263" s="52"/>
      <c r="C3263" s="53"/>
      <c r="D3263" s="50"/>
      <c r="F3263" s="54"/>
      <c r="AU3263" s="83"/>
    </row>
    <row r="3264" spans="1:47" s="10" customFormat="1" x14ac:dyDescent="0.2">
      <c r="A3264" s="52"/>
      <c r="C3264" s="53"/>
      <c r="D3264" s="50"/>
      <c r="F3264" s="54"/>
      <c r="AU3264" s="83"/>
    </row>
    <row r="3265" spans="1:47" s="10" customFormat="1" x14ac:dyDescent="0.2">
      <c r="A3265" s="52"/>
      <c r="C3265" s="53"/>
      <c r="D3265" s="50"/>
      <c r="F3265" s="54"/>
      <c r="AU3265" s="83"/>
    </row>
    <row r="3266" spans="1:47" s="10" customFormat="1" x14ac:dyDescent="0.2">
      <c r="A3266" s="52"/>
      <c r="C3266" s="53"/>
      <c r="D3266" s="50"/>
      <c r="F3266" s="54"/>
      <c r="AU3266" s="83"/>
    </row>
    <row r="3267" spans="1:47" s="10" customFormat="1" x14ac:dyDescent="0.2">
      <c r="A3267" s="52"/>
      <c r="C3267" s="53"/>
      <c r="D3267" s="50"/>
      <c r="F3267" s="54"/>
      <c r="AU3267" s="83"/>
    </row>
    <row r="3268" spans="1:47" s="10" customFormat="1" x14ac:dyDescent="0.2">
      <c r="A3268" s="52"/>
      <c r="C3268" s="53"/>
      <c r="D3268" s="50"/>
      <c r="F3268" s="54"/>
      <c r="AU3268" s="83"/>
    </row>
    <row r="3269" spans="1:47" s="10" customFormat="1" x14ac:dyDescent="0.2">
      <c r="A3269" s="52"/>
      <c r="C3269" s="53"/>
      <c r="D3269" s="50"/>
      <c r="F3269" s="54"/>
      <c r="AU3269" s="83"/>
    </row>
    <row r="3270" spans="1:47" s="10" customFormat="1" x14ac:dyDescent="0.2">
      <c r="A3270" s="52"/>
      <c r="C3270" s="53"/>
      <c r="D3270" s="50"/>
      <c r="F3270" s="54"/>
      <c r="AU3270" s="83"/>
    </row>
    <row r="3271" spans="1:47" s="10" customFormat="1" x14ac:dyDescent="0.2">
      <c r="A3271" s="52"/>
      <c r="C3271" s="53"/>
      <c r="D3271" s="50"/>
      <c r="F3271" s="54"/>
      <c r="AU3271" s="83"/>
    </row>
    <row r="3272" spans="1:47" s="10" customFormat="1" x14ac:dyDescent="0.2">
      <c r="A3272" s="52"/>
      <c r="C3272" s="53"/>
      <c r="D3272" s="50"/>
      <c r="F3272" s="54"/>
      <c r="AU3272" s="83"/>
    </row>
    <row r="3273" spans="1:47" s="10" customFormat="1" x14ac:dyDescent="0.2">
      <c r="A3273" s="52"/>
      <c r="C3273" s="53"/>
      <c r="D3273" s="50"/>
      <c r="F3273" s="54"/>
      <c r="AU3273" s="83"/>
    </row>
    <row r="3274" spans="1:47" s="10" customFormat="1" x14ac:dyDescent="0.2">
      <c r="A3274" s="52"/>
      <c r="C3274" s="53"/>
      <c r="D3274" s="50"/>
      <c r="F3274" s="54"/>
      <c r="AU3274" s="83"/>
    </row>
    <row r="3275" spans="1:47" s="10" customFormat="1" x14ac:dyDescent="0.2">
      <c r="A3275" s="52"/>
      <c r="C3275" s="53"/>
      <c r="D3275" s="50"/>
      <c r="F3275" s="54"/>
      <c r="AU3275" s="83"/>
    </row>
    <row r="3276" spans="1:47" s="10" customFormat="1" x14ac:dyDescent="0.2">
      <c r="A3276" s="52"/>
      <c r="C3276" s="53"/>
      <c r="D3276" s="50"/>
      <c r="F3276" s="54"/>
      <c r="AU3276" s="83"/>
    </row>
    <row r="3277" spans="1:47" s="10" customFormat="1" x14ac:dyDescent="0.2">
      <c r="A3277" s="52"/>
      <c r="C3277" s="53"/>
      <c r="D3277" s="50"/>
      <c r="F3277" s="54"/>
      <c r="AU3277" s="83"/>
    </row>
    <row r="3278" spans="1:47" s="10" customFormat="1" x14ac:dyDescent="0.2">
      <c r="A3278" s="52"/>
      <c r="C3278" s="53"/>
      <c r="D3278" s="50"/>
      <c r="F3278" s="54"/>
      <c r="AU3278" s="83"/>
    </row>
    <row r="3279" spans="1:47" s="10" customFormat="1" x14ac:dyDescent="0.2">
      <c r="A3279" s="52"/>
      <c r="C3279" s="53"/>
      <c r="D3279" s="50"/>
      <c r="F3279" s="54"/>
      <c r="AU3279" s="83"/>
    </row>
    <row r="3280" spans="1:47" s="10" customFormat="1" x14ac:dyDescent="0.2">
      <c r="A3280" s="52"/>
      <c r="C3280" s="53"/>
      <c r="D3280" s="50"/>
      <c r="F3280" s="54"/>
      <c r="AU3280" s="83"/>
    </row>
    <row r="3281" spans="1:47" s="10" customFormat="1" x14ac:dyDescent="0.2">
      <c r="A3281" s="52"/>
      <c r="C3281" s="53"/>
      <c r="D3281" s="50"/>
      <c r="F3281" s="54"/>
      <c r="AU3281" s="83"/>
    </row>
    <row r="3282" spans="1:47" s="10" customFormat="1" x14ac:dyDescent="0.2">
      <c r="A3282" s="52"/>
      <c r="C3282" s="53"/>
      <c r="D3282" s="50"/>
      <c r="F3282" s="54"/>
      <c r="AU3282" s="83"/>
    </row>
    <row r="3283" spans="1:47" s="10" customFormat="1" x14ac:dyDescent="0.2">
      <c r="A3283" s="52"/>
      <c r="C3283" s="53"/>
      <c r="D3283" s="50"/>
      <c r="F3283" s="54"/>
      <c r="AU3283" s="83"/>
    </row>
    <row r="3284" spans="1:47" s="10" customFormat="1" x14ac:dyDescent="0.2">
      <c r="A3284" s="52"/>
      <c r="C3284" s="53"/>
      <c r="D3284" s="50"/>
      <c r="F3284" s="54"/>
      <c r="AU3284" s="83"/>
    </row>
    <row r="3285" spans="1:47" s="10" customFormat="1" x14ac:dyDescent="0.2">
      <c r="A3285" s="52"/>
      <c r="C3285" s="53"/>
      <c r="D3285" s="50"/>
      <c r="F3285" s="54"/>
      <c r="AU3285" s="83"/>
    </row>
    <row r="3286" spans="1:47" s="10" customFormat="1" x14ac:dyDescent="0.2">
      <c r="A3286" s="52"/>
      <c r="C3286" s="53"/>
      <c r="D3286" s="50"/>
      <c r="F3286" s="54"/>
      <c r="AU3286" s="83"/>
    </row>
    <row r="3287" spans="1:47" s="10" customFormat="1" x14ac:dyDescent="0.2">
      <c r="A3287" s="52"/>
      <c r="C3287" s="53"/>
      <c r="D3287" s="50"/>
      <c r="F3287" s="54"/>
      <c r="AU3287" s="83"/>
    </row>
    <row r="3288" spans="1:47" s="10" customFormat="1" x14ac:dyDescent="0.2">
      <c r="A3288" s="52"/>
      <c r="C3288" s="53"/>
      <c r="D3288" s="50"/>
      <c r="F3288" s="54"/>
      <c r="AU3288" s="83"/>
    </row>
    <row r="3289" spans="1:47" s="10" customFormat="1" x14ac:dyDescent="0.2">
      <c r="A3289" s="52"/>
      <c r="C3289" s="53"/>
      <c r="D3289" s="50"/>
      <c r="F3289" s="54"/>
      <c r="AU3289" s="83"/>
    </row>
    <row r="3290" spans="1:47" s="10" customFormat="1" x14ac:dyDescent="0.2">
      <c r="A3290" s="52"/>
      <c r="C3290" s="53"/>
      <c r="D3290" s="50"/>
      <c r="F3290" s="54"/>
      <c r="AU3290" s="83"/>
    </row>
    <row r="3291" spans="1:47" s="10" customFormat="1" x14ac:dyDescent="0.2">
      <c r="A3291" s="52"/>
      <c r="C3291" s="53"/>
      <c r="D3291" s="50"/>
      <c r="F3291" s="54"/>
      <c r="AU3291" s="83"/>
    </row>
    <row r="3292" spans="1:47" s="10" customFormat="1" x14ac:dyDescent="0.2">
      <c r="A3292" s="52"/>
      <c r="C3292" s="53"/>
      <c r="D3292" s="50"/>
      <c r="F3292" s="54"/>
      <c r="AU3292" s="83"/>
    </row>
    <row r="3293" spans="1:47" s="10" customFormat="1" x14ac:dyDescent="0.2">
      <c r="A3293" s="52"/>
      <c r="C3293" s="53"/>
      <c r="D3293" s="50"/>
      <c r="F3293" s="54"/>
      <c r="AU3293" s="83"/>
    </row>
    <row r="3294" spans="1:47" s="10" customFormat="1" x14ac:dyDescent="0.2">
      <c r="A3294" s="52"/>
      <c r="C3294" s="53"/>
      <c r="D3294" s="50"/>
      <c r="F3294" s="54"/>
      <c r="AU3294" s="83"/>
    </row>
    <row r="3295" spans="1:47" s="10" customFormat="1" x14ac:dyDescent="0.2">
      <c r="A3295" s="52"/>
      <c r="C3295" s="53"/>
      <c r="D3295" s="50"/>
      <c r="F3295" s="54"/>
      <c r="AU3295" s="83"/>
    </row>
    <row r="3296" spans="1:47" s="10" customFormat="1" x14ac:dyDescent="0.2">
      <c r="A3296" s="52"/>
      <c r="C3296" s="53"/>
      <c r="D3296" s="50"/>
      <c r="F3296" s="54"/>
      <c r="AU3296" s="83"/>
    </row>
    <row r="3297" spans="1:47" s="10" customFormat="1" x14ac:dyDescent="0.2">
      <c r="A3297" s="52"/>
      <c r="C3297" s="53"/>
      <c r="D3297" s="50"/>
      <c r="F3297" s="54"/>
      <c r="AU3297" s="83"/>
    </row>
    <row r="3298" spans="1:47" s="10" customFormat="1" x14ac:dyDescent="0.2">
      <c r="A3298" s="52"/>
      <c r="C3298" s="53"/>
      <c r="D3298" s="50"/>
      <c r="F3298" s="54"/>
      <c r="AU3298" s="83"/>
    </row>
    <row r="3299" spans="1:47" s="10" customFormat="1" x14ac:dyDescent="0.2">
      <c r="A3299" s="52"/>
      <c r="C3299" s="53"/>
      <c r="D3299" s="50"/>
      <c r="F3299" s="54"/>
      <c r="AU3299" s="83"/>
    </row>
    <row r="3300" spans="1:47" s="10" customFormat="1" x14ac:dyDescent="0.2">
      <c r="A3300" s="52"/>
      <c r="C3300" s="53"/>
      <c r="D3300" s="50"/>
      <c r="F3300" s="54"/>
      <c r="AU3300" s="83"/>
    </row>
    <row r="3301" spans="1:47" s="10" customFormat="1" x14ac:dyDescent="0.2">
      <c r="A3301" s="52"/>
      <c r="C3301" s="53"/>
      <c r="D3301" s="50"/>
      <c r="F3301" s="54"/>
      <c r="AU3301" s="83"/>
    </row>
    <row r="3302" spans="1:47" s="10" customFormat="1" x14ac:dyDescent="0.2">
      <c r="A3302" s="52"/>
      <c r="C3302" s="53"/>
      <c r="D3302" s="50"/>
      <c r="F3302" s="54"/>
      <c r="AU3302" s="83"/>
    </row>
    <row r="3303" spans="1:47" s="10" customFormat="1" x14ac:dyDescent="0.2">
      <c r="A3303" s="52"/>
      <c r="C3303" s="53"/>
      <c r="D3303" s="50"/>
      <c r="F3303" s="54"/>
      <c r="AU3303" s="83"/>
    </row>
    <row r="3304" spans="1:47" s="10" customFormat="1" x14ac:dyDescent="0.2">
      <c r="A3304" s="52"/>
      <c r="C3304" s="53"/>
      <c r="D3304" s="50"/>
      <c r="F3304" s="54"/>
      <c r="AU3304" s="83"/>
    </row>
    <row r="3305" spans="1:47" s="10" customFormat="1" x14ac:dyDescent="0.2">
      <c r="A3305" s="52"/>
      <c r="C3305" s="53"/>
      <c r="D3305" s="50"/>
      <c r="F3305" s="54"/>
      <c r="AU3305" s="83"/>
    </row>
    <row r="3306" spans="1:47" s="10" customFormat="1" x14ac:dyDescent="0.2">
      <c r="A3306" s="52"/>
      <c r="C3306" s="53"/>
      <c r="D3306" s="50"/>
      <c r="F3306" s="54"/>
      <c r="AU3306" s="83"/>
    </row>
    <row r="3307" spans="1:47" s="10" customFormat="1" x14ac:dyDescent="0.2">
      <c r="A3307" s="52"/>
      <c r="C3307" s="53"/>
      <c r="D3307" s="50"/>
      <c r="F3307" s="54"/>
      <c r="AU3307" s="83"/>
    </row>
    <row r="3308" spans="1:47" s="10" customFormat="1" x14ac:dyDescent="0.2">
      <c r="A3308" s="52"/>
      <c r="C3308" s="53"/>
      <c r="D3308" s="50"/>
      <c r="F3308" s="54"/>
      <c r="AU3308" s="83"/>
    </row>
    <row r="3309" spans="1:47" s="10" customFormat="1" x14ac:dyDescent="0.2">
      <c r="A3309" s="52"/>
      <c r="C3309" s="53"/>
      <c r="D3309" s="50"/>
      <c r="F3309" s="54"/>
      <c r="AU3309" s="83"/>
    </row>
    <row r="3310" spans="1:47" s="10" customFormat="1" x14ac:dyDescent="0.2">
      <c r="A3310" s="52"/>
      <c r="C3310" s="53"/>
      <c r="D3310" s="50"/>
      <c r="F3310" s="54"/>
      <c r="AU3310" s="83"/>
    </row>
    <row r="3311" spans="1:47" s="10" customFormat="1" x14ac:dyDescent="0.2">
      <c r="A3311" s="52"/>
      <c r="C3311" s="53"/>
      <c r="D3311" s="50"/>
      <c r="F3311" s="54"/>
      <c r="AU3311" s="83"/>
    </row>
    <row r="3312" spans="1:47" s="10" customFormat="1" x14ac:dyDescent="0.2">
      <c r="A3312" s="52"/>
      <c r="C3312" s="53"/>
      <c r="D3312" s="50"/>
      <c r="F3312" s="54"/>
      <c r="AU3312" s="83"/>
    </row>
    <row r="3313" spans="1:47" s="10" customFormat="1" x14ac:dyDescent="0.2">
      <c r="A3313" s="52"/>
      <c r="C3313" s="53"/>
      <c r="D3313" s="50"/>
      <c r="F3313" s="54"/>
      <c r="AU3313" s="83"/>
    </row>
    <row r="3314" spans="1:47" s="10" customFormat="1" x14ac:dyDescent="0.2">
      <c r="A3314" s="52"/>
      <c r="C3314" s="53"/>
      <c r="D3314" s="50"/>
      <c r="F3314" s="54"/>
      <c r="AU3314" s="83"/>
    </row>
    <row r="3315" spans="1:47" s="10" customFormat="1" x14ac:dyDescent="0.2">
      <c r="A3315" s="52"/>
      <c r="C3315" s="53"/>
      <c r="D3315" s="50"/>
      <c r="F3315" s="54"/>
      <c r="AU3315" s="83"/>
    </row>
    <row r="3316" spans="1:47" s="10" customFormat="1" x14ac:dyDescent="0.2">
      <c r="A3316" s="52"/>
      <c r="C3316" s="53"/>
      <c r="D3316" s="50"/>
      <c r="F3316" s="54"/>
      <c r="AU3316" s="83"/>
    </row>
    <row r="3317" spans="1:47" s="10" customFormat="1" x14ac:dyDescent="0.2">
      <c r="A3317" s="52"/>
      <c r="C3317" s="53"/>
      <c r="D3317" s="50"/>
      <c r="F3317" s="54"/>
      <c r="AU3317" s="83"/>
    </row>
    <row r="3318" spans="1:47" s="10" customFormat="1" x14ac:dyDescent="0.2">
      <c r="A3318" s="52"/>
      <c r="C3318" s="53"/>
      <c r="D3318" s="50"/>
      <c r="F3318" s="54"/>
      <c r="AU3318" s="83"/>
    </row>
    <row r="3319" spans="1:47" s="10" customFormat="1" x14ac:dyDescent="0.2">
      <c r="A3319" s="52"/>
      <c r="C3319" s="53"/>
      <c r="D3319" s="50"/>
      <c r="F3319" s="54"/>
      <c r="AU3319" s="83"/>
    </row>
    <row r="3320" spans="1:47" s="10" customFormat="1" x14ac:dyDescent="0.2">
      <c r="A3320" s="52"/>
      <c r="C3320" s="53"/>
      <c r="D3320" s="50"/>
      <c r="F3320" s="54"/>
      <c r="AU3320" s="83"/>
    </row>
    <row r="3321" spans="1:47" s="10" customFormat="1" x14ac:dyDescent="0.2">
      <c r="A3321" s="52"/>
      <c r="C3321" s="53"/>
      <c r="D3321" s="50"/>
      <c r="F3321" s="54"/>
      <c r="AU3321" s="83"/>
    </row>
    <row r="3322" spans="1:47" s="10" customFormat="1" x14ac:dyDescent="0.2">
      <c r="A3322" s="52"/>
      <c r="C3322" s="53"/>
      <c r="D3322" s="50"/>
      <c r="F3322" s="54"/>
      <c r="AU3322" s="83"/>
    </row>
    <row r="3323" spans="1:47" s="10" customFormat="1" x14ac:dyDescent="0.2">
      <c r="A3323" s="52"/>
      <c r="C3323" s="53"/>
      <c r="D3323" s="50"/>
      <c r="F3323" s="54"/>
      <c r="AU3323" s="83"/>
    </row>
    <row r="3324" spans="1:47" s="10" customFormat="1" x14ac:dyDescent="0.2">
      <c r="A3324" s="52"/>
      <c r="C3324" s="53"/>
      <c r="D3324" s="50"/>
      <c r="F3324" s="54"/>
      <c r="AU3324" s="83"/>
    </row>
    <row r="3325" spans="1:47" s="10" customFormat="1" x14ac:dyDescent="0.2">
      <c r="A3325" s="52"/>
      <c r="C3325" s="53"/>
      <c r="D3325" s="50"/>
      <c r="F3325" s="54"/>
      <c r="AU3325" s="83"/>
    </row>
    <row r="3326" spans="1:47" s="10" customFormat="1" x14ac:dyDescent="0.2">
      <c r="A3326" s="52"/>
      <c r="C3326" s="53"/>
      <c r="D3326" s="50"/>
      <c r="F3326" s="54"/>
      <c r="AU3326" s="83"/>
    </row>
    <row r="3327" spans="1:47" s="10" customFormat="1" x14ac:dyDescent="0.2">
      <c r="A3327" s="52"/>
      <c r="C3327" s="53"/>
      <c r="D3327" s="50"/>
      <c r="F3327" s="54"/>
      <c r="AU3327" s="83"/>
    </row>
    <row r="3328" spans="1:47" s="10" customFormat="1" x14ac:dyDescent="0.2">
      <c r="A3328" s="52"/>
      <c r="C3328" s="53"/>
      <c r="D3328" s="50"/>
      <c r="F3328" s="54"/>
      <c r="AU3328" s="83"/>
    </row>
    <row r="3329" spans="1:47" s="10" customFormat="1" x14ac:dyDescent="0.2">
      <c r="A3329" s="52"/>
      <c r="C3329" s="53"/>
      <c r="D3329" s="50"/>
      <c r="F3329" s="54"/>
      <c r="AU3329" s="83"/>
    </row>
    <row r="3330" spans="1:47" s="10" customFormat="1" x14ac:dyDescent="0.2">
      <c r="A3330" s="52"/>
      <c r="C3330" s="53"/>
      <c r="D3330" s="50"/>
      <c r="F3330" s="54"/>
      <c r="AU3330" s="83"/>
    </row>
    <row r="3331" spans="1:47" s="10" customFormat="1" x14ac:dyDescent="0.2">
      <c r="A3331" s="52"/>
      <c r="C3331" s="53"/>
      <c r="D3331" s="50"/>
      <c r="F3331" s="54"/>
      <c r="AU3331" s="83"/>
    </row>
    <row r="3332" spans="1:47" s="10" customFormat="1" x14ac:dyDescent="0.2">
      <c r="A3332" s="52"/>
      <c r="C3332" s="53"/>
      <c r="D3332" s="50"/>
      <c r="F3332" s="54"/>
      <c r="AU3332" s="83"/>
    </row>
    <row r="3333" spans="1:47" s="10" customFormat="1" x14ac:dyDescent="0.2">
      <c r="A3333" s="52"/>
      <c r="C3333" s="53"/>
      <c r="D3333" s="50"/>
      <c r="F3333" s="54"/>
      <c r="AU3333" s="83"/>
    </row>
    <row r="3334" spans="1:47" s="10" customFormat="1" x14ac:dyDescent="0.2">
      <c r="A3334" s="52"/>
      <c r="C3334" s="53"/>
      <c r="D3334" s="50"/>
      <c r="F3334" s="54"/>
      <c r="AU3334" s="83"/>
    </row>
    <row r="3335" spans="1:47" s="10" customFormat="1" x14ac:dyDescent="0.2">
      <c r="A3335" s="52"/>
      <c r="C3335" s="53"/>
      <c r="D3335" s="50"/>
      <c r="F3335" s="54"/>
      <c r="AU3335" s="83"/>
    </row>
    <row r="3336" spans="1:47" s="10" customFormat="1" x14ac:dyDescent="0.2">
      <c r="A3336" s="52"/>
      <c r="C3336" s="53"/>
      <c r="D3336" s="50"/>
      <c r="F3336" s="54"/>
      <c r="AU3336" s="83"/>
    </row>
    <row r="3337" spans="1:47" s="10" customFormat="1" x14ac:dyDescent="0.2">
      <c r="A3337" s="52"/>
      <c r="C3337" s="53"/>
      <c r="D3337" s="50"/>
      <c r="F3337" s="54"/>
      <c r="AU3337" s="83"/>
    </row>
    <row r="3338" spans="1:47" s="10" customFormat="1" x14ac:dyDescent="0.2">
      <c r="A3338" s="52"/>
      <c r="C3338" s="53"/>
      <c r="D3338" s="50"/>
      <c r="F3338" s="54"/>
      <c r="AU3338" s="83"/>
    </row>
    <row r="3339" spans="1:47" s="10" customFormat="1" x14ac:dyDescent="0.2">
      <c r="A3339" s="52"/>
      <c r="C3339" s="53"/>
      <c r="D3339" s="50"/>
      <c r="F3339" s="54"/>
      <c r="AU3339" s="83"/>
    </row>
    <row r="3340" spans="1:47" s="10" customFormat="1" x14ac:dyDescent="0.2">
      <c r="A3340" s="52"/>
      <c r="C3340" s="53"/>
      <c r="D3340" s="50"/>
      <c r="F3340" s="54"/>
      <c r="AU3340" s="83"/>
    </row>
    <row r="3341" spans="1:47" s="10" customFormat="1" x14ac:dyDescent="0.2">
      <c r="A3341" s="52"/>
      <c r="C3341" s="53"/>
      <c r="D3341" s="50"/>
      <c r="F3341" s="54"/>
      <c r="AU3341" s="83"/>
    </row>
    <row r="3342" spans="1:47" s="10" customFormat="1" x14ac:dyDescent="0.2">
      <c r="A3342" s="52"/>
      <c r="C3342" s="53"/>
      <c r="D3342" s="50"/>
      <c r="F3342" s="54"/>
      <c r="AU3342" s="83"/>
    </row>
    <row r="3343" spans="1:47" s="10" customFormat="1" x14ac:dyDescent="0.2">
      <c r="A3343" s="52"/>
      <c r="C3343" s="53"/>
      <c r="D3343" s="50"/>
      <c r="F3343" s="54"/>
      <c r="AU3343" s="83"/>
    </row>
    <row r="3344" spans="1:47" s="10" customFormat="1" x14ac:dyDescent="0.2">
      <c r="A3344" s="52"/>
      <c r="C3344" s="53"/>
      <c r="D3344" s="50"/>
      <c r="F3344" s="54"/>
      <c r="AU3344" s="83"/>
    </row>
    <row r="3345" spans="1:47" s="10" customFormat="1" x14ac:dyDescent="0.2">
      <c r="A3345" s="52"/>
      <c r="C3345" s="53"/>
      <c r="D3345" s="50"/>
      <c r="F3345" s="54"/>
      <c r="AU3345" s="83"/>
    </row>
    <row r="3346" spans="1:47" s="10" customFormat="1" x14ac:dyDescent="0.2">
      <c r="A3346" s="52"/>
      <c r="C3346" s="53"/>
      <c r="D3346" s="50"/>
      <c r="F3346" s="54"/>
      <c r="AU3346" s="83"/>
    </row>
    <row r="3347" spans="1:47" s="10" customFormat="1" x14ac:dyDescent="0.2">
      <c r="A3347" s="52"/>
      <c r="C3347" s="53"/>
      <c r="D3347" s="50"/>
      <c r="F3347" s="54"/>
      <c r="AU3347" s="83"/>
    </row>
    <row r="3348" spans="1:47" s="10" customFormat="1" x14ac:dyDescent="0.2">
      <c r="A3348" s="52"/>
      <c r="C3348" s="53"/>
      <c r="D3348" s="50"/>
      <c r="F3348" s="54"/>
      <c r="AU3348" s="83"/>
    </row>
    <row r="3349" spans="1:47" s="10" customFormat="1" x14ac:dyDescent="0.2">
      <c r="A3349" s="52"/>
      <c r="C3349" s="53"/>
      <c r="D3349" s="50"/>
      <c r="F3349" s="54"/>
      <c r="AU3349" s="83"/>
    </row>
    <row r="3350" spans="1:47" s="10" customFormat="1" x14ac:dyDescent="0.2">
      <c r="A3350" s="52"/>
      <c r="C3350" s="53"/>
      <c r="D3350" s="50"/>
      <c r="F3350" s="54"/>
      <c r="AU3350" s="83"/>
    </row>
    <row r="3351" spans="1:47" s="10" customFormat="1" x14ac:dyDescent="0.2">
      <c r="A3351" s="52"/>
      <c r="C3351" s="53"/>
      <c r="D3351" s="50"/>
      <c r="F3351" s="54"/>
      <c r="AU3351" s="83"/>
    </row>
    <row r="3352" spans="1:47" s="10" customFormat="1" x14ac:dyDescent="0.2">
      <c r="A3352" s="52"/>
      <c r="C3352" s="53"/>
      <c r="D3352" s="50"/>
      <c r="F3352" s="54"/>
      <c r="AU3352" s="83"/>
    </row>
    <row r="3353" spans="1:47" s="10" customFormat="1" x14ac:dyDescent="0.2">
      <c r="A3353" s="52"/>
      <c r="C3353" s="53"/>
      <c r="D3353" s="50"/>
      <c r="F3353" s="54"/>
      <c r="AU3353" s="83"/>
    </row>
    <row r="3354" spans="1:47" s="10" customFormat="1" x14ac:dyDescent="0.2">
      <c r="A3354" s="52"/>
      <c r="C3354" s="53"/>
      <c r="D3354" s="50"/>
      <c r="F3354" s="54"/>
      <c r="AU3354" s="83"/>
    </row>
    <row r="3355" spans="1:47" s="10" customFormat="1" x14ac:dyDescent="0.2">
      <c r="A3355" s="52"/>
      <c r="C3355" s="53"/>
      <c r="D3355" s="50"/>
      <c r="F3355" s="54"/>
      <c r="AU3355" s="83"/>
    </row>
    <row r="3356" spans="1:47" s="10" customFormat="1" x14ac:dyDescent="0.2">
      <c r="A3356" s="52"/>
      <c r="C3356" s="53"/>
      <c r="D3356" s="50"/>
      <c r="F3356" s="54"/>
      <c r="AU3356" s="83"/>
    </row>
    <row r="3357" spans="1:47" s="10" customFormat="1" x14ac:dyDescent="0.2">
      <c r="A3357" s="52"/>
      <c r="C3357" s="53"/>
      <c r="D3357" s="50"/>
      <c r="F3357" s="54"/>
      <c r="AU3357" s="83"/>
    </row>
    <row r="3358" spans="1:47" s="10" customFormat="1" x14ac:dyDescent="0.2">
      <c r="A3358" s="52"/>
      <c r="C3358" s="53"/>
      <c r="D3358" s="50"/>
      <c r="F3358" s="54"/>
      <c r="AU3358" s="83"/>
    </row>
    <row r="3359" spans="1:47" s="10" customFormat="1" x14ac:dyDescent="0.2">
      <c r="A3359" s="52"/>
      <c r="C3359" s="53"/>
      <c r="D3359" s="50"/>
      <c r="F3359" s="54"/>
      <c r="AU3359" s="83"/>
    </row>
    <row r="3360" spans="1:47" s="10" customFormat="1" x14ac:dyDescent="0.2">
      <c r="A3360" s="52"/>
      <c r="C3360" s="53"/>
      <c r="D3360" s="50"/>
      <c r="F3360" s="54"/>
      <c r="AU3360" s="83"/>
    </row>
    <row r="3361" spans="1:47" s="10" customFormat="1" x14ac:dyDescent="0.2">
      <c r="A3361" s="52"/>
      <c r="C3361" s="53"/>
      <c r="D3361" s="50"/>
      <c r="F3361" s="54"/>
      <c r="AU3361" s="83"/>
    </row>
    <row r="3362" spans="1:47" s="10" customFormat="1" x14ac:dyDescent="0.2">
      <c r="A3362" s="52"/>
      <c r="C3362" s="53"/>
      <c r="D3362" s="50"/>
      <c r="F3362" s="54"/>
      <c r="AU3362" s="83"/>
    </row>
    <row r="3363" spans="1:47" s="10" customFormat="1" x14ac:dyDescent="0.2">
      <c r="A3363" s="52"/>
      <c r="C3363" s="53"/>
      <c r="D3363" s="50"/>
      <c r="F3363" s="54"/>
      <c r="AU3363" s="83"/>
    </row>
    <row r="3364" spans="1:47" s="10" customFormat="1" x14ac:dyDescent="0.2">
      <c r="A3364" s="52"/>
      <c r="C3364" s="53"/>
      <c r="D3364" s="50"/>
      <c r="F3364" s="54"/>
      <c r="AU3364" s="83"/>
    </row>
    <row r="3365" spans="1:47" s="10" customFormat="1" x14ac:dyDescent="0.2">
      <c r="A3365" s="52"/>
      <c r="C3365" s="53"/>
      <c r="D3365" s="50"/>
      <c r="F3365" s="54"/>
      <c r="AU3365" s="83"/>
    </row>
    <row r="3366" spans="1:47" s="10" customFormat="1" x14ac:dyDescent="0.2">
      <c r="A3366" s="52"/>
      <c r="C3366" s="53"/>
      <c r="D3366" s="50"/>
      <c r="F3366" s="54"/>
      <c r="AU3366" s="83"/>
    </row>
    <row r="3367" spans="1:47" s="10" customFormat="1" x14ac:dyDescent="0.2">
      <c r="A3367" s="52"/>
      <c r="C3367" s="53"/>
      <c r="D3367" s="50"/>
      <c r="F3367" s="54"/>
      <c r="AU3367" s="83"/>
    </row>
    <row r="3368" spans="1:47" s="10" customFormat="1" x14ac:dyDescent="0.2">
      <c r="A3368" s="52"/>
      <c r="C3368" s="53"/>
      <c r="D3368" s="50"/>
      <c r="F3368" s="54"/>
      <c r="AU3368" s="83"/>
    </row>
    <row r="3369" spans="1:47" s="10" customFormat="1" x14ac:dyDescent="0.2">
      <c r="A3369" s="52"/>
      <c r="C3369" s="53"/>
      <c r="D3369" s="50"/>
      <c r="F3369" s="54"/>
      <c r="AU3369" s="83"/>
    </row>
    <row r="3370" spans="1:47" s="10" customFormat="1" x14ac:dyDescent="0.2">
      <c r="A3370" s="52"/>
      <c r="C3370" s="53"/>
      <c r="D3370" s="50"/>
      <c r="F3370" s="54"/>
      <c r="AU3370" s="83"/>
    </row>
    <row r="3371" spans="1:47" s="10" customFormat="1" x14ac:dyDescent="0.2">
      <c r="A3371" s="52"/>
      <c r="C3371" s="53"/>
      <c r="D3371" s="50"/>
      <c r="F3371" s="54"/>
      <c r="AU3371" s="83"/>
    </row>
    <row r="3372" spans="1:47" s="10" customFormat="1" x14ac:dyDescent="0.2">
      <c r="A3372" s="52"/>
      <c r="C3372" s="53"/>
      <c r="D3372" s="50"/>
      <c r="F3372" s="54"/>
      <c r="AU3372" s="83"/>
    </row>
    <row r="3373" spans="1:47" s="10" customFormat="1" x14ac:dyDescent="0.2">
      <c r="A3373" s="52"/>
      <c r="C3373" s="53"/>
      <c r="D3373" s="50"/>
      <c r="F3373" s="54"/>
      <c r="AU3373" s="83"/>
    </row>
    <row r="3374" spans="1:47" s="10" customFormat="1" x14ac:dyDescent="0.2">
      <c r="A3374" s="52"/>
      <c r="C3374" s="53"/>
      <c r="D3374" s="50"/>
      <c r="F3374" s="54"/>
      <c r="AU3374" s="83"/>
    </row>
    <row r="3375" spans="1:47" s="10" customFormat="1" x14ac:dyDescent="0.2">
      <c r="A3375" s="52"/>
      <c r="C3375" s="53"/>
      <c r="D3375" s="50"/>
      <c r="F3375" s="54"/>
      <c r="AU3375" s="83"/>
    </row>
    <row r="3376" spans="1:47" s="10" customFormat="1" x14ac:dyDescent="0.2">
      <c r="A3376" s="52"/>
      <c r="C3376" s="53"/>
      <c r="D3376" s="50"/>
      <c r="F3376" s="54"/>
      <c r="AU3376" s="83"/>
    </row>
    <row r="3377" spans="1:47" s="10" customFormat="1" x14ac:dyDescent="0.2">
      <c r="A3377" s="52"/>
      <c r="C3377" s="53"/>
      <c r="D3377" s="50"/>
      <c r="F3377" s="54"/>
      <c r="AU3377" s="83"/>
    </row>
    <row r="3378" spans="1:47" s="10" customFormat="1" x14ac:dyDescent="0.2">
      <c r="A3378" s="52"/>
      <c r="C3378" s="53"/>
      <c r="D3378" s="50"/>
      <c r="F3378" s="54"/>
      <c r="AU3378" s="83"/>
    </row>
    <row r="3379" spans="1:47" s="10" customFormat="1" x14ac:dyDescent="0.2">
      <c r="A3379" s="52"/>
      <c r="C3379" s="53"/>
      <c r="D3379" s="50"/>
      <c r="F3379" s="54"/>
      <c r="AU3379" s="83"/>
    </row>
    <row r="3380" spans="1:47" s="10" customFormat="1" x14ac:dyDescent="0.2">
      <c r="A3380" s="52"/>
      <c r="C3380" s="53"/>
      <c r="D3380" s="50"/>
      <c r="F3380" s="54"/>
      <c r="AU3380" s="83"/>
    </row>
    <row r="3381" spans="1:47" s="10" customFormat="1" x14ac:dyDescent="0.2">
      <c r="A3381" s="52"/>
      <c r="C3381" s="53"/>
      <c r="D3381" s="50"/>
      <c r="F3381" s="54"/>
      <c r="AU3381" s="83"/>
    </row>
    <row r="3382" spans="1:47" s="10" customFormat="1" x14ac:dyDescent="0.2">
      <c r="A3382" s="52"/>
      <c r="C3382" s="53"/>
      <c r="D3382" s="50"/>
      <c r="F3382" s="54"/>
      <c r="AU3382" s="83"/>
    </row>
    <row r="3383" spans="1:47" s="10" customFormat="1" x14ac:dyDescent="0.2">
      <c r="A3383" s="52"/>
      <c r="C3383" s="53"/>
      <c r="D3383" s="50"/>
      <c r="F3383" s="54"/>
      <c r="AU3383" s="83"/>
    </row>
    <row r="3384" spans="1:47" s="10" customFormat="1" x14ac:dyDescent="0.2">
      <c r="A3384" s="52"/>
      <c r="C3384" s="53"/>
      <c r="D3384" s="50"/>
      <c r="F3384" s="54"/>
      <c r="AU3384" s="83"/>
    </row>
    <row r="3385" spans="1:47" s="10" customFormat="1" x14ac:dyDescent="0.2">
      <c r="A3385" s="52"/>
      <c r="C3385" s="53"/>
      <c r="D3385" s="50"/>
      <c r="F3385" s="54"/>
      <c r="AU3385" s="83"/>
    </row>
    <row r="3386" spans="1:47" s="10" customFormat="1" x14ac:dyDescent="0.2">
      <c r="A3386" s="52"/>
      <c r="C3386" s="53"/>
      <c r="D3386" s="50"/>
      <c r="F3386" s="54"/>
      <c r="AU3386" s="83"/>
    </row>
    <row r="3387" spans="1:47" s="10" customFormat="1" x14ac:dyDescent="0.2">
      <c r="A3387" s="52"/>
      <c r="C3387" s="53"/>
      <c r="D3387" s="50"/>
      <c r="F3387" s="54"/>
      <c r="AU3387" s="83"/>
    </row>
    <row r="3388" spans="1:47" s="10" customFormat="1" x14ac:dyDescent="0.2">
      <c r="A3388" s="52"/>
      <c r="C3388" s="53"/>
      <c r="D3388" s="50"/>
      <c r="F3388" s="54"/>
      <c r="AU3388" s="83"/>
    </row>
    <row r="3389" spans="1:47" s="10" customFormat="1" x14ac:dyDescent="0.2">
      <c r="A3389" s="52"/>
      <c r="C3389" s="53"/>
      <c r="D3389" s="50"/>
      <c r="F3389" s="54"/>
      <c r="AU3389" s="83"/>
    </row>
    <row r="3390" spans="1:47" s="10" customFormat="1" x14ac:dyDescent="0.2">
      <c r="A3390" s="52"/>
      <c r="C3390" s="53"/>
      <c r="D3390" s="50"/>
      <c r="F3390" s="54"/>
      <c r="AU3390" s="83"/>
    </row>
    <row r="3391" spans="1:47" s="10" customFormat="1" x14ac:dyDescent="0.2">
      <c r="A3391" s="52"/>
      <c r="C3391" s="53"/>
      <c r="D3391" s="50"/>
      <c r="F3391" s="54"/>
      <c r="AU3391" s="83"/>
    </row>
    <row r="3392" spans="1:47" s="10" customFormat="1" x14ac:dyDescent="0.2">
      <c r="A3392" s="52"/>
      <c r="C3392" s="53"/>
      <c r="D3392" s="50"/>
      <c r="F3392" s="54"/>
      <c r="AU3392" s="83"/>
    </row>
    <row r="3393" spans="1:47" s="10" customFormat="1" x14ac:dyDescent="0.2">
      <c r="A3393" s="52"/>
      <c r="C3393" s="53"/>
      <c r="D3393" s="50"/>
      <c r="F3393" s="54"/>
      <c r="AU3393" s="83"/>
    </row>
    <row r="3394" spans="1:47" s="10" customFormat="1" x14ac:dyDescent="0.2">
      <c r="A3394" s="52"/>
      <c r="C3394" s="53"/>
      <c r="D3394" s="50"/>
      <c r="F3394" s="54"/>
      <c r="AU3394" s="83"/>
    </row>
    <row r="3395" spans="1:47" s="10" customFormat="1" x14ac:dyDescent="0.2">
      <c r="A3395" s="52"/>
      <c r="C3395" s="53"/>
      <c r="D3395" s="50"/>
      <c r="F3395" s="54"/>
      <c r="AU3395" s="83"/>
    </row>
    <row r="3396" spans="1:47" s="10" customFormat="1" x14ac:dyDescent="0.2">
      <c r="A3396" s="52"/>
      <c r="C3396" s="53"/>
      <c r="D3396" s="50"/>
      <c r="F3396" s="54"/>
      <c r="AU3396" s="83"/>
    </row>
    <row r="3397" spans="1:47" s="10" customFormat="1" x14ac:dyDescent="0.2">
      <c r="A3397" s="52"/>
      <c r="C3397" s="53"/>
      <c r="D3397" s="50"/>
      <c r="F3397" s="54"/>
      <c r="AU3397" s="83"/>
    </row>
    <row r="3398" spans="1:47" s="10" customFormat="1" x14ac:dyDescent="0.2">
      <c r="A3398" s="52"/>
      <c r="C3398" s="53"/>
      <c r="D3398" s="50"/>
      <c r="F3398" s="54"/>
      <c r="AU3398" s="83"/>
    </row>
    <row r="3399" spans="1:47" s="10" customFormat="1" x14ac:dyDescent="0.2">
      <c r="A3399" s="52"/>
      <c r="C3399" s="53"/>
      <c r="D3399" s="50"/>
      <c r="F3399" s="54"/>
      <c r="AU3399" s="83"/>
    </row>
    <row r="3400" spans="1:47" s="10" customFormat="1" x14ac:dyDescent="0.2">
      <c r="A3400" s="52"/>
      <c r="C3400" s="53"/>
      <c r="D3400" s="50"/>
      <c r="F3400" s="54"/>
      <c r="AU3400" s="83"/>
    </row>
    <row r="3401" spans="1:47" s="10" customFormat="1" x14ac:dyDescent="0.2">
      <c r="A3401" s="52"/>
      <c r="C3401" s="53"/>
      <c r="D3401" s="50"/>
      <c r="F3401" s="54"/>
      <c r="AU3401" s="83"/>
    </row>
    <row r="3402" spans="1:47" s="10" customFormat="1" x14ac:dyDescent="0.2">
      <c r="A3402" s="52"/>
      <c r="C3402" s="53"/>
      <c r="D3402" s="50"/>
      <c r="F3402" s="54"/>
      <c r="AU3402" s="83"/>
    </row>
    <row r="3403" spans="1:47" s="10" customFormat="1" x14ac:dyDescent="0.2">
      <c r="A3403" s="52"/>
      <c r="C3403" s="53"/>
      <c r="D3403" s="50"/>
      <c r="F3403" s="54"/>
      <c r="AU3403" s="83"/>
    </row>
    <row r="3404" spans="1:47" s="10" customFormat="1" x14ac:dyDescent="0.2">
      <c r="A3404" s="52"/>
      <c r="C3404" s="53"/>
      <c r="D3404" s="50"/>
      <c r="F3404" s="54"/>
      <c r="AU3404" s="83"/>
    </row>
    <row r="3405" spans="1:47" s="10" customFormat="1" x14ac:dyDescent="0.2">
      <c r="A3405" s="52"/>
      <c r="C3405" s="53"/>
      <c r="D3405" s="50"/>
      <c r="F3405" s="54"/>
      <c r="AU3405" s="83"/>
    </row>
    <row r="3406" spans="1:47" s="10" customFormat="1" x14ac:dyDescent="0.2">
      <c r="A3406" s="52"/>
      <c r="C3406" s="53"/>
      <c r="D3406" s="50"/>
      <c r="F3406" s="54"/>
      <c r="AU3406" s="83"/>
    </row>
    <row r="3407" spans="1:47" s="10" customFormat="1" x14ac:dyDescent="0.2">
      <c r="A3407" s="52"/>
      <c r="C3407" s="53"/>
      <c r="D3407" s="50"/>
      <c r="F3407" s="54"/>
      <c r="AU3407" s="83"/>
    </row>
    <row r="3408" spans="1:47" s="10" customFormat="1" x14ac:dyDescent="0.2">
      <c r="A3408" s="52"/>
      <c r="C3408" s="53"/>
      <c r="D3408" s="50"/>
      <c r="F3408" s="54"/>
      <c r="AU3408" s="83"/>
    </row>
    <row r="3409" spans="1:47" s="10" customFormat="1" x14ac:dyDescent="0.2">
      <c r="A3409" s="52"/>
      <c r="C3409" s="53"/>
      <c r="D3409" s="50"/>
      <c r="F3409" s="54"/>
      <c r="AU3409" s="83"/>
    </row>
    <row r="3410" spans="1:47" s="10" customFormat="1" x14ac:dyDescent="0.2">
      <c r="A3410" s="52"/>
      <c r="C3410" s="53"/>
      <c r="D3410" s="50"/>
      <c r="F3410" s="54"/>
      <c r="AU3410" s="83"/>
    </row>
    <row r="3411" spans="1:47" s="10" customFormat="1" x14ac:dyDescent="0.2">
      <c r="A3411" s="52"/>
      <c r="C3411" s="53"/>
      <c r="D3411" s="50"/>
      <c r="F3411" s="54"/>
      <c r="AU3411" s="83"/>
    </row>
    <row r="3412" spans="1:47" s="10" customFormat="1" x14ac:dyDescent="0.2">
      <c r="A3412" s="52"/>
      <c r="C3412" s="53"/>
      <c r="D3412" s="50"/>
      <c r="F3412" s="54"/>
      <c r="AU3412" s="83"/>
    </row>
    <row r="3413" spans="1:47" s="10" customFormat="1" x14ac:dyDescent="0.2">
      <c r="A3413" s="52"/>
      <c r="C3413" s="53"/>
      <c r="D3413" s="50"/>
      <c r="F3413" s="54"/>
      <c r="AU3413" s="83"/>
    </row>
    <row r="3414" spans="1:47" s="10" customFormat="1" x14ac:dyDescent="0.2">
      <c r="A3414" s="52"/>
      <c r="C3414" s="53"/>
      <c r="D3414" s="50"/>
      <c r="F3414" s="54"/>
      <c r="AU3414" s="83"/>
    </row>
    <row r="3415" spans="1:47" s="10" customFormat="1" x14ac:dyDescent="0.2">
      <c r="A3415" s="52"/>
      <c r="C3415" s="53"/>
      <c r="D3415" s="50"/>
      <c r="F3415" s="54"/>
      <c r="AU3415" s="83"/>
    </row>
    <row r="3416" spans="1:47" s="10" customFormat="1" x14ac:dyDescent="0.2">
      <c r="A3416" s="52"/>
      <c r="C3416" s="53"/>
      <c r="D3416" s="50"/>
      <c r="F3416" s="54"/>
      <c r="AU3416" s="83"/>
    </row>
    <row r="3417" spans="1:47" s="10" customFormat="1" x14ac:dyDescent="0.2">
      <c r="A3417" s="52"/>
      <c r="C3417" s="53"/>
      <c r="D3417" s="50"/>
      <c r="F3417" s="54"/>
      <c r="AU3417" s="83"/>
    </row>
    <row r="3418" spans="1:47" s="10" customFormat="1" x14ac:dyDescent="0.2">
      <c r="A3418" s="52"/>
      <c r="C3418" s="53"/>
      <c r="D3418" s="50"/>
      <c r="F3418" s="54"/>
      <c r="AU3418" s="83"/>
    </row>
    <row r="3419" spans="1:47" s="10" customFormat="1" x14ac:dyDescent="0.2">
      <c r="A3419" s="52"/>
      <c r="C3419" s="53"/>
      <c r="D3419" s="50"/>
      <c r="F3419" s="54"/>
      <c r="AU3419" s="83"/>
    </row>
    <row r="3420" spans="1:47" s="10" customFormat="1" x14ac:dyDescent="0.2">
      <c r="A3420" s="52"/>
      <c r="C3420" s="53"/>
      <c r="D3420" s="50"/>
      <c r="F3420" s="54"/>
      <c r="AU3420" s="83"/>
    </row>
    <row r="3421" spans="1:47" s="10" customFormat="1" x14ac:dyDescent="0.2">
      <c r="A3421" s="52"/>
      <c r="C3421" s="53"/>
      <c r="D3421" s="50"/>
      <c r="F3421" s="54"/>
      <c r="AU3421" s="83"/>
    </row>
    <row r="3422" spans="1:47" s="10" customFormat="1" x14ac:dyDescent="0.2">
      <c r="A3422" s="52"/>
      <c r="C3422" s="53"/>
      <c r="D3422" s="50"/>
      <c r="F3422" s="54"/>
      <c r="AU3422" s="83"/>
    </row>
    <row r="3423" spans="1:47" s="10" customFormat="1" x14ac:dyDescent="0.2">
      <c r="A3423" s="52"/>
      <c r="C3423" s="53"/>
      <c r="D3423" s="50"/>
      <c r="F3423" s="54"/>
      <c r="AU3423" s="83"/>
    </row>
    <row r="3424" spans="1:47" s="10" customFormat="1" x14ac:dyDescent="0.2">
      <c r="A3424" s="52"/>
      <c r="C3424" s="53"/>
      <c r="D3424" s="50"/>
      <c r="F3424" s="54"/>
      <c r="AU3424" s="83"/>
    </row>
    <row r="3425" spans="1:47" s="10" customFormat="1" x14ac:dyDescent="0.2">
      <c r="A3425" s="52"/>
      <c r="C3425" s="53"/>
      <c r="D3425" s="50"/>
      <c r="F3425" s="54"/>
      <c r="AU3425" s="83"/>
    </row>
    <row r="3426" spans="1:47" s="10" customFormat="1" x14ac:dyDescent="0.2">
      <c r="A3426" s="52"/>
      <c r="C3426" s="53"/>
      <c r="D3426" s="50"/>
      <c r="F3426" s="54"/>
      <c r="AU3426" s="83"/>
    </row>
    <row r="3427" spans="1:47" s="10" customFormat="1" x14ac:dyDescent="0.2">
      <c r="A3427" s="52"/>
      <c r="C3427" s="53"/>
      <c r="D3427" s="50"/>
      <c r="F3427" s="54"/>
      <c r="AU3427" s="83"/>
    </row>
    <row r="3428" spans="1:47" s="10" customFormat="1" x14ac:dyDescent="0.2">
      <c r="A3428" s="52"/>
      <c r="C3428" s="53"/>
      <c r="D3428" s="50"/>
      <c r="F3428" s="54"/>
      <c r="AU3428" s="83"/>
    </row>
    <row r="3429" spans="1:47" s="10" customFormat="1" x14ac:dyDescent="0.2">
      <c r="A3429" s="52"/>
      <c r="C3429" s="53"/>
      <c r="D3429" s="50"/>
      <c r="F3429" s="54"/>
      <c r="AU3429" s="83"/>
    </row>
    <row r="3430" spans="1:47" s="10" customFormat="1" x14ac:dyDescent="0.2">
      <c r="A3430" s="52"/>
      <c r="C3430" s="53"/>
      <c r="D3430" s="50"/>
      <c r="F3430" s="54"/>
      <c r="AU3430" s="83"/>
    </row>
    <row r="3431" spans="1:47" s="10" customFormat="1" x14ac:dyDescent="0.2">
      <c r="A3431" s="52"/>
      <c r="C3431" s="53"/>
      <c r="D3431" s="50"/>
      <c r="F3431" s="54"/>
      <c r="AU3431" s="83"/>
    </row>
    <row r="3432" spans="1:47" s="10" customFormat="1" x14ac:dyDescent="0.2">
      <c r="A3432" s="52"/>
      <c r="C3432" s="53"/>
      <c r="D3432" s="50"/>
      <c r="F3432" s="54"/>
      <c r="AU3432" s="83"/>
    </row>
    <row r="3433" spans="1:47" s="10" customFormat="1" x14ac:dyDescent="0.2">
      <c r="A3433" s="52"/>
      <c r="C3433" s="53"/>
      <c r="D3433" s="50"/>
      <c r="F3433" s="54"/>
      <c r="AU3433" s="83"/>
    </row>
    <row r="3434" spans="1:47" s="10" customFormat="1" x14ac:dyDescent="0.2">
      <c r="A3434" s="52"/>
      <c r="C3434" s="53"/>
      <c r="D3434" s="50"/>
      <c r="F3434" s="54"/>
      <c r="AU3434" s="83"/>
    </row>
    <row r="3435" spans="1:47" s="10" customFormat="1" x14ac:dyDescent="0.2">
      <c r="A3435" s="52"/>
      <c r="C3435" s="53"/>
      <c r="D3435" s="50"/>
      <c r="F3435" s="54"/>
      <c r="AU3435" s="83"/>
    </row>
    <row r="3436" spans="1:47" s="10" customFormat="1" x14ac:dyDescent="0.2">
      <c r="A3436" s="52"/>
      <c r="C3436" s="53"/>
      <c r="D3436" s="50"/>
      <c r="F3436" s="54"/>
      <c r="AU3436" s="83"/>
    </row>
    <row r="3437" spans="1:47" s="10" customFormat="1" x14ac:dyDescent="0.2">
      <c r="A3437" s="52"/>
      <c r="C3437" s="53"/>
      <c r="D3437" s="50"/>
      <c r="F3437" s="54"/>
      <c r="AU3437" s="83"/>
    </row>
    <row r="3438" spans="1:47" s="10" customFormat="1" x14ac:dyDescent="0.2">
      <c r="A3438" s="52"/>
      <c r="C3438" s="53"/>
      <c r="D3438" s="50"/>
      <c r="F3438" s="54"/>
      <c r="AU3438" s="83"/>
    </row>
    <row r="3439" spans="1:47" s="10" customFormat="1" x14ac:dyDescent="0.2">
      <c r="A3439" s="52"/>
      <c r="C3439" s="53"/>
      <c r="D3439" s="50"/>
      <c r="F3439" s="54"/>
      <c r="AU3439" s="83"/>
    </row>
    <row r="3440" spans="1:47" s="10" customFormat="1" x14ac:dyDescent="0.2">
      <c r="A3440" s="52"/>
      <c r="C3440" s="53"/>
      <c r="D3440" s="50"/>
      <c r="F3440" s="54"/>
      <c r="AU3440" s="83"/>
    </row>
    <row r="3441" spans="1:47" s="10" customFormat="1" x14ac:dyDescent="0.2">
      <c r="A3441" s="52"/>
      <c r="C3441" s="53"/>
      <c r="D3441" s="50"/>
      <c r="F3441" s="54"/>
      <c r="AU3441" s="83"/>
    </row>
    <row r="3442" spans="1:47" s="10" customFormat="1" x14ac:dyDescent="0.2">
      <c r="A3442" s="52"/>
      <c r="C3442" s="53"/>
      <c r="D3442" s="50"/>
      <c r="F3442" s="54"/>
      <c r="AU3442" s="83"/>
    </row>
    <row r="3443" spans="1:47" s="10" customFormat="1" x14ac:dyDescent="0.2">
      <c r="A3443" s="52"/>
      <c r="C3443" s="53"/>
      <c r="D3443" s="50"/>
      <c r="F3443" s="54"/>
      <c r="AU3443" s="83"/>
    </row>
    <row r="3444" spans="1:47" s="10" customFormat="1" x14ac:dyDescent="0.2">
      <c r="A3444" s="52"/>
      <c r="C3444" s="53"/>
      <c r="D3444" s="50"/>
      <c r="F3444" s="54"/>
      <c r="AU3444" s="83"/>
    </row>
    <row r="3445" spans="1:47" s="10" customFormat="1" x14ac:dyDescent="0.2">
      <c r="A3445" s="52"/>
      <c r="C3445" s="53"/>
      <c r="D3445" s="50"/>
      <c r="F3445" s="54"/>
      <c r="AU3445" s="83"/>
    </row>
    <row r="3446" spans="1:47" s="10" customFormat="1" x14ac:dyDescent="0.2">
      <c r="A3446" s="52"/>
      <c r="C3446" s="53"/>
      <c r="D3446" s="50"/>
      <c r="F3446" s="54"/>
      <c r="AU3446" s="83"/>
    </row>
    <row r="3447" spans="1:47" s="10" customFormat="1" x14ac:dyDescent="0.2">
      <c r="A3447" s="52"/>
      <c r="C3447" s="53"/>
      <c r="D3447" s="50"/>
      <c r="F3447" s="54"/>
      <c r="AU3447" s="83"/>
    </row>
    <row r="3448" spans="1:47" s="10" customFormat="1" x14ac:dyDescent="0.2">
      <c r="A3448" s="52"/>
      <c r="C3448" s="53"/>
      <c r="D3448" s="50"/>
      <c r="F3448" s="54"/>
      <c r="AU3448" s="83"/>
    </row>
    <row r="3449" spans="1:47" s="10" customFormat="1" x14ac:dyDescent="0.2">
      <c r="A3449" s="52"/>
      <c r="C3449" s="53"/>
      <c r="D3449" s="50"/>
      <c r="F3449" s="54"/>
      <c r="AU3449" s="83"/>
    </row>
    <row r="3450" spans="1:47" s="10" customFormat="1" x14ac:dyDescent="0.2">
      <c r="A3450" s="52"/>
      <c r="C3450" s="53"/>
      <c r="D3450" s="50"/>
      <c r="F3450" s="54"/>
      <c r="AU3450" s="83"/>
    </row>
    <row r="3451" spans="1:47" s="10" customFormat="1" x14ac:dyDescent="0.2">
      <c r="A3451" s="52"/>
      <c r="C3451" s="53"/>
      <c r="D3451" s="50"/>
      <c r="F3451" s="54"/>
      <c r="AU3451" s="83"/>
    </row>
    <row r="3452" spans="1:47" s="10" customFormat="1" x14ac:dyDescent="0.2">
      <c r="A3452" s="52"/>
      <c r="C3452" s="53"/>
      <c r="D3452" s="50"/>
      <c r="F3452" s="54"/>
      <c r="AU3452" s="83"/>
    </row>
    <row r="3453" spans="1:47" s="10" customFormat="1" x14ac:dyDescent="0.2">
      <c r="A3453" s="52"/>
      <c r="C3453" s="53"/>
      <c r="D3453" s="50"/>
      <c r="F3453" s="54"/>
      <c r="AU3453" s="83"/>
    </row>
    <row r="3454" spans="1:47" s="10" customFormat="1" x14ac:dyDescent="0.2">
      <c r="A3454" s="52"/>
      <c r="C3454" s="53"/>
      <c r="D3454" s="50"/>
      <c r="F3454" s="54"/>
      <c r="AU3454" s="83"/>
    </row>
    <row r="3455" spans="1:47" s="10" customFormat="1" x14ac:dyDescent="0.2">
      <c r="A3455" s="52"/>
      <c r="C3455" s="53"/>
      <c r="D3455" s="50"/>
      <c r="F3455" s="54"/>
      <c r="AU3455" s="83"/>
    </row>
    <row r="3456" spans="1:47" s="10" customFormat="1" x14ac:dyDescent="0.2">
      <c r="A3456" s="52"/>
      <c r="C3456" s="53"/>
      <c r="D3456" s="50"/>
      <c r="F3456" s="54"/>
      <c r="AU3456" s="83"/>
    </row>
    <row r="3457" spans="1:47" s="10" customFormat="1" x14ac:dyDescent="0.2">
      <c r="A3457" s="52"/>
      <c r="C3457" s="53"/>
      <c r="D3457" s="50"/>
      <c r="F3457" s="54"/>
      <c r="AU3457" s="83"/>
    </row>
    <row r="3458" spans="1:47" s="10" customFormat="1" x14ac:dyDescent="0.2">
      <c r="A3458" s="52"/>
      <c r="C3458" s="53"/>
      <c r="D3458" s="50"/>
      <c r="F3458" s="54"/>
      <c r="AU3458" s="83"/>
    </row>
    <row r="3459" spans="1:47" s="10" customFormat="1" x14ac:dyDescent="0.2">
      <c r="A3459" s="52"/>
      <c r="C3459" s="53"/>
      <c r="D3459" s="50"/>
      <c r="F3459" s="54"/>
      <c r="AU3459" s="83"/>
    </row>
    <row r="3460" spans="1:47" s="10" customFormat="1" x14ac:dyDescent="0.2">
      <c r="A3460" s="52"/>
      <c r="C3460" s="53"/>
      <c r="D3460" s="50"/>
      <c r="F3460" s="54"/>
      <c r="AU3460" s="83"/>
    </row>
    <row r="3461" spans="1:47" s="10" customFormat="1" x14ac:dyDescent="0.2">
      <c r="A3461" s="52"/>
      <c r="C3461" s="53"/>
      <c r="D3461" s="50"/>
      <c r="F3461" s="54"/>
      <c r="AU3461" s="83"/>
    </row>
    <row r="3462" spans="1:47" s="10" customFormat="1" x14ac:dyDescent="0.2">
      <c r="A3462" s="52"/>
      <c r="C3462" s="53"/>
      <c r="D3462" s="50"/>
      <c r="F3462" s="54"/>
      <c r="AU3462" s="83"/>
    </row>
    <row r="3463" spans="1:47" s="10" customFormat="1" x14ac:dyDescent="0.2">
      <c r="A3463" s="52"/>
      <c r="C3463" s="53"/>
      <c r="D3463" s="50"/>
      <c r="F3463" s="54"/>
      <c r="AU3463" s="83"/>
    </row>
    <row r="3464" spans="1:47" s="10" customFormat="1" x14ac:dyDescent="0.2">
      <c r="A3464" s="52"/>
      <c r="C3464" s="53"/>
      <c r="D3464" s="50"/>
      <c r="F3464" s="54"/>
      <c r="AU3464" s="83"/>
    </row>
    <row r="3465" spans="1:47" s="10" customFormat="1" x14ac:dyDescent="0.2">
      <c r="A3465" s="52"/>
      <c r="C3465" s="53"/>
      <c r="D3465" s="50"/>
      <c r="F3465" s="54"/>
      <c r="AU3465" s="83"/>
    </row>
    <row r="3466" spans="1:47" s="10" customFormat="1" x14ac:dyDescent="0.2">
      <c r="A3466" s="52"/>
      <c r="C3466" s="53"/>
      <c r="D3466" s="50"/>
      <c r="F3466" s="54"/>
      <c r="AU3466" s="83"/>
    </row>
    <row r="3467" spans="1:47" s="10" customFormat="1" x14ac:dyDescent="0.2">
      <c r="A3467" s="52"/>
      <c r="C3467" s="53"/>
      <c r="D3467" s="50"/>
      <c r="F3467" s="54"/>
      <c r="AU3467" s="83"/>
    </row>
    <row r="3468" spans="1:47" s="10" customFormat="1" x14ac:dyDescent="0.2">
      <c r="A3468" s="52"/>
      <c r="C3468" s="53"/>
      <c r="D3468" s="50"/>
      <c r="F3468" s="54"/>
      <c r="AU3468" s="83"/>
    </row>
    <row r="3469" spans="1:47" s="10" customFormat="1" x14ac:dyDescent="0.2">
      <c r="A3469" s="52"/>
      <c r="C3469" s="53"/>
      <c r="D3469" s="50"/>
      <c r="F3469" s="54"/>
      <c r="AU3469" s="83"/>
    </row>
    <row r="3470" spans="1:47" s="10" customFormat="1" x14ac:dyDescent="0.2">
      <c r="A3470" s="52"/>
      <c r="C3470" s="53"/>
      <c r="D3470" s="50"/>
      <c r="F3470" s="54"/>
      <c r="AU3470" s="83"/>
    </row>
    <row r="3471" spans="1:47" s="10" customFormat="1" x14ac:dyDescent="0.2">
      <c r="A3471" s="52"/>
      <c r="C3471" s="53"/>
      <c r="D3471" s="50"/>
      <c r="F3471" s="54"/>
      <c r="AU3471" s="83"/>
    </row>
    <row r="3472" spans="1:47" s="10" customFormat="1" x14ac:dyDescent="0.2">
      <c r="A3472" s="52"/>
      <c r="C3472" s="53"/>
      <c r="D3472" s="50"/>
      <c r="F3472" s="54"/>
      <c r="AU3472" s="83"/>
    </row>
    <row r="3473" spans="1:47" s="10" customFormat="1" x14ac:dyDescent="0.2">
      <c r="A3473" s="52"/>
      <c r="C3473" s="53"/>
      <c r="D3473" s="50"/>
      <c r="F3473" s="54"/>
      <c r="AU3473" s="83"/>
    </row>
    <row r="3474" spans="1:47" s="10" customFormat="1" x14ac:dyDescent="0.2">
      <c r="A3474" s="52"/>
      <c r="C3474" s="53"/>
      <c r="D3474" s="50"/>
      <c r="F3474" s="54"/>
      <c r="AU3474" s="83"/>
    </row>
    <row r="3475" spans="1:47" s="10" customFormat="1" x14ac:dyDescent="0.2">
      <c r="A3475" s="52"/>
      <c r="C3475" s="53"/>
      <c r="D3475" s="50"/>
      <c r="F3475" s="54"/>
      <c r="AU3475" s="83"/>
    </row>
    <row r="3476" spans="1:47" s="10" customFormat="1" x14ac:dyDescent="0.2">
      <c r="A3476" s="52"/>
      <c r="C3476" s="53"/>
      <c r="D3476" s="50"/>
      <c r="F3476" s="54"/>
      <c r="AU3476" s="83"/>
    </row>
    <row r="3477" spans="1:47" s="10" customFormat="1" x14ac:dyDescent="0.2">
      <c r="A3477" s="52"/>
      <c r="C3477" s="53"/>
      <c r="D3477" s="50"/>
      <c r="F3477" s="54"/>
      <c r="AU3477" s="83"/>
    </row>
    <row r="3478" spans="1:47" s="10" customFormat="1" x14ac:dyDescent="0.2">
      <c r="A3478" s="52"/>
      <c r="C3478" s="53"/>
      <c r="D3478" s="50"/>
      <c r="F3478" s="54"/>
      <c r="AU3478" s="83"/>
    </row>
    <row r="3479" spans="1:47" s="10" customFormat="1" x14ac:dyDescent="0.2">
      <c r="A3479" s="52"/>
      <c r="C3479" s="53"/>
      <c r="D3479" s="50"/>
      <c r="F3479" s="54"/>
      <c r="AU3479" s="83"/>
    </row>
    <row r="3480" spans="1:47" s="10" customFormat="1" x14ac:dyDescent="0.2">
      <c r="A3480" s="52"/>
      <c r="C3480" s="53"/>
      <c r="D3480" s="50"/>
      <c r="F3480" s="54"/>
      <c r="AU3480" s="83"/>
    </row>
    <row r="3481" spans="1:47" s="10" customFormat="1" x14ac:dyDescent="0.2">
      <c r="A3481" s="52"/>
      <c r="C3481" s="53"/>
      <c r="D3481" s="50"/>
      <c r="F3481" s="54"/>
      <c r="AU3481" s="83"/>
    </row>
    <row r="3482" spans="1:47" s="10" customFormat="1" x14ac:dyDescent="0.2">
      <c r="A3482" s="52"/>
      <c r="C3482" s="53"/>
      <c r="D3482" s="50"/>
      <c r="F3482" s="54"/>
      <c r="AU3482" s="83"/>
    </row>
    <row r="3483" spans="1:47" s="10" customFormat="1" x14ac:dyDescent="0.2">
      <c r="A3483" s="52"/>
      <c r="C3483" s="53"/>
      <c r="D3483" s="50"/>
      <c r="F3483" s="54"/>
      <c r="AU3483" s="83"/>
    </row>
    <row r="3484" spans="1:47" s="10" customFormat="1" x14ac:dyDescent="0.2">
      <c r="A3484" s="52"/>
      <c r="C3484" s="53"/>
      <c r="D3484" s="50"/>
      <c r="F3484" s="54"/>
      <c r="AU3484" s="83"/>
    </row>
    <row r="3485" spans="1:47" s="10" customFormat="1" x14ac:dyDescent="0.2">
      <c r="A3485" s="52"/>
      <c r="C3485" s="53"/>
      <c r="D3485" s="50"/>
      <c r="F3485" s="54"/>
      <c r="AU3485" s="83"/>
    </row>
    <row r="3486" spans="1:47" s="10" customFormat="1" x14ac:dyDescent="0.2">
      <c r="A3486" s="52"/>
      <c r="C3486" s="53"/>
      <c r="D3486" s="50"/>
      <c r="F3486" s="54"/>
      <c r="AU3486" s="83"/>
    </row>
    <row r="3487" spans="1:47" s="10" customFormat="1" x14ac:dyDescent="0.2">
      <c r="A3487" s="52"/>
      <c r="C3487" s="53"/>
      <c r="D3487" s="50"/>
      <c r="F3487" s="54"/>
      <c r="AU3487" s="83"/>
    </row>
    <row r="3488" spans="1:47" s="10" customFormat="1" x14ac:dyDescent="0.2">
      <c r="A3488" s="52"/>
      <c r="C3488" s="53"/>
      <c r="D3488" s="50"/>
      <c r="F3488" s="54"/>
      <c r="AU3488" s="83"/>
    </row>
    <row r="3489" spans="1:47" s="10" customFormat="1" x14ac:dyDescent="0.2">
      <c r="A3489" s="52"/>
      <c r="C3489" s="53"/>
      <c r="D3489" s="50"/>
      <c r="F3489" s="54"/>
      <c r="AU3489" s="83"/>
    </row>
    <row r="3490" spans="1:47" s="10" customFormat="1" x14ac:dyDescent="0.2">
      <c r="A3490" s="52"/>
      <c r="C3490" s="53"/>
      <c r="D3490" s="50"/>
      <c r="F3490" s="54"/>
      <c r="AU3490" s="83"/>
    </row>
    <row r="3491" spans="1:47" s="10" customFormat="1" x14ac:dyDescent="0.2">
      <c r="A3491" s="52"/>
      <c r="C3491" s="53"/>
      <c r="D3491" s="50"/>
      <c r="F3491" s="54"/>
      <c r="AU3491" s="83"/>
    </row>
    <row r="3492" spans="1:47" s="10" customFormat="1" x14ac:dyDescent="0.2">
      <c r="A3492" s="52"/>
      <c r="C3492" s="53"/>
      <c r="D3492" s="50"/>
      <c r="F3492" s="54"/>
      <c r="AU3492" s="83"/>
    </row>
    <row r="3493" spans="1:47" s="10" customFormat="1" x14ac:dyDescent="0.2">
      <c r="A3493" s="52"/>
      <c r="C3493" s="53"/>
      <c r="D3493" s="50"/>
      <c r="F3493" s="54"/>
      <c r="AU3493" s="83"/>
    </row>
    <row r="3494" spans="1:47" s="10" customFormat="1" x14ac:dyDescent="0.2">
      <c r="A3494" s="52"/>
      <c r="C3494" s="53"/>
      <c r="D3494" s="50"/>
      <c r="F3494" s="54"/>
      <c r="AU3494" s="83"/>
    </row>
    <row r="3495" spans="1:47" s="10" customFormat="1" x14ac:dyDescent="0.2">
      <c r="A3495" s="52"/>
      <c r="C3495" s="53"/>
      <c r="D3495" s="50"/>
      <c r="F3495" s="54"/>
      <c r="AU3495" s="83"/>
    </row>
    <row r="3496" spans="1:47" s="10" customFormat="1" x14ac:dyDescent="0.2">
      <c r="A3496" s="52"/>
      <c r="C3496" s="53"/>
      <c r="D3496" s="50"/>
      <c r="F3496" s="54"/>
      <c r="AU3496" s="83"/>
    </row>
    <row r="3497" spans="1:47" s="10" customFormat="1" x14ac:dyDescent="0.2">
      <c r="A3497" s="52"/>
      <c r="C3497" s="53"/>
      <c r="D3497" s="50"/>
      <c r="F3497" s="54"/>
      <c r="AU3497" s="83"/>
    </row>
    <row r="3498" spans="1:47" s="10" customFormat="1" x14ac:dyDescent="0.2">
      <c r="A3498" s="52"/>
      <c r="C3498" s="53"/>
      <c r="D3498" s="50"/>
      <c r="F3498" s="54"/>
      <c r="AU3498" s="83"/>
    </row>
    <row r="3499" spans="1:47" s="10" customFormat="1" x14ac:dyDescent="0.2">
      <c r="A3499" s="52"/>
      <c r="C3499" s="53"/>
      <c r="D3499" s="50"/>
      <c r="F3499" s="54"/>
      <c r="AU3499" s="83"/>
    </row>
    <row r="3500" spans="1:47" s="10" customFormat="1" x14ac:dyDescent="0.2">
      <c r="A3500" s="52"/>
      <c r="C3500" s="53"/>
      <c r="D3500" s="50"/>
      <c r="F3500" s="54"/>
      <c r="AU3500" s="83"/>
    </row>
    <row r="3501" spans="1:47" s="10" customFormat="1" x14ac:dyDescent="0.2">
      <c r="A3501" s="52"/>
      <c r="C3501" s="53"/>
      <c r="D3501" s="50"/>
      <c r="F3501" s="54"/>
      <c r="AU3501" s="83"/>
    </row>
    <row r="3502" spans="1:47" s="10" customFormat="1" x14ac:dyDescent="0.2">
      <c r="A3502" s="52"/>
      <c r="C3502" s="53"/>
      <c r="D3502" s="50"/>
      <c r="F3502" s="54"/>
      <c r="AU3502" s="83"/>
    </row>
    <row r="3503" spans="1:47" s="10" customFormat="1" x14ac:dyDescent="0.2">
      <c r="A3503" s="52"/>
      <c r="C3503" s="53"/>
      <c r="D3503" s="50"/>
      <c r="F3503" s="54"/>
      <c r="AU3503" s="83"/>
    </row>
    <row r="3504" spans="1:47" s="10" customFormat="1" x14ac:dyDescent="0.2">
      <c r="A3504" s="52"/>
      <c r="C3504" s="53"/>
      <c r="D3504" s="50"/>
      <c r="F3504" s="54"/>
      <c r="AU3504" s="83"/>
    </row>
    <row r="3505" spans="1:47" s="10" customFormat="1" x14ac:dyDescent="0.2">
      <c r="A3505" s="52"/>
      <c r="C3505" s="53"/>
      <c r="D3505" s="50"/>
      <c r="F3505" s="54"/>
      <c r="AU3505" s="83"/>
    </row>
    <row r="3506" spans="1:47" s="10" customFormat="1" x14ac:dyDescent="0.2">
      <c r="A3506" s="52"/>
      <c r="C3506" s="53"/>
      <c r="D3506" s="50"/>
      <c r="F3506" s="54"/>
      <c r="AU3506" s="83"/>
    </row>
    <row r="3507" spans="1:47" s="10" customFormat="1" x14ac:dyDescent="0.2">
      <c r="A3507" s="52"/>
      <c r="C3507" s="53"/>
      <c r="D3507" s="50"/>
      <c r="F3507" s="54"/>
      <c r="AU3507" s="83"/>
    </row>
    <row r="3508" spans="1:47" s="10" customFormat="1" x14ac:dyDescent="0.2">
      <c r="A3508" s="52"/>
      <c r="C3508" s="53"/>
      <c r="D3508" s="50"/>
      <c r="F3508" s="54"/>
      <c r="AU3508" s="83"/>
    </row>
    <row r="3509" spans="1:47" s="10" customFormat="1" x14ac:dyDescent="0.2">
      <c r="A3509" s="52"/>
      <c r="C3509" s="53"/>
      <c r="D3509" s="50"/>
      <c r="F3509" s="54"/>
      <c r="AU3509" s="83"/>
    </row>
    <row r="3510" spans="1:47" s="10" customFormat="1" x14ac:dyDescent="0.2">
      <c r="A3510" s="52"/>
      <c r="C3510" s="53"/>
      <c r="D3510" s="50"/>
      <c r="F3510" s="54"/>
      <c r="AU3510" s="83"/>
    </row>
    <row r="3511" spans="1:47" s="10" customFormat="1" x14ac:dyDescent="0.2">
      <c r="A3511" s="52"/>
      <c r="C3511" s="53"/>
      <c r="D3511" s="50"/>
      <c r="F3511" s="54"/>
      <c r="AU3511" s="83"/>
    </row>
    <row r="3512" spans="1:47" s="10" customFormat="1" x14ac:dyDescent="0.2">
      <c r="A3512" s="52"/>
      <c r="C3512" s="53"/>
      <c r="D3512" s="50"/>
      <c r="F3512" s="54"/>
      <c r="AU3512" s="83"/>
    </row>
    <row r="3513" spans="1:47" s="10" customFormat="1" x14ac:dyDescent="0.2">
      <c r="A3513" s="52"/>
      <c r="C3513" s="53"/>
      <c r="D3513" s="50"/>
      <c r="F3513" s="54"/>
      <c r="AU3513" s="83"/>
    </row>
    <row r="3514" spans="1:47" s="10" customFormat="1" x14ac:dyDescent="0.2">
      <c r="A3514" s="52"/>
      <c r="C3514" s="53"/>
      <c r="D3514" s="50"/>
      <c r="F3514" s="54"/>
      <c r="AU3514" s="83"/>
    </row>
    <row r="3515" spans="1:47" s="10" customFormat="1" x14ac:dyDescent="0.2">
      <c r="A3515" s="52"/>
      <c r="C3515" s="53"/>
      <c r="D3515" s="50"/>
      <c r="F3515" s="54"/>
      <c r="AU3515" s="83"/>
    </row>
    <row r="3516" spans="1:47" s="10" customFormat="1" x14ac:dyDescent="0.2">
      <c r="A3516" s="52"/>
      <c r="C3516" s="53"/>
      <c r="D3516" s="50"/>
      <c r="F3516" s="54"/>
      <c r="AU3516" s="83"/>
    </row>
    <row r="3517" spans="1:47" s="10" customFormat="1" x14ac:dyDescent="0.2">
      <c r="A3517" s="52"/>
      <c r="C3517" s="53"/>
      <c r="D3517" s="50"/>
      <c r="F3517" s="54"/>
      <c r="AU3517" s="83"/>
    </row>
    <row r="3518" spans="1:47" s="10" customFormat="1" x14ac:dyDescent="0.2">
      <c r="A3518" s="52"/>
      <c r="C3518" s="53"/>
      <c r="D3518" s="50"/>
      <c r="F3518" s="54"/>
      <c r="AU3518" s="83"/>
    </row>
    <row r="3519" spans="1:47" s="10" customFormat="1" x14ac:dyDescent="0.2">
      <c r="A3519" s="52"/>
      <c r="C3519" s="53"/>
      <c r="D3519" s="50"/>
      <c r="F3519" s="54"/>
      <c r="AU3519" s="83"/>
    </row>
    <row r="3520" spans="1:47" s="10" customFormat="1" x14ac:dyDescent="0.2">
      <c r="A3520" s="52"/>
      <c r="C3520" s="53"/>
      <c r="D3520" s="50"/>
      <c r="F3520" s="54"/>
      <c r="AU3520" s="83"/>
    </row>
    <row r="3521" spans="1:47" s="10" customFormat="1" x14ac:dyDescent="0.2">
      <c r="A3521" s="52"/>
      <c r="C3521" s="53"/>
      <c r="D3521" s="50"/>
      <c r="F3521" s="54"/>
      <c r="AU3521" s="83"/>
    </row>
    <row r="3522" spans="1:47" s="10" customFormat="1" x14ac:dyDescent="0.2">
      <c r="A3522" s="52"/>
      <c r="C3522" s="53"/>
      <c r="D3522" s="50"/>
      <c r="F3522" s="54"/>
      <c r="AU3522" s="83"/>
    </row>
    <row r="3523" spans="1:47" s="10" customFormat="1" x14ac:dyDescent="0.2">
      <c r="A3523" s="52"/>
      <c r="C3523" s="53"/>
      <c r="D3523" s="50"/>
      <c r="F3523" s="54"/>
      <c r="AU3523" s="83"/>
    </row>
    <row r="3524" spans="1:47" s="10" customFormat="1" x14ac:dyDescent="0.2">
      <c r="A3524" s="52"/>
      <c r="C3524" s="53"/>
      <c r="D3524" s="50"/>
      <c r="F3524" s="54"/>
      <c r="AU3524" s="83"/>
    </row>
    <row r="3525" spans="1:47" s="10" customFormat="1" x14ac:dyDescent="0.2">
      <c r="A3525" s="52"/>
      <c r="C3525" s="53"/>
      <c r="D3525" s="50"/>
      <c r="F3525" s="54"/>
      <c r="AU3525" s="83"/>
    </row>
    <row r="3526" spans="1:47" s="10" customFormat="1" x14ac:dyDescent="0.2">
      <c r="A3526" s="52"/>
      <c r="C3526" s="53"/>
      <c r="D3526" s="50"/>
      <c r="F3526" s="54"/>
      <c r="AU3526" s="83"/>
    </row>
    <row r="3527" spans="1:47" s="10" customFormat="1" x14ac:dyDescent="0.2">
      <c r="A3527" s="52"/>
      <c r="C3527" s="53"/>
      <c r="D3527" s="50"/>
      <c r="F3527" s="54"/>
      <c r="AU3527" s="83"/>
    </row>
    <row r="3528" spans="1:47" s="10" customFormat="1" x14ac:dyDescent="0.2">
      <c r="A3528" s="52"/>
      <c r="C3528" s="53"/>
      <c r="D3528" s="50"/>
      <c r="F3528" s="54"/>
      <c r="AU3528" s="83"/>
    </row>
    <row r="3529" spans="1:47" s="10" customFormat="1" x14ac:dyDescent="0.2">
      <c r="A3529" s="52"/>
      <c r="C3529" s="53"/>
      <c r="D3529" s="50"/>
      <c r="F3529" s="54"/>
      <c r="AU3529" s="83"/>
    </row>
    <row r="3530" spans="1:47" s="10" customFormat="1" x14ac:dyDescent="0.2">
      <c r="A3530" s="52"/>
      <c r="C3530" s="53"/>
      <c r="D3530" s="50"/>
      <c r="F3530" s="54"/>
      <c r="AU3530" s="83"/>
    </row>
    <row r="3531" spans="1:47" s="10" customFormat="1" x14ac:dyDescent="0.2">
      <c r="A3531" s="52"/>
      <c r="C3531" s="53"/>
      <c r="D3531" s="50"/>
      <c r="F3531" s="54"/>
      <c r="AU3531" s="83"/>
    </row>
    <row r="3532" spans="1:47" s="10" customFormat="1" x14ac:dyDescent="0.2">
      <c r="A3532" s="52"/>
      <c r="C3532" s="53"/>
      <c r="D3532" s="50"/>
      <c r="F3532" s="54"/>
      <c r="AU3532" s="83"/>
    </row>
    <row r="3533" spans="1:47" s="10" customFormat="1" x14ac:dyDescent="0.2">
      <c r="A3533" s="52"/>
      <c r="C3533" s="53"/>
      <c r="D3533" s="50"/>
      <c r="F3533" s="54"/>
      <c r="AU3533" s="83"/>
    </row>
    <row r="3534" spans="1:47" s="10" customFormat="1" x14ac:dyDescent="0.2">
      <c r="A3534" s="52"/>
      <c r="C3534" s="53"/>
      <c r="D3534" s="50"/>
      <c r="F3534" s="54"/>
      <c r="AU3534" s="83"/>
    </row>
    <row r="3535" spans="1:47" s="10" customFormat="1" x14ac:dyDescent="0.2">
      <c r="A3535" s="52"/>
      <c r="C3535" s="53"/>
      <c r="D3535" s="50"/>
      <c r="F3535" s="54"/>
      <c r="AU3535" s="83"/>
    </row>
    <row r="3536" spans="1:47" s="10" customFormat="1" x14ac:dyDescent="0.2">
      <c r="A3536" s="52"/>
      <c r="C3536" s="53"/>
      <c r="D3536" s="50"/>
      <c r="F3536" s="54"/>
      <c r="AU3536" s="83"/>
    </row>
    <row r="3537" spans="1:47" s="10" customFormat="1" x14ac:dyDescent="0.2">
      <c r="A3537" s="52"/>
      <c r="C3537" s="53"/>
      <c r="D3537" s="50"/>
      <c r="F3537" s="54"/>
      <c r="AU3537" s="83"/>
    </row>
    <row r="3538" spans="1:47" s="10" customFormat="1" x14ac:dyDescent="0.2">
      <c r="A3538" s="52"/>
      <c r="C3538" s="53"/>
      <c r="D3538" s="50"/>
      <c r="F3538" s="54"/>
      <c r="AU3538" s="83"/>
    </row>
    <row r="3539" spans="1:47" s="10" customFormat="1" x14ac:dyDescent="0.2">
      <c r="A3539" s="52"/>
      <c r="C3539" s="53"/>
      <c r="D3539" s="50"/>
      <c r="F3539" s="54"/>
      <c r="AU3539" s="83"/>
    </row>
    <row r="3540" spans="1:47" s="10" customFormat="1" x14ac:dyDescent="0.2">
      <c r="A3540" s="52"/>
      <c r="C3540" s="53"/>
      <c r="D3540" s="50"/>
      <c r="F3540" s="54"/>
      <c r="AU3540" s="83"/>
    </row>
    <row r="3541" spans="1:47" s="10" customFormat="1" x14ac:dyDescent="0.2">
      <c r="A3541" s="52"/>
      <c r="C3541" s="53"/>
      <c r="D3541" s="50"/>
      <c r="F3541" s="54"/>
      <c r="AU3541" s="83"/>
    </row>
    <row r="3542" spans="1:47" s="10" customFormat="1" x14ac:dyDescent="0.2">
      <c r="A3542" s="52"/>
      <c r="C3542" s="53"/>
      <c r="D3542" s="50"/>
      <c r="F3542" s="54"/>
      <c r="AU3542" s="83"/>
    </row>
    <row r="3543" spans="1:47" s="10" customFormat="1" x14ac:dyDescent="0.2">
      <c r="A3543" s="52"/>
      <c r="C3543" s="53"/>
      <c r="D3543" s="50"/>
      <c r="F3543" s="54"/>
      <c r="AU3543" s="83"/>
    </row>
    <row r="3544" spans="1:47" s="10" customFormat="1" x14ac:dyDescent="0.2">
      <c r="A3544" s="52"/>
      <c r="C3544" s="53"/>
      <c r="D3544" s="50"/>
      <c r="F3544" s="54"/>
      <c r="AU3544" s="83"/>
    </row>
    <row r="3545" spans="1:47" s="10" customFormat="1" x14ac:dyDescent="0.2">
      <c r="A3545" s="52"/>
      <c r="C3545" s="53"/>
      <c r="D3545" s="50"/>
      <c r="F3545" s="54"/>
      <c r="AU3545" s="83"/>
    </row>
    <row r="3546" spans="1:47" s="10" customFormat="1" x14ac:dyDescent="0.2">
      <c r="A3546" s="52"/>
      <c r="C3546" s="53"/>
      <c r="D3546" s="50"/>
      <c r="F3546" s="54"/>
      <c r="AU3546" s="83"/>
    </row>
    <row r="3547" spans="1:47" s="10" customFormat="1" x14ac:dyDescent="0.2">
      <c r="A3547" s="52"/>
      <c r="C3547" s="53"/>
      <c r="D3547" s="50"/>
      <c r="F3547" s="54"/>
      <c r="AU3547" s="83"/>
    </row>
    <row r="3548" spans="1:47" s="10" customFormat="1" x14ac:dyDescent="0.2">
      <c r="A3548" s="52"/>
      <c r="C3548" s="53"/>
      <c r="D3548" s="50"/>
      <c r="F3548" s="54"/>
      <c r="AU3548" s="83"/>
    </row>
    <row r="3549" spans="1:47" s="10" customFormat="1" x14ac:dyDescent="0.2">
      <c r="A3549" s="52"/>
      <c r="C3549" s="53"/>
      <c r="D3549" s="50"/>
      <c r="F3549" s="54"/>
      <c r="AU3549" s="83"/>
    </row>
    <row r="3550" spans="1:47" s="10" customFormat="1" x14ac:dyDescent="0.2">
      <c r="A3550" s="52"/>
      <c r="C3550" s="53"/>
      <c r="D3550" s="50"/>
      <c r="F3550" s="54"/>
      <c r="AU3550" s="83"/>
    </row>
    <row r="3551" spans="1:47" s="10" customFormat="1" x14ac:dyDescent="0.2">
      <c r="A3551" s="52"/>
      <c r="C3551" s="53"/>
      <c r="D3551" s="50"/>
      <c r="F3551" s="54"/>
      <c r="AU3551" s="83"/>
    </row>
    <row r="3552" spans="1:47" s="10" customFormat="1" x14ac:dyDescent="0.2">
      <c r="A3552" s="52"/>
      <c r="C3552" s="53"/>
      <c r="D3552" s="50"/>
      <c r="F3552" s="54"/>
      <c r="AU3552" s="83"/>
    </row>
    <row r="3553" spans="1:47" s="10" customFormat="1" x14ac:dyDescent="0.2">
      <c r="A3553" s="52"/>
      <c r="C3553" s="53"/>
      <c r="D3553" s="50"/>
      <c r="F3553" s="54"/>
      <c r="AU3553" s="83"/>
    </row>
    <row r="3554" spans="1:47" s="10" customFormat="1" x14ac:dyDescent="0.2">
      <c r="A3554" s="52"/>
      <c r="C3554" s="53"/>
      <c r="D3554" s="50"/>
      <c r="F3554" s="54"/>
      <c r="AU3554" s="83"/>
    </row>
    <row r="3555" spans="1:47" s="10" customFormat="1" x14ac:dyDescent="0.2">
      <c r="A3555" s="52"/>
      <c r="C3555" s="53"/>
      <c r="D3555" s="50"/>
      <c r="F3555" s="54"/>
      <c r="AU3555" s="83"/>
    </row>
    <row r="3556" spans="1:47" s="10" customFormat="1" x14ac:dyDescent="0.2">
      <c r="A3556" s="52"/>
      <c r="C3556" s="53"/>
      <c r="D3556" s="50"/>
      <c r="F3556" s="54"/>
      <c r="AU3556" s="83"/>
    </row>
    <row r="3557" spans="1:47" s="10" customFormat="1" x14ac:dyDescent="0.2">
      <c r="A3557" s="52"/>
      <c r="C3557" s="53"/>
      <c r="D3557" s="50"/>
      <c r="F3557" s="54"/>
      <c r="AU3557" s="83"/>
    </row>
    <row r="3558" spans="1:47" s="10" customFormat="1" x14ac:dyDescent="0.2">
      <c r="A3558" s="52"/>
      <c r="C3558" s="53"/>
      <c r="D3558" s="50"/>
      <c r="F3558" s="54"/>
      <c r="AU3558" s="83"/>
    </row>
    <row r="3559" spans="1:47" s="10" customFormat="1" x14ac:dyDescent="0.2">
      <c r="A3559" s="52"/>
      <c r="C3559" s="53"/>
      <c r="D3559" s="50"/>
      <c r="F3559" s="54"/>
      <c r="AU3559" s="83"/>
    </row>
    <row r="3560" spans="1:47" s="10" customFormat="1" x14ac:dyDescent="0.2">
      <c r="A3560" s="52"/>
      <c r="C3560" s="53"/>
      <c r="D3560" s="50"/>
      <c r="F3560" s="54"/>
      <c r="AU3560" s="83"/>
    </row>
    <row r="3561" spans="1:47" s="10" customFormat="1" x14ac:dyDescent="0.2">
      <c r="A3561" s="52"/>
      <c r="C3561" s="53"/>
      <c r="D3561" s="50"/>
      <c r="F3561" s="54"/>
      <c r="AU3561" s="83"/>
    </row>
    <row r="3562" spans="1:47" s="10" customFormat="1" x14ac:dyDescent="0.2">
      <c r="A3562" s="52"/>
      <c r="C3562" s="53"/>
      <c r="D3562" s="50"/>
      <c r="F3562" s="54"/>
      <c r="AU3562" s="83"/>
    </row>
    <row r="3563" spans="1:47" s="10" customFormat="1" x14ac:dyDescent="0.2">
      <c r="A3563" s="52"/>
      <c r="C3563" s="53"/>
      <c r="D3563" s="50"/>
      <c r="F3563" s="54"/>
      <c r="AU3563" s="83"/>
    </row>
    <row r="3564" spans="1:47" s="10" customFormat="1" x14ac:dyDescent="0.2">
      <c r="A3564" s="52"/>
      <c r="C3564" s="53"/>
      <c r="D3564" s="50"/>
      <c r="F3564" s="54"/>
      <c r="AU3564" s="83"/>
    </row>
    <row r="3565" spans="1:47" s="10" customFormat="1" x14ac:dyDescent="0.2">
      <c r="A3565" s="52"/>
      <c r="C3565" s="53"/>
      <c r="D3565" s="50"/>
      <c r="F3565" s="54"/>
      <c r="AU3565" s="83"/>
    </row>
    <row r="3566" spans="1:47" s="10" customFormat="1" x14ac:dyDescent="0.2">
      <c r="A3566" s="52"/>
      <c r="C3566" s="53"/>
      <c r="D3566" s="50"/>
      <c r="F3566" s="54"/>
      <c r="AU3566" s="83"/>
    </row>
    <row r="3567" spans="1:47" s="10" customFormat="1" x14ac:dyDescent="0.2">
      <c r="A3567" s="52"/>
      <c r="C3567" s="53"/>
      <c r="D3567" s="50"/>
      <c r="F3567" s="54"/>
      <c r="AU3567" s="83"/>
    </row>
    <row r="3568" spans="1:47" s="10" customFormat="1" x14ac:dyDescent="0.2">
      <c r="A3568" s="52"/>
      <c r="C3568" s="53"/>
      <c r="D3568" s="50"/>
      <c r="F3568" s="54"/>
      <c r="AU3568" s="83"/>
    </row>
    <row r="3569" spans="1:47" s="10" customFormat="1" x14ac:dyDescent="0.2">
      <c r="A3569" s="52"/>
      <c r="C3569" s="53"/>
      <c r="D3569" s="50"/>
      <c r="F3569" s="54"/>
      <c r="AU3569" s="83"/>
    </row>
    <row r="3570" spans="1:47" s="10" customFormat="1" x14ac:dyDescent="0.2">
      <c r="A3570" s="52"/>
      <c r="C3570" s="53"/>
      <c r="D3570" s="50"/>
      <c r="F3570" s="54"/>
      <c r="AU3570" s="83"/>
    </row>
    <row r="3571" spans="1:47" s="10" customFormat="1" x14ac:dyDescent="0.2">
      <c r="A3571" s="52"/>
      <c r="C3571" s="53"/>
      <c r="D3571" s="50"/>
      <c r="F3571" s="54"/>
      <c r="AU3571" s="83"/>
    </row>
    <row r="3572" spans="1:47" s="10" customFormat="1" x14ac:dyDescent="0.2">
      <c r="A3572" s="52"/>
      <c r="C3572" s="53"/>
      <c r="D3572" s="50"/>
      <c r="F3572" s="54"/>
      <c r="AU3572" s="83"/>
    </row>
    <row r="3573" spans="1:47" s="10" customFormat="1" x14ac:dyDescent="0.2">
      <c r="A3573" s="52"/>
      <c r="C3573" s="53"/>
      <c r="D3573" s="50"/>
      <c r="F3573" s="54"/>
      <c r="AU3573" s="83"/>
    </row>
    <row r="3574" spans="1:47" s="10" customFormat="1" x14ac:dyDescent="0.2">
      <c r="A3574" s="52"/>
      <c r="C3574" s="53"/>
      <c r="D3574" s="50"/>
      <c r="F3574" s="54"/>
      <c r="AU3574" s="83"/>
    </row>
    <row r="3575" spans="1:47" s="10" customFormat="1" x14ac:dyDescent="0.2">
      <c r="A3575" s="52"/>
      <c r="C3575" s="53"/>
      <c r="D3575" s="50"/>
      <c r="F3575" s="54"/>
      <c r="AU3575" s="83"/>
    </row>
    <row r="3576" spans="1:47" s="10" customFormat="1" x14ac:dyDescent="0.2">
      <c r="A3576" s="52"/>
      <c r="C3576" s="53"/>
      <c r="D3576" s="50"/>
      <c r="F3576" s="54"/>
      <c r="AU3576" s="83"/>
    </row>
    <row r="3577" spans="1:47" s="10" customFormat="1" x14ac:dyDescent="0.2">
      <c r="A3577" s="52"/>
      <c r="C3577" s="53"/>
      <c r="D3577" s="50"/>
      <c r="F3577" s="54"/>
      <c r="AU3577" s="83"/>
    </row>
    <row r="3578" spans="1:47" s="10" customFormat="1" x14ac:dyDescent="0.2">
      <c r="A3578" s="52"/>
      <c r="C3578" s="53"/>
      <c r="D3578" s="50"/>
      <c r="F3578" s="54"/>
      <c r="AU3578" s="83"/>
    </row>
    <row r="3579" spans="1:47" s="10" customFormat="1" x14ac:dyDescent="0.2">
      <c r="A3579" s="52"/>
      <c r="C3579" s="53"/>
      <c r="D3579" s="50"/>
      <c r="F3579" s="54"/>
      <c r="AU3579" s="83"/>
    </row>
    <row r="3580" spans="1:47" s="10" customFormat="1" x14ac:dyDescent="0.2">
      <c r="A3580" s="52"/>
      <c r="C3580" s="53"/>
      <c r="D3580" s="50"/>
      <c r="F3580" s="54"/>
      <c r="AU3580" s="83"/>
    </row>
    <row r="3581" spans="1:47" s="10" customFormat="1" x14ac:dyDescent="0.2">
      <c r="A3581" s="52"/>
      <c r="C3581" s="53"/>
      <c r="D3581" s="50"/>
      <c r="F3581" s="54"/>
      <c r="AU3581" s="83"/>
    </row>
    <row r="3582" spans="1:47" s="10" customFormat="1" x14ac:dyDescent="0.2">
      <c r="A3582" s="52"/>
      <c r="C3582" s="53"/>
      <c r="D3582" s="50"/>
      <c r="F3582" s="54"/>
      <c r="AU3582" s="83"/>
    </row>
    <row r="3583" spans="1:47" s="10" customFormat="1" x14ac:dyDescent="0.2">
      <c r="A3583" s="52"/>
      <c r="C3583" s="53"/>
      <c r="D3583" s="50"/>
      <c r="F3583" s="54"/>
      <c r="AU3583" s="83"/>
    </row>
    <row r="3584" spans="1:47" s="10" customFormat="1" x14ac:dyDescent="0.2">
      <c r="A3584" s="52"/>
      <c r="C3584" s="53"/>
      <c r="D3584" s="50"/>
      <c r="F3584" s="54"/>
      <c r="AU3584" s="83"/>
    </row>
    <row r="3585" spans="1:47" s="10" customFormat="1" x14ac:dyDescent="0.2">
      <c r="A3585" s="52"/>
      <c r="C3585" s="53"/>
      <c r="D3585" s="50"/>
      <c r="F3585" s="54"/>
      <c r="AU3585" s="83"/>
    </row>
    <row r="3586" spans="1:47" s="10" customFormat="1" x14ac:dyDescent="0.2">
      <c r="A3586" s="52"/>
      <c r="C3586" s="53"/>
      <c r="D3586" s="50"/>
      <c r="F3586" s="54"/>
      <c r="AU3586" s="83"/>
    </row>
    <row r="3587" spans="1:47" s="10" customFormat="1" x14ac:dyDescent="0.2">
      <c r="A3587" s="52"/>
      <c r="C3587" s="53"/>
      <c r="D3587" s="50"/>
      <c r="F3587" s="54"/>
      <c r="AU3587" s="83"/>
    </row>
    <row r="3588" spans="1:47" s="10" customFormat="1" x14ac:dyDescent="0.2">
      <c r="A3588" s="52"/>
      <c r="C3588" s="53"/>
      <c r="D3588" s="50"/>
      <c r="F3588" s="54"/>
      <c r="AU3588" s="83"/>
    </row>
    <row r="3589" spans="1:47" s="10" customFormat="1" x14ac:dyDescent="0.2">
      <c r="A3589" s="52"/>
      <c r="C3589" s="53"/>
      <c r="D3589" s="50"/>
      <c r="F3589" s="54"/>
      <c r="AU3589" s="83"/>
    </row>
    <row r="3590" spans="1:47" s="10" customFormat="1" x14ac:dyDescent="0.2">
      <c r="A3590" s="52"/>
      <c r="C3590" s="53"/>
      <c r="D3590" s="50"/>
      <c r="F3590" s="54"/>
      <c r="AU3590" s="83"/>
    </row>
    <row r="3591" spans="1:47" s="10" customFormat="1" x14ac:dyDescent="0.2">
      <c r="A3591" s="52"/>
      <c r="C3591" s="53"/>
      <c r="D3591" s="50"/>
      <c r="F3591" s="54"/>
      <c r="AU3591" s="83"/>
    </row>
    <row r="3592" spans="1:47" s="10" customFormat="1" x14ac:dyDescent="0.2">
      <c r="A3592" s="52"/>
      <c r="C3592" s="53"/>
      <c r="D3592" s="50"/>
      <c r="F3592" s="54"/>
      <c r="AU3592" s="83"/>
    </row>
    <row r="3593" spans="1:47" s="10" customFormat="1" x14ac:dyDescent="0.2">
      <c r="A3593" s="52"/>
      <c r="C3593" s="53"/>
      <c r="D3593" s="50"/>
      <c r="F3593" s="54"/>
      <c r="AU3593" s="83"/>
    </row>
    <row r="3594" spans="1:47" s="10" customFormat="1" x14ac:dyDescent="0.2">
      <c r="A3594" s="52"/>
      <c r="C3594" s="53"/>
      <c r="D3594" s="50"/>
      <c r="F3594" s="54"/>
      <c r="AU3594" s="83"/>
    </row>
    <row r="3595" spans="1:47" s="10" customFormat="1" x14ac:dyDescent="0.2">
      <c r="A3595" s="52"/>
      <c r="C3595" s="53"/>
      <c r="D3595" s="50"/>
      <c r="F3595" s="54"/>
      <c r="AU3595" s="83"/>
    </row>
    <row r="3596" spans="1:47" s="10" customFormat="1" x14ac:dyDescent="0.2">
      <c r="A3596" s="52"/>
      <c r="C3596" s="53"/>
      <c r="D3596" s="50"/>
      <c r="F3596" s="54"/>
      <c r="AU3596" s="83"/>
    </row>
    <row r="3597" spans="1:47" s="10" customFormat="1" x14ac:dyDescent="0.2">
      <c r="A3597" s="52"/>
      <c r="C3597" s="53"/>
      <c r="D3597" s="50"/>
      <c r="F3597" s="54"/>
      <c r="AU3597" s="83"/>
    </row>
    <row r="3598" spans="1:47" s="10" customFormat="1" x14ac:dyDescent="0.2">
      <c r="A3598" s="52"/>
      <c r="C3598" s="53"/>
      <c r="D3598" s="50"/>
      <c r="F3598" s="54"/>
      <c r="AU3598" s="83"/>
    </row>
    <row r="3599" spans="1:47" s="10" customFormat="1" x14ac:dyDescent="0.2">
      <c r="A3599" s="52"/>
      <c r="C3599" s="53"/>
      <c r="D3599" s="50"/>
      <c r="F3599" s="54"/>
      <c r="AU3599" s="83"/>
    </row>
    <row r="3600" spans="1:47" s="10" customFormat="1" x14ac:dyDescent="0.2">
      <c r="A3600" s="52"/>
      <c r="C3600" s="53"/>
      <c r="D3600" s="50"/>
      <c r="F3600" s="54"/>
      <c r="AU3600" s="83"/>
    </row>
    <row r="3601" spans="1:47" s="10" customFormat="1" x14ac:dyDescent="0.2">
      <c r="A3601" s="52"/>
      <c r="C3601" s="53"/>
      <c r="D3601" s="50"/>
      <c r="F3601" s="54"/>
      <c r="AU3601" s="83"/>
    </row>
    <row r="3602" spans="1:47" s="10" customFormat="1" x14ac:dyDescent="0.2">
      <c r="A3602" s="52"/>
      <c r="C3602" s="53"/>
      <c r="D3602" s="50"/>
      <c r="F3602" s="54"/>
      <c r="AU3602" s="83"/>
    </row>
    <row r="3603" spans="1:47" s="10" customFormat="1" x14ac:dyDescent="0.2">
      <c r="A3603" s="52"/>
      <c r="C3603" s="53"/>
      <c r="D3603" s="50"/>
      <c r="F3603" s="54"/>
      <c r="AU3603" s="83"/>
    </row>
    <row r="3604" spans="1:47" s="10" customFormat="1" x14ac:dyDescent="0.2">
      <c r="A3604" s="52"/>
      <c r="C3604" s="53"/>
      <c r="D3604" s="50"/>
      <c r="F3604" s="54"/>
      <c r="AU3604" s="83"/>
    </row>
    <row r="3605" spans="1:47" s="10" customFormat="1" x14ac:dyDescent="0.2">
      <c r="A3605" s="52"/>
      <c r="C3605" s="53"/>
      <c r="D3605" s="50"/>
      <c r="F3605" s="54"/>
      <c r="AU3605" s="83"/>
    </row>
    <row r="3606" spans="1:47" s="10" customFormat="1" x14ac:dyDescent="0.2">
      <c r="A3606" s="52"/>
      <c r="C3606" s="53"/>
      <c r="D3606" s="50"/>
      <c r="F3606" s="54"/>
      <c r="AU3606" s="83"/>
    </row>
    <row r="3607" spans="1:47" s="10" customFormat="1" x14ac:dyDescent="0.2">
      <c r="A3607" s="52"/>
      <c r="C3607" s="53"/>
      <c r="D3607" s="50"/>
      <c r="F3607" s="54"/>
      <c r="AU3607" s="83"/>
    </row>
    <row r="3608" spans="1:47" s="10" customFormat="1" x14ac:dyDescent="0.2">
      <c r="A3608" s="52"/>
      <c r="C3608" s="53"/>
      <c r="D3608" s="50"/>
      <c r="F3608" s="54"/>
      <c r="AU3608" s="83"/>
    </row>
    <row r="3609" spans="1:47" s="10" customFormat="1" x14ac:dyDescent="0.2">
      <c r="A3609" s="52"/>
      <c r="C3609" s="53"/>
      <c r="D3609" s="50"/>
      <c r="F3609" s="54"/>
      <c r="AU3609" s="83"/>
    </row>
    <row r="3610" spans="1:47" s="10" customFormat="1" x14ac:dyDescent="0.2">
      <c r="A3610" s="52"/>
      <c r="C3610" s="53"/>
      <c r="D3610" s="50"/>
      <c r="F3610" s="54"/>
      <c r="AU3610" s="83"/>
    </row>
    <row r="3611" spans="1:47" s="10" customFormat="1" x14ac:dyDescent="0.2">
      <c r="A3611" s="52"/>
      <c r="C3611" s="53"/>
      <c r="D3611" s="50"/>
      <c r="F3611" s="54"/>
      <c r="AU3611" s="83"/>
    </row>
    <row r="3612" spans="1:47" s="10" customFormat="1" x14ac:dyDescent="0.2">
      <c r="A3612" s="52"/>
      <c r="C3612" s="53"/>
      <c r="D3612" s="50"/>
      <c r="F3612" s="54"/>
      <c r="AU3612" s="83"/>
    </row>
    <row r="3613" spans="1:47" s="10" customFormat="1" x14ac:dyDescent="0.2">
      <c r="A3613" s="52"/>
      <c r="C3613" s="53"/>
      <c r="D3613" s="50"/>
      <c r="F3613" s="54"/>
      <c r="AU3613" s="83"/>
    </row>
    <row r="3614" spans="1:47" s="10" customFormat="1" x14ac:dyDescent="0.2">
      <c r="A3614" s="52"/>
      <c r="C3614" s="53"/>
      <c r="D3614" s="50"/>
      <c r="F3614" s="54"/>
      <c r="AU3614" s="83"/>
    </row>
    <row r="3615" spans="1:47" s="10" customFormat="1" x14ac:dyDescent="0.2">
      <c r="A3615" s="52"/>
      <c r="C3615" s="53"/>
      <c r="D3615" s="50"/>
      <c r="F3615" s="54"/>
      <c r="AU3615" s="83"/>
    </row>
    <row r="3616" spans="1:47" s="10" customFormat="1" x14ac:dyDescent="0.2">
      <c r="A3616" s="52"/>
      <c r="C3616" s="53"/>
      <c r="D3616" s="50"/>
      <c r="F3616" s="54"/>
      <c r="AU3616" s="83"/>
    </row>
    <row r="3617" spans="1:47" s="10" customFormat="1" x14ac:dyDescent="0.2">
      <c r="A3617" s="52"/>
      <c r="C3617" s="53"/>
      <c r="D3617" s="50"/>
      <c r="F3617" s="54"/>
      <c r="AU3617" s="83"/>
    </row>
    <row r="3618" spans="1:47" s="10" customFormat="1" x14ac:dyDescent="0.2">
      <c r="A3618" s="52"/>
      <c r="C3618" s="53"/>
      <c r="D3618" s="50"/>
      <c r="F3618" s="54"/>
      <c r="AU3618" s="83"/>
    </row>
    <row r="3619" spans="1:47" s="10" customFormat="1" x14ac:dyDescent="0.2">
      <c r="A3619" s="52"/>
      <c r="C3619" s="53"/>
      <c r="D3619" s="50"/>
      <c r="F3619" s="54"/>
      <c r="AU3619" s="83"/>
    </row>
    <row r="3620" spans="1:47" s="10" customFormat="1" x14ac:dyDescent="0.2">
      <c r="A3620" s="52"/>
      <c r="C3620" s="53"/>
      <c r="D3620" s="50"/>
      <c r="F3620" s="54"/>
      <c r="AU3620" s="83"/>
    </row>
    <row r="3621" spans="1:47" s="10" customFormat="1" x14ac:dyDescent="0.2">
      <c r="A3621" s="52"/>
      <c r="C3621" s="53"/>
      <c r="D3621" s="50"/>
      <c r="F3621" s="54"/>
      <c r="AU3621" s="83"/>
    </row>
    <row r="3622" spans="1:47" s="10" customFormat="1" x14ac:dyDescent="0.2">
      <c r="A3622" s="52"/>
      <c r="C3622" s="53"/>
      <c r="D3622" s="50"/>
      <c r="F3622" s="54"/>
      <c r="AU3622" s="83"/>
    </row>
    <row r="3623" spans="1:47" s="10" customFormat="1" x14ac:dyDescent="0.2">
      <c r="A3623" s="52"/>
      <c r="C3623" s="53"/>
      <c r="D3623" s="50"/>
      <c r="F3623" s="54"/>
      <c r="AU3623" s="83"/>
    </row>
    <row r="3624" spans="1:47" s="10" customFormat="1" x14ac:dyDescent="0.2">
      <c r="A3624" s="52"/>
      <c r="C3624" s="53"/>
      <c r="D3624" s="50"/>
      <c r="F3624" s="54"/>
      <c r="AU3624" s="83"/>
    </row>
    <row r="3625" spans="1:47" s="10" customFormat="1" x14ac:dyDescent="0.2">
      <c r="A3625" s="52"/>
      <c r="C3625" s="53"/>
      <c r="D3625" s="50"/>
      <c r="F3625" s="54"/>
      <c r="AU3625" s="83"/>
    </row>
    <row r="3626" spans="1:47" s="10" customFormat="1" x14ac:dyDescent="0.2">
      <c r="A3626" s="52"/>
      <c r="C3626" s="53"/>
      <c r="D3626" s="50"/>
      <c r="F3626" s="54"/>
      <c r="AU3626" s="83"/>
    </row>
    <row r="3627" spans="1:47" s="10" customFormat="1" x14ac:dyDescent="0.2">
      <c r="A3627" s="52"/>
      <c r="C3627" s="53"/>
      <c r="D3627" s="50"/>
      <c r="F3627" s="54"/>
      <c r="AU3627" s="83"/>
    </row>
    <row r="3628" spans="1:47" s="10" customFormat="1" x14ac:dyDescent="0.2">
      <c r="A3628" s="52"/>
      <c r="C3628" s="53"/>
      <c r="D3628" s="50"/>
      <c r="F3628" s="54"/>
      <c r="AU3628" s="83"/>
    </row>
    <row r="3629" spans="1:47" s="10" customFormat="1" x14ac:dyDescent="0.2">
      <c r="A3629" s="52"/>
      <c r="C3629" s="53"/>
      <c r="D3629" s="50"/>
      <c r="F3629" s="54"/>
      <c r="AU3629" s="83"/>
    </row>
    <row r="3630" spans="1:47" s="10" customFormat="1" x14ac:dyDescent="0.2">
      <c r="A3630" s="52"/>
      <c r="C3630" s="53"/>
      <c r="D3630" s="50"/>
      <c r="F3630" s="54"/>
      <c r="AU3630" s="83"/>
    </row>
    <row r="3631" spans="1:47" s="10" customFormat="1" x14ac:dyDescent="0.2">
      <c r="A3631" s="52"/>
      <c r="C3631" s="53"/>
      <c r="D3631" s="50"/>
      <c r="F3631" s="54"/>
      <c r="AU3631" s="83"/>
    </row>
    <row r="3632" spans="1:47" s="10" customFormat="1" x14ac:dyDescent="0.2">
      <c r="A3632" s="52"/>
      <c r="C3632" s="53"/>
      <c r="D3632" s="50"/>
      <c r="F3632" s="54"/>
      <c r="AU3632" s="83"/>
    </row>
    <row r="3633" spans="1:47" s="10" customFormat="1" x14ac:dyDescent="0.2">
      <c r="A3633" s="52"/>
      <c r="C3633" s="53"/>
      <c r="D3633" s="50"/>
      <c r="F3633" s="54"/>
      <c r="AU3633" s="83"/>
    </row>
    <row r="3634" spans="1:47" s="10" customFormat="1" x14ac:dyDescent="0.2">
      <c r="A3634" s="52"/>
      <c r="C3634" s="53"/>
      <c r="D3634" s="50"/>
      <c r="F3634" s="54"/>
      <c r="AU3634" s="83"/>
    </row>
    <row r="3635" spans="1:47" s="10" customFormat="1" x14ac:dyDescent="0.2">
      <c r="A3635" s="52"/>
      <c r="C3635" s="53"/>
      <c r="D3635" s="50"/>
      <c r="F3635" s="54"/>
      <c r="AU3635" s="83"/>
    </row>
    <row r="3636" spans="1:47" s="10" customFormat="1" x14ac:dyDescent="0.2">
      <c r="A3636" s="52"/>
      <c r="C3636" s="53"/>
      <c r="D3636" s="50"/>
      <c r="F3636" s="54"/>
      <c r="AU3636" s="83"/>
    </row>
    <row r="3637" spans="1:47" s="10" customFormat="1" x14ac:dyDescent="0.2">
      <c r="A3637" s="52"/>
      <c r="C3637" s="53"/>
      <c r="D3637" s="50"/>
      <c r="F3637" s="54"/>
      <c r="AU3637" s="83"/>
    </row>
    <row r="3638" spans="1:47" s="10" customFormat="1" x14ac:dyDescent="0.2">
      <c r="A3638" s="52"/>
      <c r="C3638" s="53"/>
      <c r="D3638" s="50"/>
      <c r="F3638" s="54"/>
      <c r="AU3638" s="83"/>
    </row>
    <row r="3639" spans="1:47" s="10" customFormat="1" x14ac:dyDescent="0.2">
      <c r="A3639" s="52"/>
      <c r="C3639" s="53"/>
      <c r="D3639" s="50"/>
      <c r="F3639" s="54"/>
      <c r="AU3639" s="83"/>
    </row>
    <row r="3640" spans="1:47" s="10" customFormat="1" x14ac:dyDescent="0.2">
      <c r="A3640" s="52"/>
      <c r="C3640" s="53"/>
      <c r="D3640" s="50"/>
      <c r="F3640" s="54"/>
      <c r="AU3640" s="83"/>
    </row>
    <row r="3641" spans="1:47" s="10" customFormat="1" x14ac:dyDescent="0.2">
      <c r="A3641" s="52"/>
      <c r="C3641" s="53"/>
      <c r="D3641" s="50"/>
      <c r="F3641" s="54"/>
      <c r="AU3641" s="83"/>
    </row>
    <row r="3642" spans="1:47" s="10" customFormat="1" x14ac:dyDescent="0.2">
      <c r="A3642" s="52"/>
      <c r="C3642" s="53"/>
      <c r="D3642" s="50"/>
      <c r="F3642" s="54"/>
      <c r="AU3642" s="83"/>
    </row>
    <row r="3643" spans="1:47" s="10" customFormat="1" x14ac:dyDescent="0.2">
      <c r="A3643" s="52"/>
      <c r="C3643" s="53"/>
      <c r="D3643" s="50"/>
      <c r="F3643" s="54"/>
      <c r="AU3643" s="83"/>
    </row>
    <row r="3644" spans="1:47" s="10" customFormat="1" x14ac:dyDescent="0.2">
      <c r="A3644" s="52"/>
      <c r="C3644" s="53"/>
      <c r="D3644" s="50"/>
      <c r="F3644" s="54"/>
      <c r="AU3644" s="83"/>
    </row>
    <row r="3645" spans="1:47" s="10" customFormat="1" x14ac:dyDescent="0.2">
      <c r="A3645" s="52"/>
      <c r="C3645" s="53"/>
      <c r="D3645" s="50"/>
      <c r="F3645" s="54"/>
      <c r="AU3645" s="83"/>
    </row>
    <row r="3646" spans="1:47" s="10" customFormat="1" x14ac:dyDescent="0.2">
      <c r="A3646" s="52"/>
      <c r="C3646" s="53"/>
      <c r="D3646" s="50"/>
      <c r="F3646" s="54"/>
      <c r="AU3646" s="83"/>
    </row>
    <row r="3647" spans="1:47" s="10" customFormat="1" x14ac:dyDescent="0.2">
      <c r="A3647" s="52"/>
      <c r="C3647" s="53"/>
      <c r="D3647" s="50"/>
      <c r="F3647" s="54"/>
      <c r="AU3647" s="83"/>
    </row>
    <row r="3648" spans="1:47" s="10" customFormat="1" x14ac:dyDescent="0.2">
      <c r="A3648" s="52"/>
      <c r="C3648" s="53"/>
      <c r="D3648" s="50"/>
      <c r="F3648" s="54"/>
      <c r="AU3648" s="83"/>
    </row>
    <row r="3649" spans="1:47" s="10" customFormat="1" x14ac:dyDescent="0.2">
      <c r="A3649" s="52"/>
      <c r="C3649" s="53"/>
      <c r="D3649" s="50"/>
      <c r="F3649" s="54"/>
      <c r="AU3649" s="83"/>
    </row>
    <row r="3650" spans="1:47" s="10" customFormat="1" x14ac:dyDescent="0.2">
      <c r="A3650" s="52"/>
      <c r="C3650" s="53"/>
      <c r="D3650" s="50"/>
      <c r="F3650" s="54"/>
      <c r="AU3650" s="83"/>
    </row>
    <row r="3651" spans="1:47" s="10" customFormat="1" x14ac:dyDescent="0.2">
      <c r="A3651" s="52"/>
      <c r="C3651" s="53"/>
      <c r="D3651" s="50"/>
      <c r="F3651" s="54"/>
      <c r="AU3651" s="83"/>
    </row>
    <row r="3652" spans="1:47" s="10" customFormat="1" x14ac:dyDescent="0.2">
      <c r="A3652" s="52"/>
      <c r="C3652" s="53"/>
      <c r="D3652" s="50"/>
      <c r="F3652" s="54"/>
      <c r="AU3652" s="83"/>
    </row>
    <row r="3653" spans="1:47" s="10" customFormat="1" x14ac:dyDescent="0.2">
      <c r="A3653" s="52"/>
      <c r="C3653" s="53"/>
      <c r="D3653" s="50"/>
      <c r="F3653" s="54"/>
      <c r="AU3653" s="83"/>
    </row>
    <row r="3654" spans="1:47" s="10" customFormat="1" x14ac:dyDescent="0.2">
      <c r="A3654" s="52"/>
      <c r="C3654" s="53"/>
      <c r="D3654" s="50"/>
      <c r="F3654" s="54"/>
      <c r="AU3654" s="83"/>
    </row>
    <row r="3655" spans="1:47" s="10" customFormat="1" x14ac:dyDescent="0.2">
      <c r="A3655" s="52"/>
      <c r="C3655" s="53"/>
      <c r="D3655" s="50"/>
      <c r="F3655" s="54"/>
      <c r="AU3655" s="83"/>
    </row>
    <row r="3656" spans="1:47" s="10" customFormat="1" x14ac:dyDescent="0.2">
      <c r="A3656" s="52"/>
      <c r="C3656" s="53"/>
      <c r="D3656" s="50"/>
      <c r="F3656" s="54"/>
      <c r="AU3656" s="83"/>
    </row>
    <row r="3657" spans="1:47" s="10" customFormat="1" x14ac:dyDescent="0.2">
      <c r="A3657" s="52"/>
      <c r="C3657" s="53"/>
      <c r="D3657" s="50"/>
      <c r="F3657" s="54"/>
      <c r="AU3657" s="83"/>
    </row>
    <row r="3658" spans="1:47" s="10" customFormat="1" x14ac:dyDescent="0.2">
      <c r="A3658" s="52"/>
      <c r="C3658" s="53"/>
      <c r="D3658" s="50"/>
      <c r="F3658" s="54"/>
      <c r="AU3658" s="83"/>
    </row>
    <row r="3659" spans="1:47" s="10" customFormat="1" x14ac:dyDescent="0.2">
      <c r="A3659" s="52"/>
      <c r="C3659" s="53"/>
      <c r="D3659" s="50"/>
      <c r="F3659" s="54"/>
      <c r="AU3659" s="83"/>
    </row>
    <row r="3660" spans="1:47" s="10" customFormat="1" x14ac:dyDescent="0.2">
      <c r="A3660" s="52"/>
      <c r="C3660" s="53"/>
      <c r="D3660" s="50"/>
      <c r="F3660" s="54"/>
      <c r="AU3660" s="83"/>
    </row>
    <row r="3661" spans="1:47" s="10" customFormat="1" x14ac:dyDescent="0.2">
      <c r="A3661" s="52"/>
      <c r="C3661" s="53"/>
      <c r="D3661" s="50"/>
      <c r="F3661" s="54"/>
      <c r="AU3661" s="83"/>
    </row>
    <row r="3662" spans="1:47" s="10" customFormat="1" x14ac:dyDescent="0.2">
      <c r="A3662" s="52"/>
      <c r="C3662" s="53"/>
      <c r="D3662" s="50"/>
      <c r="F3662" s="54"/>
      <c r="AU3662" s="83"/>
    </row>
    <row r="3663" spans="1:47" s="10" customFormat="1" x14ac:dyDescent="0.2">
      <c r="A3663" s="52"/>
      <c r="C3663" s="53"/>
      <c r="D3663" s="50"/>
      <c r="F3663" s="54"/>
      <c r="AU3663" s="83"/>
    </row>
    <row r="3664" spans="1:47" s="10" customFormat="1" x14ac:dyDescent="0.2">
      <c r="A3664" s="52"/>
      <c r="C3664" s="53"/>
      <c r="D3664" s="50"/>
      <c r="F3664" s="54"/>
      <c r="AU3664" s="83"/>
    </row>
    <row r="3665" spans="1:47" s="10" customFormat="1" x14ac:dyDescent="0.2">
      <c r="A3665" s="52"/>
      <c r="C3665" s="53"/>
      <c r="D3665" s="50"/>
      <c r="F3665" s="54"/>
      <c r="AU3665" s="83"/>
    </row>
    <row r="3666" spans="1:47" s="10" customFormat="1" x14ac:dyDescent="0.2">
      <c r="A3666" s="52"/>
      <c r="C3666" s="53"/>
      <c r="D3666" s="50"/>
      <c r="F3666" s="54"/>
      <c r="AU3666" s="83"/>
    </row>
    <row r="3667" spans="1:47" s="10" customFormat="1" x14ac:dyDescent="0.2">
      <c r="A3667" s="52"/>
      <c r="C3667" s="53"/>
      <c r="D3667" s="50"/>
      <c r="F3667" s="54"/>
      <c r="AU3667" s="83"/>
    </row>
    <row r="3668" spans="1:47" s="10" customFormat="1" x14ac:dyDescent="0.2">
      <c r="A3668" s="52"/>
      <c r="C3668" s="53"/>
      <c r="D3668" s="50"/>
      <c r="F3668" s="54"/>
      <c r="AU3668" s="83"/>
    </row>
    <row r="3669" spans="1:47" s="10" customFormat="1" x14ac:dyDescent="0.2">
      <c r="A3669" s="52"/>
      <c r="C3669" s="53"/>
      <c r="D3669" s="50"/>
      <c r="F3669" s="54"/>
      <c r="AU3669" s="83"/>
    </row>
    <row r="3670" spans="1:47" s="10" customFormat="1" x14ac:dyDescent="0.2">
      <c r="A3670" s="52"/>
      <c r="C3670" s="53"/>
      <c r="D3670" s="50"/>
      <c r="F3670" s="54"/>
      <c r="AU3670" s="83"/>
    </row>
    <row r="3671" spans="1:47" s="10" customFormat="1" x14ac:dyDescent="0.2">
      <c r="A3671" s="52"/>
      <c r="C3671" s="53"/>
      <c r="D3671" s="50"/>
      <c r="F3671" s="54"/>
      <c r="AU3671" s="83"/>
    </row>
    <row r="3672" spans="1:47" s="10" customFormat="1" x14ac:dyDescent="0.2">
      <c r="A3672" s="52"/>
      <c r="C3672" s="53"/>
      <c r="D3672" s="50"/>
      <c r="F3672" s="54"/>
      <c r="AU3672" s="83"/>
    </row>
    <row r="3673" spans="1:47" s="10" customFormat="1" x14ac:dyDescent="0.2">
      <c r="A3673" s="52"/>
      <c r="C3673" s="53"/>
      <c r="D3673" s="50"/>
      <c r="F3673" s="54"/>
      <c r="AU3673" s="83"/>
    </row>
    <row r="3674" spans="1:47" s="10" customFormat="1" x14ac:dyDescent="0.2">
      <c r="A3674" s="52"/>
      <c r="C3674" s="53"/>
      <c r="D3674" s="50"/>
      <c r="F3674" s="54"/>
      <c r="AU3674" s="83"/>
    </row>
    <row r="3675" spans="1:47" s="10" customFormat="1" x14ac:dyDescent="0.2">
      <c r="A3675" s="52"/>
      <c r="C3675" s="53"/>
      <c r="D3675" s="50"/>
      <c r="F3675" s="54"/>
      <c r="AU3675" s="83"/>
    </row>
    <row r="3676" spans="1:47" s="10" customFormat="1" x14ac:dyDescent="0.2">
      <c r="A3676" s="52"/>
      <c r="C3676" s="53"/>
      <c r="D3676" s="50"/>
      <c r="F3676" s="54"/>
      <c r="AU3676" s="83"/>
    </row>
    <row r="3677" spans="1:47" s="10" customFormat="1" x14ac:dyDescent="0.2">
      <c r="A3677" s="52"/>
      <c r="C3677" s="53"/>
      <c r="D3677" s="50"/>
      <c r="F3677" s="54"/>
      <c r="AU3677" s="83"/>
    </row>
    <row r="3678" spans="1:47" s="10" customFormat="1" x14ac:dyDescent="0.2">
      <c r="A3678" s="52"/>
      <c r="C3678" s="53"/>
      <c r="D3678" s="50"/>
      <c r="F3678" s="54"/>
      <c r="AU3678" s="83"/>
    </row>
    <row r="3679" spans="1:47" s="10" customFormat="1" x14ac:dyDescent="0.2">
      <c r="A3679" s="52"/>
      <c r="C3679" s="53"/>
      <c r="D3679" s="50"/>
      <c r="F3679" s="54"/>
      <c r="AU3679" s="83"/>
    </row>
    <row r="3680" spans="1:47" s="10" customFormat="1" x14ac:dyDescent="0.2">
      <c r="A3680" s="52"/>
      <c r="C3680" s="53"/>
      <c r="D3680" s="50"/>
      <c r="F3680" s="54"/>
      <c r="AU3680" s="83"/>
    </row>
    <row r="3681" spans="1:47" s="10" customFormat="1" x14ac:dyDescent="0.2">
      <c r="A3681" s="52"/>
      <c r="C3681" s="53"/>
      <c r="D3681" s="50"/>
      <c r="F3681" s="54"/>
      <c r="AU3681" s="83"/>
    </row>
    <row r="3682" spans="1:47" s="10" customFormat="1" x14ac:dyDescent="0.2">
      <c r="A3682" s="52"/>
      <c r="C3682" s="53"/>
      <c r="D3682" s="50"/>
      <c r="F3682" s="54"/>
      <c r="AU3682" s="83"/>
    </row>
    <row r="3683" spans="1:47" s="10" customFormat="1" x14ac:dyDescent="0.2">
      <c r="A3683" s="52"/>
      <c r="C3683" s="53"/>
      <c r="D3683" s="50"/>
      <c r="F3683" s="54"/>
      <c r="AU3683" s="83"/>
    </row>
    <row r="3684" spans="1:47" s="10" customFormat="1" x14ac:dyDescent="0.2">
      <c r="A3684" s="52"/>
      <c r="C3684" s="53"/>
      <c r="D3684" s="50"/>
      <c r="F3684" s="54"/>
      <c r="AU3684" s="83"/>
    </row>
    <row r="3685" spans="1:47" s="10" customFormat="1" x14ac:dyDescent="0.2">
      <c r="A3685" s="52"/>
      <c r="C3685" s="53"/>
      <c r="D3685" s="50"/>
      <c r="F3685" s="54"/>
      <c r="AU3685" s="83"/>
    </row>
    <row r="3686" spans="1:47" s="10" customFormat="1" x14ac:dyDescent="0.2">
      <c r="A3686" s="52"/>
      <c r="C3686" s="53"/>
      <c r="D3686" s="50"/>
      <c r="F3686" s="54"/>
      <c r="AU3686" s="83"/>
    </row>
    <row r="3687" spans="1:47" s="10" customFormat="1" x14ac:dyDescent="0.2">
      <c r="A3687" s="52"/>
      <c r="C3687" s="53"/>
      <c r="D3687" s="50"/>
      <c r="F3687" s="54"/>
      <c r="AU3687" s="83"/>
    </row>
    <row r="3688" spans="1:47" s="10" customFormat="1" x14ac:dyDescent="0.2">
      <c r="A3688" s="52"/>
      <c r="C3688" s="53"/>
      <c r="D3688" s="50"/>
      <c r="F3688" s="54"/>
      <c r="AU3688" s="83"/>
    </row>
    <row r="3689" spans="1:47" s="10" customFormat="1" x14ac:dyDescent="0.2">
      <c r="A3689" s="52"/>
      <c r="C3689" s="53"/>
      <c r="D3689" s="50"/>
      <c r="F3689" s="54"/>
      <c r="AU3689" s="83"/>
    </row>
    <row r="3690" spans="1:47" s="10" customFormat="1" x14ac:dyDescent="0.2">
      <c r="A3690" s="52"/>
      <c r="C3690" s="53"/>
      <c r="D3690" s="50"/>
      <c r="F3690" s="54"/>
      <c r="AU3690" s="83"/>
    </row>
    <row r="3691" spans="1:47" s="10" customFormat="1" x14ac:dyDescent="0.2">
      <c r="A3691" s="52"/>
      <c r="C3691" s="53"/>
      <c r="D3691" s="50"/>
      <c r="F3691" s="54"/>
      <c r="AU3691" s="83"/>
    </row>
    <row r="3692" spans="1:47" s="10" customFormat="1" x14ac:dyDescent="0.2">
      <c r="A3692" s="52"/>
      <c r="C3692" s="53"/>
      <c r="D3692" s="50"/>
      <c r="F3692" s="54"/>
      <c r="AU3692" s="83"/>
    </row>
    <row r="3693" spans="1:47" s="10" customFormat="1" x14ac:dyDescent="0.2">
      <c r="A3693" s="52"/>
      <c r="C3693" s="53"/>
      <c r="D3693" s="50"/>
      <c r="F3693" s="54"/>
      <c r="AU3693" s="83"/>
    </row>
    <row r="3694" spans="1:47" s="10" customFormat="1" x14ac:dyDescent="0.2">
      <c r="A3694" s="52"/>
      <c r="C3694" s="53"/>
      <c r="D3694" s="50"/>
      <c r="F3694" s="54"/>
      <c r="AU3694" s="83"/>
    </row>
    <row r="3695" spans="1:47" s="10" customFormat="1" x14ac:dyDescent="0.2">
      <c r="A3695" s="52"/>
      <c r="C3695" s="53"/>
      <c r="D3695" s="50"/>
      <c r="F3695" s="54"/>
      <c r="AU3695" s="83"/>
    </row>
    <row r="3696" spans="1:47" s="10" customFormat="1" x14ac:dyDescent="0.2">
      <c r="A3696" s="52"/>
      <c r="C3696" s="53"/>
      <c r="D3696" s="50"/>
      <c r="F3696" s="54"/>
      <c r="AU3696" s="83"/>
    </row>
    <row r="3697" spans="1:47" s="10" customFormat="1" x14ac:dyDescent="0.2">
      <c r="A3697" s="52"/>
      <c r="C3697" s="53"/>
      <c r="D3697" s="50"/>
      <c r="F3697" s="54"/>
      <c r="AU3697" s="83"/>
    </row>
    <row r="3698" spans="1:47" s="10" customFormat="1" x14ac:dyDescent="0.2">
      <c r="A3698" s="52"/>
      <c r="C3698" s="53"/>
      <c r="D3698" s="50"/>
      <c r="F3698" s="54"/>
      <c r="AU3698" s="83"/>
    </row>
    <row r="3699" spans="1:47" s="10" customFormat="1" x14ac:dyDescent="0.2">
      <c r="A3699" s="52"/>
      <c r="C3699" s="53"/>
      <c r="D3699" s="50"/>
      <c r="F3699" s="54"/>
      <c r="AU3699" s="83"/>
    </row>
    <row r="3700" spans="1:47" s="10" customFormat="1" x14ac:dyDescent="0.2">
      <c r="A3700" s="52"/>
      <c r="C3700" s="53"/>
      <c r="D3700" s="50"/>
      <c r="F3700" s="54"/>
      <c r="AU3700" s="83"/>
    </row>
    <row r="3701" spans="1:47" s="10" customFormat="1" x14ac:dyDescent="0.2">
      <c r="A3701" s="52"/>
      <c r="C3701" s="53"/>
      <c r="D3701" s="50"/>
      <c r="F3701" s="54"/>
      <c r="AU3701" s="83"/>
    </row>
    <row r="3702" spans="1:47" s="10" customFormat="1" x14ac:dyDescent="0.2">
      <c r="A3702" s="52"/>
      <c r="C3702" s="53"/>
      <c r="D3702" s="50"/>
      <c r="F3702" s="54"/>
      <c r="AU3702" s="83"/>
    </row>
    <row r="3703" spans="1:47" s="10" customFormat="1" x14ac:dyDescent="0.2">
      <c r="A3703" s="52"/>
      <c r="C3703" s="53"/>
      <c r="D3703" s="50"/>
      <c r="F3703" s="54"/>
      <c r="AU3703" s="83"/>
    </row>
    <row r="3704" spans="1:47" s="10" customFormat="1" x14ac:dyDescent="0.2">
      <c r="A3704" s="52"/>
      <c r="C3704" s="53"/>
      <c r="D3704" s="50"/>
      <c r="F3704" s="54"/>
      <c r="AU3704" s="83"/>
    </row>
    <row r="3705" spans="1:47" s="10" customFormat="1" x14ac:dyDescent="0.2">
      <c r="A3705" s="52"/>
      <c r="C3705" s="53"/>
      <c r="D3705" s="50"/>
      <c r="F3705" s="54"/>
      <c r="AU3705" s="83"/>
    </row>
    <row r="3706" spans="1:47" s="10" customFormat="1" x14ac:dyDescent="0.2">
      <c r="A3706" s="52"/>
      <c r="C3706" s="53"/>
      <c r="D3706" s="50"/>
      <c r="F3706" s="54"/>
      <c r="AU3706" s="83"/>
    </row>
    <row r="3707" spans="1:47" s="10" customFormat="1" x14ac:dyDescent="0.2">
      <c r="A3707" s="52"/>
      <c r="C3707" s="53"/>
      <c r="D3707" s="50"/>
      <c r="F3707" s="54"/>
      <c r="AU3707" s="83"/>
    </row>
    <row r="3708" spans="1:47" s="10" customFormat="1" x14ac:dyDescent="0.2">
      <c r="A3708" s="52"/>
      <c r="C3708" s="53"/>
      <c r="D3708" s="50"/>
      <c r="F3708" s="54"/>
      <c r="AU3708" s="83"/>
    </row>
    <row r="3709" spans="1:47" s="10" customFormat="1" x14ac:dyDescent="0.2">
      <c r="A3709" s="52"/>
      <c r="C3709" s="53"/>
      <c r="D3709" s="50"/>
      <c r="F3709" s="54"/>
      <c r="AU3709" s="83"/>
    </row>
    <row r="3710" spans="1:47" s="10" customFormat="1" x14ac:dyDescent="0.2">
      <c r="A3710" s="52"/>
      <c r="C3710" s="53"/>
      <c r="D3710" s="50"/>
      <c r="F3710" s="54"/>
      <c r="AU3710" s="83"/>
    </row>
    <row r="3711" spans="1:47" s="10" customFormat="1" x14ac:dyDescent="0.2">
      <c r="A3711" s="52"/>
      <c r="C3711" s="53"/>
      <c r="D3711" s="50"/>
      <c r="F3711" s="54"/>
      <c r="AU3711" s="83"/>
    </row>
    <row r="3712" spans="1:47" s="10" customFormat="1" x14ac:dyDescent="0.2">
      <c r="A3712" s="52"/>
      <c r="C3712" s="53"/>
      <c r="D3712" s="50"/>
      <c r="F3712" s="54"/>
      <c r="AU3712" s="83"/>
    </row>
    <row r="3713" spans="1:47" s="10" customFormat="1" x14ac:dyDescent="0.2">
      <c r="A3713" s="52"/>
      <c r="C3713" s="53"/>
      <c r="D3713" s="50"/>
      <c r="F3713" s="54"/>
      <c r="AU3713" s="83"/>
    </row>
    <row r="3714" spans="1:47" s="10" customFormat="1" x14ac:dyDescent="0.2">
      <c r="A3714" s="52"/>
      <c r="C3714" s="53"/>
      <c r="D3714" s="50"/>
      <c r="F3714" s="54"/>
      <c r="AU3714" s="83"/>
    </row>
    <row r="3715" spans="1:47" s="10" customFormat="1" x14ac:dyDescent="0.2">
      <c r="A3715" s="52"/>
      <c r="C3715" s="53"/>
      <c r="D3715" s="50"/>
      <c r="F3715" s="54"/>
      <c r="AU3715" s="83"/>
    </row>
    <row r="3716" spans="1:47" s="10" customFormat="1" x14ac:dyDescent="0.2">
      <c r="A3716" s="52"/>
      <c r="C3716" s="53"/>
      <c r="D3716" s="50"/>
      <c r="F3716" s="54"/>
      <c r="AU3716" s="83"/>
    </row>
    <row r="3717" spans="1:47" s="10" customFormat="1" x14ac:dyDescent="0.2">
      <c r="A3717" s="52"/>
      <c r="C3717" s="53"/>
      <c r="D3717" s="50"/>
      <c r="F3717" s="54"/>
      <c r="AU3717" s="83"/>
    </row>
    <row r="3718" spans="1:47" s="10" customFormat="1" x14ac:dyDescent="0.2">
      <c r="A3718" s="52"/>
      <c r="C3718" s="53"/>
      <c r="D3718" s="50"/>
      <c r="F3718" s="54"/>
      <c r="AU3718" s="83"/>
    </row>
    <row r="3719" spans="1:47" s="10" customFormat="1" x14ac:dyDescent="0.2">
      <c r="A3719" s="52"/>
      <c r="C3719" s="53"/>
      <c r="D3719" s="50"/>
      <c r="F3719" s="54"/>
      <c r="AU3719" s="83"/>
    </row>
    <row r="3720" spans="1:47" s="10" customFormat="1" x14ac:dyDescent="0.2">
      <c r="A3720" s="52"/>
      <c r="C3720" s="53"/>
      <c r="D3720" s="50"/>
      <c r="F3720" s="54"/>
      <c r="AU3720" s="83"/>
    </row>
    <row r="3721" spans="1:47" s="10" customFormat="1" x14ac:dyDescent="0.2">
      <c r="A3721" s="52"/>
      <c r="C3721" s="53"/>
      <c r="D3721" s="50"/>
      <c r="F3721" s="54"/>
      <c r="AU3721" s="83"/>
    </row>
    <row r="3722" spans="1:47" s="10" customFormat="1" x14ac:dyDescent="0.2">
      <c r="A3722" s="52"/>
      <c r="C3722" s="53"/>
      <c r="D3722" s="50"/>
      <c r="F3722" s="54"/>
      <c r="AU3722" s="83"/>
    </row>
    <row r="3723" spans="1:47" s="10" customFormat="1" x14ac:dyDescent="0.2">
      <c r="A3723" s="52"/>
      <c r="C3723" s="53"/>
      <c r="D3723" s="50"/>
      <c r="F3723" s="54"/>
      <c r="AU3723" s="83"/>
    </row>
    <row r="3724" spans="1:47" s="10" customFormat="1" x14ac:dyDescent="0.2">
      <c r="A3724" s="52"/>
      <c r="C3724" s="53"/>
      <c r="D3724" s="50"/>
      <c r="F3724" s="54"/>
      <c r="AU3724" s="83"/>
    </row>
    <row r="3725" spans="1:47" s="10" customFormat="1" x14ac:dyDescent="0.2">
      <c r="A3725" s="52"/>
      <c r="C3725" s="53"/>
      <c r="D3725" s="50"/>
      <c r="F3725" s="54"/>
      <c r="AU3725" s="83"/>
    </row>
    <row r="3726" spans="1:47" s="10" customFormat="1" x14ac:dyDescent="0.2">
      <c r="A3726" s="52"/>
      <c r="C3726" s="53"/>
      <c r="D3726" s="50"/>
      <c r="F3726" s="54"/>
      <c r="AU3726" s="83"/>
    </row>
    <row r="3727" spans="1:47" s="10" customFormat="1" x14ac:dyDescent="0.2">
      <c r="A3727" s="52"/>
      <c r="C3727" s="53"/>
      <c r="D3727" s="50"/>
      <c r="F3727" s="54"/>
      <c r="AU3727" s="83"/>
    </row>
    <row r="3728" spans="1:47" s="10" customFormat="1" x14ac:dyDescent="0.2">
      <c r="A3728" s="52"/>
      <c r="C3728" s="53"/>
      <c r="D3728" s="50"/>
      <c r="F3728" s="54"/>
      <c r="AU3728" s="83"/>
    </row>
    <row r="3729" spans="1:47" s="10" customFormat="1" x14ac:dyDescent="0.2">
      <c r="A3729" s="52"/>
      <c r="C3729" s="53"/>
      <c r="D3729" s="50"/>
      <c r="F3729" s="54"/>
      <c r="AU3729" s="83"/>
    </row>
    <row r="3730" spans="1:47" s="10" customFormat="1" x14ac:dyDescent="0.2">
      <c r="A3730" s="52"/>
      <c r="C3730" s="53"/>
      <c r="D3730" s="50"/>
      <c r="F3730" s="54"/>
      <c r="AU3730" s="83"/>
    </row>
    <row r="3731" spans="1:47" s="10" customFormat="1" x14ac:dyDescent="0.2">
      <c r="A3731" s="52"/>
      <c r="C3731" s="53"/>
      <c r="D3731" s="50"/>
      <c r="F3731" s="54"/>
      <c r="AU3731" s="83"/>
    </row>
    <row r="3732" spans="1:47" s="10" customFormat="1" x14ac:dyDescent="0.2">
      <c r="A3732" s="52"/>
      <c r="C3732" s="53"/>
      <c r="D3732" s="50"/>
      <c r="F3732" s="54"/>
      <c r="AU3732" s="83"/>
    </row>
    <row r="3733" spans="1:47" s="10" customFormat="1" x14ac:dyDescent="0.2">
      <c r="A3733" s="52"/>
      <c r="C3733" s="53"/>
      <c r="D3733" s="50"/>
      <c r="F3733" s="54"/>
      <c r="AU3733" s="83"/>
    </row>
    <row r="3734" spans="1:47" s="10" customFormat="1" x14ac:dyDescent="0.2">
      <c r="A3734" s="52"/>
      <c r="C3734" s="53"/>
      <c r="D3734" s="50"/>
      <c r="F3734" s="54"/>
      <c r="AU3734" s="83"/>
    </row>
    <row r="3735" spans="1:47" s="10" customFormat="1" x14ac:dyDescent="0.2">
      <c r="A3735" s="52"/>
      <c r="C3735" s="53"/>
      <c r="D3735" s="50"/>
      <c r="F3735" s="54"/>
      <c r="AU3735" s="83"/>
    </row>
    <row r="3736" spans="1:47" s="10" customFormat="1" x14ac:dyDescent="0.2">
      <c r="A3736" s="52"/>
      <c r="C3736" s="53"/>
      <c r="D3736" s="50"/>
      <c r="F3736" s="54"/>
      <c r="AU3736" s="83"/>
    </row>
    <row r="3737" spans="1:47" s="10" customFormat="1" x14ac:dyDescent="0.2">
      <c r="A3737" s="52"/>
      <c r="C3737" s="53"/>
      <c r="D3737" s="50"/>
      <c r="F3737" s="54"/>
      <c r="AU3737" s="83"/>
    </row>
    <row r="3738" spans="1:47" s="10" customFormat="1" x14ac:dyDescent="0.2">
      <c r="A3738" s="52"/>
      <c r="C3738" s="53"/>
      <c r="D3738" s="50"/>
      <c r="F3738" s="54"/>
      <c r="AU3738" s="83"/>
    </row>
    <row r="3739" spans="1:47" s="10" customFormat="1" x14ac:dyDescent="0.2">
      <c r="A3739" s="52"/>
      <c r="C3739" s="53"/>
      <c r="D3739" s="50"/>
      <c r="F3739" s="54"/>
      <c r="AU3739" s="83"/>
    </row>
  </sheetData>
  <sheetProtection password="F582" sheet="1" objects="1" scenarios="1" selectLockedCells="1"/>
  <mergeCells count="16">
    <mergeCell ref="A1:T1"/>
    <mergeCell ref="A6:B7"/>
    <mergeCell ref="C6:C7"/>
    <mergeCell ref="E6:T7"/>
    <mergeCell ref="A2:Q2"/>
    <mergeCell ref="A3:Q3"/>
    <mergeCell ref="B4:S4"/>
    <mergeCell ref="D6:D8"/>
    <mergeCell ref="AV2:BA2"/>
    <mergeCell ref="AV8:AX8"/>
    <mergeCell ref="AY8:BA8"/>
    <mergeCell ref="AV6:BA7"/>
    <mergeCell ref="B5:S5"/>
    <mergeCell ref="AN6:AO7"/>
    <mergeCell ref="AP6:AR7"/>
    <mergeCell ref="AN8:AO8"/>
  </mergeCells>
  <conditionalFormatting sqref="C10 C14 C16 C18 C20 C22 C24 C26 C28 C30 C32 C34 C36 C38 C40 C42 C44 C46 C48 C50 C52 C54 C56 C58 C60 C62 C64 C66 C68 C70 C72 C74 C76 C78 C80 C82 C84 C86 C88 C90 C92 C94 C96 C98 C100 C102 C104 C106 C108 C110 C112 C114 C116 C118 C120 C122 C124 C126 C128 C130 C132 C134 C136 C138 C140 C142 C144 C146 C148 C150 C152 C154 C156 C158 C160 C162 C164 C166 C168 C170 C172 C174 C176 C178 C180 C182 C184 C186 C188 C190 C192 C194 C196 C198 C200 C202 C204 C206 C208 C210 C212 C214 C216 C218 C220 C222 C224 C226 C228 C230 C232 C234 C236 C238 C240 C242 C244 C246 C248 C250 C252 C254 C256 C258 C260 C262 C264 C266 C268 C270 C272 C274 C276 C278 C280 C282 C284 C286 C288 C290 C292 C294 C296 C298 C300 C302 C304 C306 C308 C310 C312 C314 C316 C318 C320 C322 C324 C326 C328 C330 C332 C334 C336 C338 C340 C342 C344 C346 C348 C350 C352 C354 C356 C358 C360 C362 C364 C366 C368 C370 C372 C374 C376 C378 C380 C382 C384 C386 C388 C390 C392 C394 C396 C398 C400 C402 C404 C406 C408 C410 C412 C414 C416 C418 C420 C422 C424 C426 C428 C430 C432 C434 C436 C438 C440 C442 C444 C446 C448 C450 C452 C454 C456 C458 C460 C462 C464 C466 C468 C470 C472 C474 C476 C478 C480 C482 C484 C486 C488 C490 C492 C494 C496 C498 C500 C502 C506 C508 C510 C512 C514 C516 C518 C520 C522 C524 C526 C528 C530 C532 C534 C536 C538 C540 C542 C544 C546 C548 C550 C552 C554 C556 C558 C560 C562 C564 C566 C568 C570 C572 C574 C576 C578 C580 C582 C584 C586 C588 C590 C592 C594 C596 C598 C600 C602 C604 C606 C608 C610 C612 C614 C616 C618 C620 C622 C624 C626 C628 C630 C632 C634 C636 C638 C640 C642 C644 C646 C648 C650 C652 C654 C656 C658 C660 C662 C664 C666 C668 C670 C672 C674 C676 C678 C680 C682 C684 C686 C688 C690 C692 C694 C696 C698 C700 C702 C704 C706 C708 C710 C712 C714 C716 C718 C720 C722 C724 C726 C728 C730 C732 C734 C736 C738 C740 C742 C744 C746 C748 C750 C752 C754 C756 C758 C760 C762 C764 C766 C768 C770 C772 C774 C776 C778 C780 C782 C784 C786 C788 C790 C792 C794 C796 C798 C800 C802 C804 C806 C808 C810 C812 C814 C816 C818 C820 C822 C824 C826 C828 C830 C832 C834 C836 C838 C840 C842 C844 C846 C848 C850 C852 C854 C856 C858 C860 C862 C864 C866 C868 C870 C872 C874 C876 C878 C880 C882 C884 C886 C888 C890 C892 C894 C896 C898 C900 C902 C904 C906 C908 C910 C912 C914 C916 C918 C920 C922 C924 C926 C928 C930 C932 C934 C936 C938 C940 C942 C944 C946 C948 C950 C952 C954 C956 C958 C960 C962 C964 C966 C968 C970 C972 C974 C976 C978 C980 C982 C984 C986 C988 C990 C992 C994 C996 C998 C1000 C1002 C1004 C1006 C1008 C1010 C1012 C1014 C1016 C1018 C1020 C1022 C1024 C1026 C1028 C1030 C1032 C1034 C1036 C1038 C1040 C1042 C1044 C1046 C1048 C1050 C1052 C1054 C1056 C1058 C1060 C1062 C1064 C1066 C1068 C1070 C1072 C1074 C1076 C1078 C1080 C1082 C1084 C1086 C1088 C1090 C1092 C1094 C1096 C12">
    <cfRule type="cellIs" dxfId="67" priority="11" stopIfTrue="1" operator="notEqual">
      <formula>AN10*1</formula>
    </cfRule>
  </conditionalFormatting>
  <conditionalFormatting sqref="AN10 F10:F21 AN12 AN14 AN16 AN18 AN20 AN22 AN24 AN26 AN28 AN30 AN32 AN34 AN36 AN38 AN40 AN42 AN44 AN46 AN48 AN50 AN52 AN54 AN56 AN58 AN60 AN62 AN64 AN66 AN68 AN70 AN72 AN74 AN76 AN78 AN80 AN82 AN84 AN86 AN88 AN90 AN92 AN94 AN96 AN98 AN100 AN102 AN104 AN106 AN108 AN110 AN112 AN114 AN116 AN118 AN120 AN122 AN124 AN126 AN128 AN130 AN132 AN134 AN136 AN138 AN140 AN142 AN144 AN146 AN148 AN150 AN152 AN154 AN156 AN158 AN160 AN162 AN164 AN166 AN168 AN170 AN172 AN174 AN176 AN178 AN180 AN182 AN184 AN186 AN188 AN190 AN192 AN194 AN196 AN198 AN200 AN202 AN204 AN206 AN208 AN210 AN212 AN214 AN216 AN218 AN220 AN222 AN224 AN226 AN228 AN230 AN232 AN234 AN236 AN238 AN240 AN242 AN244 AN246 AN248 AN250 AN252 AN254 AN256 AN258 AN260 AN262 AN264 AN266 AN268 AN270 AN272 AN274 AN276 AN278 AN280 AN282 AN284 AN286 AN288 AN290 AN292 AN294 AN296 AN298 AN300 AN302 AN304 AN306 AN308 AN310 AN312 AN314 AN316 AN318 AN320 AN322 AN324 AN326 AN328 AN330 AN332 AN334 AN336 AN338 AN340 AN342 AN344 AN346 AN348 AN350 AN352 AN354 AN356 AN358 AN360 AN362 AN364 AN366 AN368 AN370 AN372 AN374 AN376 AN378 AN380 AN382 AN384 AN386 AN388 AN390 AN392 AN394 AN396 AN398 AN400 AN402 AN404 AN406 AN408 AN410 AN412 AN414 AN416 AN418 AN420 AN422 AN424 AN426 AN428 AN430 AN432 AN434 AN436 AN438 AN440 AN442 AN444 AN446 AN448 AN450 AN452 AN454 AN456 AN458 AN460 AN462 AN464 AN466 AN468 AN470 AN472 AN474 AN476 AN478 AN480 AN482 AN484 AN486 AN488 AN490 AN492 AN494 AN496 AN498 AN500 AN502 AN504 AN506 AN508 AN510 AN512 AN514 AN516 AN518 AN520 AN522 AN524 AN526 AN528 AN530 AN532 AN534 AN536 AN538 AN540 AN542 AN544 AN546 AN548 AN550 AN552 AN554 AN556 AN558 AN560 AN562 AN564 AN566 AN568 AN570 AN572 AN574 AN576 AN578 AN580 AN582 AN584 AN586 AN588 AN590 AN592 AN594 AN596 AN598 AN600 AN602 AN604 AN606 AN608 AN610 AN612 AN614 AN616 AN618 AN620 AN622 AN624 AN626 AN628 AN630 AN632 AN634 AN636 AN638 AN640 AN642 AN644 AN646 AN648 AN650 AN652 AN654 AN656 AN658 AN660 AN662 AN664 AN666 AN668 AN670 AN672 AN674 AN676 AN678 AN680 AN682 AN684 AN686 AN688 AN690 AN692 AN694 AN696 AN698 AN700 AN702 AN704 AN706 AN708 AN710 AN712 AN714 AN716 AN718 AN720 AN722 AN724 AN726 AN728 AN730 AN732 AN734 AN736 AN738 AN740 AN742 AN744 AN746 AN748 AN750 AN752 AN754 AN756 AN758 AN760 AN762 AN764 AN766 AN768 AN770 AN772 AN774 AN776 AN778 AN780 AN782 AN784 AN786 AN788 AN790 AN792 AN794 AN796 AN798 AN800 AN802 AN804 AN806 AN808 AN810 AN812 AN814 AN816 AN818 AN820 AN822 AN824 AN826 AN828 AN830 AN832 AN834 AN836 AN838 AN840 AN842 AN844 AN846 AN848 AN850 AN852 AN854 AN856 AN858 AN860 AN862 AN864 AN866 AN868 AN870 AN872 AN874 AN876 AN878 AN880 AN882 AN884 AN886 AN888 AN890 AN892 AN894 AN896 AN898 AN900 AN902 AN904 AN906 AN908 AN910 AN912 AN914 AN916 AN918 AN920 AN922 AN924 AN926 AN928 AN930 AN932 AN934 AN936 AN938 AN940 AN942 AN944 AN946 AN948 AN950 AN952 AN954 AN956 AN958 AN960 AN962 AN964 AN966 AN968 AN970 AN972 AN974 AN976 AN978 AN980 AN982 AN984 AN986 AN988 AN990 AN992 AN994 AN996 AN998 AN1000 AN1002 AN1004 AN1006 AN1008 AN1010 AN1012 AN1014 AN1016 AN1018 AN1020 AN1022 AN1024 AN1026 AN1028 AN1030 AN1032 AN1034 AN1036 AN1038 AN1040 AN1042 AN1044 AN1046 AN1048 AN1050 AN1052 AN1054 AN1056 AN1058 AN1060 AN1062 AN1064 AN1066 AN1068 AN1070 AN1072 AN1074 AN1076 AN1078 AN1080 AN1082 AN1084 AN1086 AN1088 AN1090 AN1092 AN1094 AN1096 F23 F25 F27 F29 F31:F503 D10:D503">
    <cfRule type="cellIs" dxfId="66" priority="12" stopIfTrue="1" operator="equal">
      <formula>0</formula>
    </cfRule>
  </conditionalFormatting>
  <conditionalFormatting sqref="M10:M503">
    <cfRule type="cellIs" dxfId="65" priority="13" stopIfTrue="1" operator="equal">
      <formula>0</formula>
    </cfRule>
  </conditionalFormatting>
  <conditionalFormatting sqref="K10:K503">
    <cfRule type="cellIs" dxfId="64" priority="14" stopIfTrue="1" operator="greaterThan">
      <formula>1.3</formula>
    </cfRule>
  </conditionalFormatting>
  <conditionalFormatting sqref="I10 I12 I14 I16 I18 I20 I22 I24 I26 I28 I30 I32 I34 I36 I38 I40 I42 I44 I46 I48 I50 I52 I54 I56 I58 I60 I62 I64 I66 I68 I70 I72 I74 I76 I78 I80 I82 I84 I86 I88 I90 I92 I94 I96 I98 I100 I102 I104 I106 I108 I110 I112 I114 I116 I118 I120 I122 I124 I126 I128 I130 I132 I134 I136 I138 I140 I142 I144 I146 I148 I150 I152 I154 I156 I158 I160 I162 I164 I166 I168 I170 I172 I174 I176 I178 I180 I182 I184 I186 I188 I190 I192 I194 I196 I198 I200 I202 I204 I206 I208 I210 I212 I214 I216 I218 I220 I222 I224 I226 I228 I230 I232 I234 I236 I238 I240 I242 I244 I246 I248 I250 I252 I254 I256 I258 I260 I262 I264 I266 I268 I270 I272 I274 I276 I278 I280 I282 I284 I286 I288 I290 I292 I294 I296 I298 I300 I302 I304 I306 I308 I310 I312 I314 I316 I318 I320 I322 I324 I326 I328 I330 I332 I334 I336 I338 I340 I342 I344 I346 I348 I350 I352 I354 I356 I358 I360 I362 I364 I366 I368 I370 I372 I374 I376 I378 I380 I382 I384 I386 I388 I390 I392 I394 I396 I398 I400 I402 I404 I406 I408 I410 I412 I414 I416 I418 I420 I422 I424 I426 I428 I430 I432 I434 I436 I438 I440 I442 I444 I446 I448 I450 I452 I454 I456 I458 I460 I462 I464 I466 I468 I470 I472 I474 I476 I478 I480 I482 I484 I486 I488 I490 I492 I494 I496 I498 I500 I502">
    <cfRule type="cellIs" dxfId="63" priority="15" stopIfTrue="1" operator="greaterThan">
      <formula>#REF!</formula>
    </cfRule>
  </conditionalFormatting>
  <conditionalFormatting sqref="C504">
    <cfRule type="cellIs" dxfId="62" priority="6" stopIfTrue="1" operator="notEqual">
      <formula>AN504*1</formula>
    </cfRule>
  </conditionalFormatting>
  <conditionalFormatting sqref="D504:D1097 F504:F1097">
    <cfRule type="cellIs" dxfId="61" priority="7" stopIfTrue="1" operator="equal">
      <formula>0</formula>
    </cfRule>
  </conditionalFormatting>
  <conditionalFormatting sqref="M504:M1097">
    <cfRule type="cellIs" dxfId="60" priority="8" stopIfTrue="1" operator="equal">
      <formula>0</formula>
    </cfRule>
  </conditionalFormatting>
  <conditionalFormatting sqref="K504:K1097">
    <cfRule type="cellIs" dxfId="59" priority="9" stopIfTrue="1" operator="greaterThan">
      <formula>1.3</formula>
    </cfRule>
  </conditionalFormatting>
  <conditionalFormatting sqref="I504 I506 I508 I510 I512 I514 I516 I518 I520 I522 I524 I526 I528 I530 I532 I534 I536 I538 I540 I542 I544 I546 I548 I550 I552 I554 I556 I558 I560 I562 I564 I566 I568 I570 I572 I574 I576 I578 I580 I582 I584 I586 I588 I590 I592 I594 I596 I598 I600 I602 I604 I606 I608 I610 I612 I614 I616 I618 I620 I622 I624 I626 I628 I630 I632 I634 I636 I638 I640 I642 I644 I646 I648 I650 I652 I654 I656 I658 I660 I662 I664 I666 I668 I670 I672 I674 I676 I678 I680 I682 I684 I686 I688 I690 I692 I694 I696 I698 I700 I702 I704 I706 I708 I710 I712 I714 I716 I718 I720 I722 I724 I726 I728 I730 I732 I734 I736 I738 I740 I742 I744 I746 I748 I750 I752 I754 I756 I758 I760 I762 I764 I766 I768 I770 I772 I774 I776 I778 I780 I782 I784 I786 I788 I790 I792 I794 I796 I798 I800 I802 I804 I806 I808 I810 I812 I814 I816 I818 I820 I822 I824 I826 I828 I830 I832 I834 I836 I838 I840 I842 I844 I846 I848 I850 I852 I854 I856 I858 I860 I862 I864 I866 I868 I870 I872 I874 I876 I878 I880 I882 I884 I886 I888 I890 I892 I894 I896 I898 I900 I902 I904 I906 I908 I910 I912 I914 I916 I918 I920 I922 I924 I926 I928 I930 I932 I934 I936 I938 I940 I942 I944 I946 I948 I950 I952 I954 I956 I958 I960 I962 I964 I966 I968 I970 I972 I974 I976 I978 I980 I982 I984 I986 I988 I990 I992 I994 I996 I998 I1000 I1002 I1004 I1006 I1008 I1010 I1012 I1014 I1016 I1018 I1020 I1022 I1024 I1026 I1028 I1030 I1032 I1034 I1036 I1038 I1040 I1042 I1044 I1046 I1048 I1050 I1052 I1054 I1056 I1058 I1060 I1062 I1064 I1066 I1068 I1070 I1072 I1074 I1076 I1078 I1080 I1082 I1084 I1086 I1088 I1090 I1092 I1094 I1096">
    <cfRule type="cellIs" dxfId="58" priority="10" stopIfTrue="1" operator="greaterThan">
      <formula>#REF!</formula>
    </cfRule>
  </conditionalFormatting>
  <conditionalFormatting sqref="F30 F28 F26 F24 F22">
    <cfRule type="cellIs" dxfId="57" priority="5" stopIfTrue="1" operator="equal">
      <formula>0</formula>
    </cfRule>
  </conditionalFormatting>
  <conditionalFormatting sqref="AP10:AQ10 AP12:AQ12 AP14:AQ14 AP16:AQ16 AP18:AQ18 AP20:AQ20 AP22:AQ22 AP24:AQ24 AP26:AQ26 AP28:AQ28 AP30:AQ30 AP32:AQ32 AP34:AQ34 AP36:AQ36 AP38:AQ38 AP40:AQ40 AP42:AQ42 AP44:AQ44 AP46:AQ46 AP48:AQ48 AP50:AQ50 AP52:AQ52 AP54:AQ54 AP56:AQ56 AP58:AQ58 AP60:AQ60 AP62:AQ62 AP64:AQ64 AP66:AQ66 AP68:AQ68 AP70:AQ70 AP72:AQ72 AP74:AQ74 AP76:AQ76 AP78:AQ78 AP80:AQ80 AP82:AQ82 AP84:AQ84 AP86:AQ86 AP88:AQ88 AP90:AQ90 AP92:AQ92 AP94:AQ94 AP96:AQ96 AP98:AQ98 AP100:AQ100 AP102:AQ102 AP104:AQ104 AP106:AQ106 AP108:AQ108 AP110:AQ110 AP112:AQ112 AP114:AQ114 AP116:AQ116 AP118:AQ118 AP120:AQ120 AP122:AQ122 AP124:AQ124 AP126:AQ126 AP128:AQ128 AP130:AQ130 AP132:AQ132 AP134:AQ134 AP136:AQ136 AP138:AQ138 AP140:AQ140 AP142:AQ142 AP144:AQ144 AP146:AQ146 AP148:AQ148 AP150:AQ150 AP152:AQ152 AP154:AQ154 AP156:AQ156 AP158:AQ158 AP160:AQ160 AP162:AQ162 AP164:AQ164 AP166:AQ166 AP168:AQ168 AP170:AQ170 AP172:AQ172 AP174:AQ174 AP176:AQ176 AP178:AQ178 AP180:AQ180 AP182:AQ182 AP184:AQ184 AP186:AQ186 AP188:AQ188 AP190:AQ190 AP192:AQ192 AP194:AQ194 AP196:AQ196 AP198:AQ198 AP200:AQ200 AP202:AQ202 AP204:AQ204 AP206:AQ206 AP208:AQ208 AP210:AQ210 AP212:AQ212 AP214:AQ214 AP216:AQ216 AP218:AQ218 AP220:AQ220 AP222:AQ222 AP224:AQ224 AP226:AQ226 AP228:AQ228 AP230:AQ230 AP232:AQ232 AP234:AQ234 AP236:AQ236 AP238:AQ238 AP240:AQ240 AP242:AQ242 AP244:AQ244 AP246:AQ246 AP248:AQ248 AP250:AQ250 AP252:AQ252 AP254:AQ254 AP256:AQ256 AP258:AQ258 AP260:AQ260 AP262:AQ262 AP264:AQ264 AP266:AQ266 AP268:AQ268 AP270:AQ270 AP272:AQ272 AP274:AQ274 AP276:AQ276 AP278:AQ278 AP280:AQ280 AP282:AQ282 AP284:AQ284 AP286:AQ286 AP288:AQ288 AP290:AQ290 AP292:AQ292 AP294:AQ294 AP296:AQ296 AP298:AQ298 AP300:AQ300 AP302:AQ302 AP304:AQ304 AP306:AQ306 AP308:AQ308 AP310:AQ310 AP312:AQ312 AP314:AQ314 AP316:AQ316 AP318:AQ318 AP320:AQ320 AP322:AQ322 AP324:AQ324 AP326:AQ326 AP328:AQ328 AP330:AQ330 AP332:AQ332 AP334:AQ334 AP336:AQ336 AP338:AQ338 AP340:AQ340 AP342:AQ342 AP344:AQ344 AP346:AQ346 AP348:AQ348 AP350:AQ350 AP352:AQ352 AP354:AQ354 AP356:AQ356 AP358:AQ358 AP360:AQ360 AP362:AQ362 AP364:AQ364 AP366:AQ366 AP368:AQ368 AP370:AQ370 AP372:AQ372 AP374:AQ374 AP376:AQ376 AP378:AQ378 AP380:AQ380 AP382:AQ382 AP384:AQ384 AP386:AQ386 AP388:AQ388 AP390:AQ390 AP392:AQ392 AP394:AQ394 AP396:AQ396 AP398:AQ398 AP400:AQ400 AP402:AQ402 AP404:AQ404 AP406:AQ406 AP408:AQ408 AP410:AQ410 AP412:AQ412 AP414:AQ414 AP416:AQ416 AP418:AQ418 AP420:AQ420 AP422:AQ422 AP424:AQ424 AP426:AQ426 AP428:AQ428 AP430:AQ430 AP432:AQ432 AP434:AQ434 AP436:AQ436 AP438:AQ438 AP440:AQ440 AP442:AQ442 AP444:AQ444 AP446:AQ446 AP448:AQ448 AP450:AQ450 AP452:AQ452 AP454:AQ454 AP456:AQ456 AP458:AQ458 AP460:AQ460 AP462:AQ462 AP464:AQ464 AP466:AQ466 AP468:AQ468 AP470:AQ470 AP472:AQ472 AP474:AQ474 AP476:AQ476 AP478:AQ478 AP480:AQ480 AP482:AQ482 AP484:AQ484 AP486:AQ486 AP488:AQ488 AP490:AQ490 AP492:AQ492 AP494:AQ494 AP496:AQ496 AP498:AQ498 AP500:AQ500 AP502:AQ502 AP504:AQ504 AP506:AQ506 AP508:AQ508 AP510:AQ510 AP512:AQ512 AP514:AQ514 AP516:AQ516 AP518:AQ518 AP520:AQ520 AP522:AQ522 AP524:AQ524 AP526:AQ526 AP528:AQ528 AP530:AQ530 AP532:AQ532 AP534:AQ534 AP536:AQ536 AP538:AQ538 AP540:AQ540 AP542:AQ542 AP544:AQ544 AP546:AQ546 AP548:AQ548 AP550:AQ550 AP552:AQ552 AP554:AQ554 AP556:AQ556 AP558:AQ558 AP560:AQ560 AP562:AQ562 AP564:AQ564 AP566:AQ566 AP568:AQ568 AP570:AQ570 AP572:AQ572 AP574:AQ574 AP576:AQ576 AP578:AQ578 AP580:AQ580 AP582:AQ582 AP584:AQ584 AP586:AQ586 AP588:AQ588 AP590:AQ590 AP592:AQ592 AP594:AQ594 AP596:AQ596 AP598:AQ598 AP600:AQ600 AP602:AQ602 AP604:AQ604 AP606:AQ606 AP608:AQ608 AP610:AQ610 AP612:AQ612 AP614:AQ614 AP616:AQ616 AP618:AQ618 AP620:AQ620 AP622:AQ622 AP624:AQ624 AP626:AQ626 AP628:AQ628 AP630:AQ630 AP632:AQ632 AP634:AQ634 AP636:AQ636 AP638:AQ638 AP640:AQ640 AP642:AQ642 AP644:AQ644 AP646:AQ646 AP648:AQ648 AP650:AQ650 AP652:AQ652 AP654:AQ654 AP656:AQ656 AP658:AQ658 AP660:AQ660 AP662:AQ662 AP664:AQ664 AP666:AQ666 AP668:AQ668 AP670:AQ670 AP672:AQ672 AP674:AQ674 AP676:AQ676 AP678:AQ678 AP680:AQ680 AP682:AQ682 AP684:AQ684 AP686:AQ686 AP688:AQ688 AP690:AQ690 AP692:AQ692 AP694:AQ694 AP696:AQ696 AP698:AQ698 AP700:AQ700 AP702:AQ702 AP704:AQ704 AP706:AQ706 AP708:AQ708 AP710:AQ710 AP712:AQ712 AP714:AQ714 AP716:AQ716 AP718:AQ718 AP720:AQ720 AP722:AQ722 AP724:AQ724 AP726:AQ726 AP728:AQ728 AP730:AQ730 AP732:AQ732 AP734:AQ734 AP736:AQ736 AP738:AQ738 AP740:AQ740 AP742:AQ742 AP744:AQ744 AP746:AQ746 AP748:AQ748 AP750:AQ750 AP752:AQ752 AP754:AQ754 AP756:AQ756 AP758:AQ758 AP760:AQ760 AP762:AQ762 AP764:AQ764 AP766:AQ766 AP768:AQ768 AP770:AQ770 AP772:AQ772 AP774:AQ774 AP776:AQ776 AP778:AQ778 AP780:AQ780 AP782:AQ782 AP784:AQ784 AP786:AQ786 AP788:AQ788 AP790:AQ790 AP792:AQ792 AP794:AQ794 AP796:AQ796 AP798:AQ798 AP800:AQ800 AP802:AQ802 AP804:AQ804 AP806:AQ806 AP808:AQ808 AP810:AQ810 AP812:AQ812 AP814:AQ814 AP816:AQ816 AP818:AQ818 AP820:AQ820 AP822:AQ822 AP824:AQ824 AP826:AQ826 AP828:AQ828 AP830:AQ830 AP832:AQ832 AP834:AQ834 AP836:AQ836 AP838:AQ838 AP840:AQ840 AP842:AQ842 AP844:AQ844 AP846:AQ846 AP848:AQ848 AP850:AQ850 AP852:AQ852 AP854:AQ854 AP856:AQ856 AP858:AQ858 AP860:AQ860 AP862:AQ862 AP864:AQ864 AP866:AQ866 AP868:AQ868 AP870:AQ870 AP872:AQ872 AP874:AQ874 AP876:AQ876 AP878:AQ878 AP880:AQ880 AP882:AQ882 AP884:AQ884 AP886:AQ886 AP888:AQ888 AP890:AQ890 AP892:AQ892 AP894:AQ894 AP896:AQ896 AP898:AQ898 AP900:AQ900 AP902:AQ902 AP904:AQ904 AP906:AQ906 AP908:AQ908 AP910:AQ910 AP912:AQ912 AP914:AQ914 AP916:AQ916 AP918:AQ918 AP920:AQ920 AP922:AQ922 AP924:AQ924 AP926:AQ926 AP928:AQ928 AP930:AQ930 AP932:AQ932 AP934:AQ934 AP936:AQ936 AP938:AQ938 AP940:AQ940 AP942:AQ942 AP944:AQ944 AP946:AQ946 AP948:AQ948 AP950:AQ950 AP952:AQ952 AP954:AQ954 AP956:AQ956 AP958:AQ958 AP960:AQ960 AP962:AQ962 AP964:AQ964 AP966:AQ966 AP968:AQ968 AP970:AQ970 AP972:AQ972 AP974:AQ974 AP976:AQ976 AP978:AQ978 AP980:AQ980 AP982:AQ982 AP984:AQ984 AP986:AQ986 AP988:AQ988 AP990:AQ990 AP992:AQ992 AP994:AQ994 AP996:AQ996 AP998:AQ998 AP1000:AQ1000 AP1002:AQ1002 AP1004:AQ1004 AP1006:AQ1006 AP1008:AQ1008 AP1010:AQ1010 AP1012:AQ1012 AP1014:AQ1014 AP1016:AQ1016 AP1018:AQ1018 AP1020:AQ1020 AP1022:AQ1022 AP1024:AQ1024 AP1026:AQ1026 AP1028:AQ1028 AP1030:AQ1030 AP1032:AQ1032 AP1034:AQ1034 AP1036:AQ1036 AP1038:AQ1038 AP1040:AQ1040 AP1042:AQ1042 AP1044:AQ1044 AP1046:AQ1046 AP1048:AQ1048 AP1050:AQ1050 AP1052:AQ1052 AP1054:AQ1054 AP1056:AQ1056 AP1058:AQ1058 AP1060:AQ1060 AP1062:AQ1062 AP1064:AQ1064 AP1066:AQ1066 AP1068:AQ1068 AP1070:AQ1070 AP1072:AQ1072 AP1074:AQ1074 AP1076:AQ1076 AP1078:AQ1078 AP1080:AQ1080 AP1082:AQ1082 AP1084:AQ1084 AP1086:AQ1086 AP1088:AQ1088 AP1090:AQ1090 AP1092:AQ1092 AP1094:AQ1094 AP1096:AQ1096">
    <cfRule type="cellIs" dxfId="56" priority="4" stopIfTrue="1" operator="equal">
      <formula>0</formula>
    </cfRule>
  </conditionalFormatting>
  <conditionalFormatting sqref="S10 S14 S16 S18 S20 S22 S24 S26 S28 S30 S32 S34 S36 S38 S40 S42 S44 S46 S48 S50 S52 S54 S56 S58 S60 S62 S64 S66 S68 S70 S72 S74 S76 S78 S80 S82 S84 S86 S88 S90 S92 S94 S96 S98 S100 S102 S104 S106 S108 S110 S112 S114 S116 S118 S120 S122 S124 S126 S128 S130 S132 S134 S136 S138 S140 S142 S144 S146 S148 S150 S152 S154 S156 S158 S160 S162 S164 S166 S168 S170 S172 S174 S176 S178 S180 S182 S184 S186 S188 S190 S192 S194 S196 S198 S200 S202 S204 S206 S208 S210 S212 S214 S216 S218 S220 S222 S224 S226 S228 S230 S232 S234 S236 S238 S240 S242 S244 S246 S248 S250 S252 S254 S256 S258 S260 S262 S264 S266 S268 S270 S272 S274 S276 S278 S280 S282 S284 S286 S288 S290 S292 S294 S296 S298 S300 S302 S304 S306 S308 S310 S312 S314 S316 S318 S320 S322 S324 S326 S328 S330 S332 S334 S336 S338 S340 S342 S344 S346 S348 S350 S352 S354 S356 S358 S360 S362 S364 S366 S368 S370 S372 S374 S376 S378 S380 S382 S384 S386 S388 S390 S392 S394 S396 S398 S400 S402 S404 S406 S408 S410 S412 S414 S416 S418 S420 S422 S424 S426 S428 S430 S432 S434 S436 S438 S440 S442 S444 S446 S448 S450 S452 S454 S456 S458 S460 S462 S464 S466 S468 S470 S472 S474 S476 S478 S480 S482 S484 S486 S488 S490 S492 S494 S496 S498 S500 S502 S504 S506 S508 S510 S512 S514 S516 S518 S520 S522 S524 S526 S528 S530 S532 S534 S536 S538 S540 S542 S544 S546 S548 S550 S552 S554 S556 S558 S560 S562 S564 S566 S568 S570 S572 S574 S576 S578 S580 S582 S584 S586 S588 S590 S592 S594 S596 S598 S600 S602 S604 S606 S608 S610 S612 S614 S616 S618 S620 S622 S624 S626 S628 S630 S632 S634 S636 S638 S640 S642 S644 S646 S648 S650 S652 S654 S656 S658 S660 S662 S664 S666 S668 S670 S672 S674 S676 S678 S680 S682 S684 S686 S688 S690 S692 S694 S696 S698 S700 S702 S704 S706 S708 S710 S712 S714 S716 S718 S720 S722 S724 S726 S728 S730 S732 S734 S736 S738 S740 S742 S744 S746 S748 S750 S752 S754 S756 S758 S760 S762 S764 S766 S768 S770 S772 S774 S776 S778 S780 S782 S784 S786 S788 S790 S792 S794 S796 S798 S800 S802 S804 S806 S808 S810 S812 S814 S816 S818 S820 S822 S824 S826 S828 S830 S832 S834 S836 S838 S840 S842 S844 S846 S848 S850 S852 S854 S856 S858 S860 S862 S864 S866 S868 S870 S872 S874 S876 S878 S880 S882 S884 S886 S888 S890 S892 S894 S896 S898 S900 S902 S904 S906 S908 S910 S912 S914 S916 S918 S920 S922 S924 S926 S928 S930 S932 S934 S936 S938 S940 S942 S944 S946 S948 S950 S952 S954 S956 S958 S960 S962 S964 S966 S968 S970 S972 S974 S976 S978 S980 S982 S984 S986 S988 S990 S992 S994 S996 S998 S1000 S1002 S1004 S1006 S1008 S1010 S1012 S1014 S1016 S1018 S1020 S1022 S1024 S1026 S1028 S1030 S1032 S1034 S1036 S1038 S1040 S1042 S1044 S1046 S1048 S1050 S1052 S1054 S1056 S1058 S1060 S1062 S1064 S1066 S1068 S1070 S1072 S1074 S1076 S1078 S1080 S1082 S1084 S1086 S1088 S1090 S1092 S1094 S1096 S12">
    <cfRule type="cellIs" dxfId="55" priority="3" operator="notEqual">
      <formula>AS10</formula>
    </cfRule>
  </conditionalFormatting>
  <conditionalFormatting sqref="R10 R14 R16 R18 R20 R22 R24 R26 R28 R30 R32 R34 R36 R38 R40 R42 R44 R46 R48 R50 R52 R54 R56 R58 R60 R62 R64 R66 R68 R70 R72 R74 R76 R78 R80 R82 R84 R86 R88 R90 R92 R94 R96 R98 R100 R102 R104 R106 R108 R110 R112 R114 R116 R118 R120 R122 R124 R126 R128 R130 R132 R134 R136 R138 R140 R142 R144 R146 R148 R150 R152 R154 R156 R158 R160 R162 R164 R166 R168 R170 R172 R174 R176 R178 R180 R182 R184 R186 R188 R190 R192 R194 R196 R198 R200 R202 R204 R206 R208 R210 R212 R214 R216 R218 R220 R222 R224 R226 R228 R230 R232 R234 R236 R238 R240 R242 R244 R246 R248 R250 R252 R254 R256 R258 R260 R262 R264 R266 R268 R270 R272 R274 R276 R278 R280 R282 R284 R286 R288 R290 R292 R294 R296 R298 R300 R302 R304 R306 R308 R310 R312 R314 R316 R318 R320 R322 R324 R326 R328 R330 R332 R334 R336 R338 R340 R342 R344 R346 R348 R350 R352 R354 R356 R358 R360 R362 R364 R366 R368 R370 R372 R374 R376 R378 R380 R382 R384 R386 R388 R390 R392 R394 R396 R398 R400 R402 R404 R406 R408 R410 R412 R414 R416 R418 R420 R422 R424 R426 R428 R430 R432 R434 R436 R438 R440 R442 R444 R446 R448 R450 R452 R454 R456 R458 R460 R462 R464 R466 R468 R470 R472 R474 R476 R478 R480 R482 R484 R486 R488 R490 R492 R494 R496 R498 R500 R502 R504 R506 R508 R510 R512 R514 R516 R518 R520 R522 R524 R526 R528 R530 R532 R534 R536 R538 R540 R542 R544 R546 R548 R550 R552 R554 R556 R558 R560 R562 R564 R566 R568 R570 R572 R574 R576 R578 R580 R582 R584 R586 R588 R590 R592 R594 R596 R598 R600 R602 R604 R606 R608 R610 R612 R614 R616 R618 R620 R622 R624 R626 R628 R630 R632 R634 R636 R638 R640 R642 R644 R646 R648 R650 R652 R654 R656 R658 R660 R662 R664 R666 R668 R670 R672 R674 R676 R678 R680 R682 R684 R686 R688 R690 R692 R694 R696 R698 R700 R702 R704 R706 R708 R710 R712 R714 R716 R718 R720 R722 R724 R726 R728 R730 R732 R734 R736 R738 R740 R742 R744 R746 R748 R750 R752 R754 R756 R758 R760 R762 R764 R766 R768 R770 R772 R774 R776 R778 R780 R782 R784 R786 R788 R790 R792 R794 R796 R798 R800 R802 R804 R806 R808 R810 R812 R814 R816 R818 R820 R822 R824 R826 R828 R830 R832 R834 R836 R838 R840 R842 R844 R846 R848 R850 R852 R854 R856 R858 R860 R862 R864 R866 R868 R870 R872 R874 R876 R878 R880 R882 R884 R886 R888 R890 R892 R894 R896 R898 R900 R902 R904 R906 R908 R910 R912 R914 R916 R918 R920 R922 R924 R926 R928 R930 R932 R934 R936 R938 R940 R942 R944 R946 R948 R950 R952 R954 R956 R958 R960 R962 R964 R966 R968 R970 R972 R974 R976 R978 R980 R982 R984 R986 R988 R990 R992 R994 R996 R998 R1000 R1002 R1004 R1006 R1008 R1010 R1012 R1014 R1016 R1018 R1020 R1022 R1024 R1026 R1028 R1030 R1032 R1034 R1036 R1038 R1040 R1042 R1044 R1046 R1048 R1050 R1052 R1054 R1056 R1058 R1060 R1062 R1064 R1066 R1068 R1070 R1072 R1074 R1076 R1078 R1080 R1082 R1084 R1086 R1088 R1090 R1092 R1094 R1096 R12">
    <cfRule type="cellIs" dxfId="54" priority="564" operator="notEqual">
      <formula>AS10</formula>
    </cfRule>
  </conditionalFormatting>
  <conditionalFormatting sqref="P10:Q10 P14:Q14 P16:Q16 P18:Q18 P20:Q20 P22:Q22 P24:Q24 P26:Q26 P28:Q28 P30:Q30 P32:Q32 P34:Q34 P36:Q36 P38:Q38 P40:Q40 P42:Q42 P44:Q44 P46:Q46 P48:Q48 P50:Q50 P52:Q52 P54:Q54 P56:Q56 P58:Q58 P60:Q60 P62:Q62 P64:Q64 P66:Q66 P68:Q68 P70:Q70 P72:Q72 P74:Q74 P76:Q76 P78:Q78 P80:Q80 P82:Q82 P84:Q84 P86:Q86 P88:Q88 P90:Q90 P92:Q92 P94:Q94 P96:Q96 P98:Q98 P100:Q100 P102:Q102 P104:Q104 P106:Q106 P108:Q108 P110:Q110 P112:Q112 P114:Q114 P116:Q116 P118:Q118 P120:Q120 P122:Q122 P124:Q124 P126:Q126 P128:Q128 P130:Q130 P132:Q132 P134:Q134 P136:Q136 P138:Q138 P140:Q140 P142:Q142 P144:Q144 P146:Q146 P148:Q148 P150:Q150 P152:Q152 P154:Q154 P156:Q156 P158:Q158 P160:Q160 P162:Q162 P164:Q164 P166:Q166 P168:Q168 P170:Q170 P172:Q172 P174:Q174 P176:Q176 P178:Q178 P180:Q180 P182:Q182 P184:Q184 P186:Q186 P188:Q188 P190:Q190 P192:Q192 P194:Q194 P196:Q196 P198:Q198 P200:Q200 P202:Q202 P204:Q204 P206:Q206 P208:Q208 P210:Q210 P212:Q212 P214:Q214 P216:Q216 P218:Q218 P220:Q220 P222:Q222 P224:Q224 P226:Q226 P228:Q228 P230:Q230 P232:Q232 P234:Q234 P236:Q236 P238:Q238 P240:Q240 P242:Q242 P244:Q244 P246:Q246 P248:Q248 P250:Q250 P252:Q252 P254:Q254 P256:Q256 P258:Q258 P260:Q260 P262:Q262 P264:Q264 P266:Q266 P268:Q268 P270:Q270 P272:Q272 P274:Q274 P276:Q276 P278:Q278 P280:Q280 P282:Q282 P284:Q284 P286:Q286 P288:Q288 P290:Q290 P292:Q292 P294:Q294 P296:Q296 P298:Q298 P300:Q300 P302:Q302 P304:Q304 P306:Q306 P308:Q308 P310:Q310 P312:Q312 P314:Q314 P316:Q316 P318:Q318 P320:Q320 P322:Q322 P324:Q324 P326:Q326 P328:Q328 P330:Q330 P332:Q332 P334:Q334 P336:Q336 P338:Q338 P340:Q340 P342:Q342 P344:Q344 P346:Q346 P348:Q348 P350:Q350 P352:Q352 P354:Q354 P356:Q356 P358:Q358 P360:Q360 P362:Q362 P364:Q364 P366:Q366 P368:Q368 P370:Q370 P372:Q372 P374:Q374 P376:Q376 P378:Q378 P380:Q380 P382:Q382 P384:Q384 P386:Q386 P388:Q388 P390:Q390 P392:Q392 P394:Q394 P396:Q396 P398:Q398 P400:Q400 P402:Q402 P404:Q404 P406:Q406 P408:Q408 P410:Q410 P412:Q412 P414:Q414 P416:Q416 P418:Q418 P420:Q420 P422:Q422 P424:Q424 P426:Q426 P428:Q428 P430:Q430 P432:Q432 P434:Q434 P436:Q436 P438:Q438 P440:Q440 P442:Q442 P444:Q444 P446:Q446 P448:Q448 P450:Q450 P452:Q452 P454:Q454 P456:Q456 P458:Q458 P460:Q460 P462:Q462 P464:Q464 P466:Q466 P468:Q468 P470:Q470 P472:Q472 P474:Q474 P476:Q476 P478:Q478 P480:Q480 P482:Q482 P484:Q484 P486:Q486 P488:Q488 P490:Q490 P492:Q492 P494:Q494 P496:Q496 P498:Q498 P500:Q500 P502:Q502 P504:Q504 P506:Q506 P508:Q508 P510:Q510 P512:Q512 P514:Q514 P516:Q516 P518:Q518 P520:Q520 P522:Q522 P524:Q524 P526:Q526 P528:Q528 P530:Q530 P532:Q532 P534:Q534 P536:Q536 P538:Q538 P540:Q540 P542:Q542 P544:Q544 P546:Q546 P548:Q548 P550:Q550 P552:Q552 P554:Q554 P556:Q556 P558:Q558 P560:Q560 P562:Q562 P564:Q564 P566:Q566 P568:Q568 P570:Q570 P572:Q572 P574:Q574 P576:Q576 P578:Q578 P580:Q580 P582:Q582 P584:Q584 P586:Q586 P588:Q588 P590:Q590 P592:Q592 P594:Q594 P596:Q596 P598:Q598 P600:Q600 P602:Q602 P604:Q604 P606:Q606 P608:Q608 P610:Q610 P612:Q612 P614:Q614 P616:Q616 P618:Q618 P620:Q620 P622:Q622 P624:Q624 P626:Q626 P628:Q628 P630:Q630 P632:Q632 P634:Q634 P636:Q636 P638:Q638 P640:Q640 P642:Q642 P644:Q644 P646:Q646 P648:Q648 P650:Q650 P652:Q652 P654:Q654 P656:Q656 P658:Q658 P660:Q660 P662:Q662 P664:Q664 P666:Q666 P668:Q668 P670:Q670 P672:Q672 P674:Q674 P676:Q676 P678:Q678 P680:Q680 P682:Q682 P684:Q684 P686:Q686 P688:Q688 P690:Q690 P692:Q692 P694:Q694 P696:Q696 P698:Q698 P700:Q700 P702:Q702 P704:Q704 P706:Q706 P708:Q708 P710:Q710 P712:Q712 P714:Q714 P716:Q716 P718:Q718 P720:Q720 P722:Q722 P724:Q724 P726:Q726 P728:Q728 P730:Q730 P732:Q732 P734:Q734 P736:Q736 P738:Q738 P740:Q740 P742:Q742 P744:Q744 P746:Q746 P748:Q748 P750:Q750 P752:Q752 P754:Q754 P756:Q756 P758:Q758 P760:Q760 P762:Q762 P764:Q764 P766:Q766 P768:Q768 P770:Q770 P772:Q772 P774:Q774 P776:Q776 P778:Q778 P780:Q780 P782:Q782 P784:Q784 P786:Q786 P788:Q788 P790:Q790 P792:Q792 P794:Q794 P796:Q796 P798:Q798 P800:Q800 P802:Q802 P804:Q804 P806:Q806 P808:Q808 P810:Q810 P812:Q812 P814:Q814 P816:Q816 P818:Q818 P820:Q820 P822:Q822 P824:Q824 P826:Q826 P828:Q828 P830:Q830 P832:Q832 P834:Q834 P836:Q836 P838:Q838 P840:Q840 P842:Q842 P844:Q844 P846:Q846 P848:Q848 P850:Q850 P852:Q852 P854:Q854 P856:Q856 P858:Q858 P860:Q860 P862:Q862 P864:Q864 P866:Q866 P868:Q868 P870:Q870 P872:Q872 P874:Q874 P876:Q876 P878:Q878 P880:Q880 P882:Q882 P884:Q884 P886:Q886 P888:Q888 P890:Q890 P892:Q892 P894:Q894 P896:Q896 P898:Q898 P900:Q900 P902:Q902 P904:Q904 P906:Q906 P908:Q908 P910:Q910 P912:Q912 P914:Q914 P916:Q916 P918:Q918 P920:Q920 P922:Q922 P924:Q924 P926:Q926 P928:Q928 P930:Q930 P932:Q932 P934:Q934 P936:Q936 P938:Q938 P940:Q940 P942:Q942 P944:Q944 P946:Q946 P948:Q948 P950:Q950 P952:Q952 P954:Q954 P956:Q956 P958:Q958 P960:Q960 P962:Q962 P964:Q964 P966:Q966 P968:Q968 P970:Q970 P972:Q972 P974:Q974 P976:Q976 P978:Q978 P980:Q980 P982:Q982 P984:Q984 P986:Q986 P988:Q988 P990:Q990 P992:Q992 P994:Q994 P996:Q996 P998:Q998 P1000:Q1000 P1002:Q1002 P1004:Q1004 P1006:Q1006 P1008:Q1008 P1010:Q1010 P1012:Q1012 P1014:Q1014 P1016:Q1016 P1018:Q1018 P1020:Q1020 P1022:Q1022 P1024:Q1024 P1026:Q1026 P1028:Q1028 P1030:Q1030 P1032:Q1032 P1034:Q1034 P1036:Q1036 P1038:Q1038 P1040:Q1040 P1042:Q1042 P1044:Q1044 P1046:Q1046 P1048:Q1048 P1050:Q1050 P1052:Q1052 P1054:Q1054 P1056:Q1056 P1058:Q1058 P1060:Q1060 P1062:Q1062 P1064:Q1064 P1066:Q1066 P1068:Q1068 P1070:Q1070 P1072:Q1072 P1074:Q1074 P1076:Q1076 P1078:Q1078 P1080:Q1080 P1082:Q1082 P1084:Q1084 P1086:Q1086 P1088:Q1088 P1090:Q1090 P1092:Q1092 P1094:Q1094 P1096:Q1096 P12:Q12">
    <cfRule type="cellIs" dxfId="53" priority="1107" operator="notEqual">
      <formula>AR10</formula>
    </cfRule>
  </conditionalFormatting>
  <printOptions horizontalCentered="1"/>
  <pageMargins left="0.39370078740157483" right="0.19685039370078741" top="0.39370078740157483" bottom="0.59055118110236227" header="0.51181102362204722" footer="0.31496062992125984"/>
  <pageSetup paperSize="9" scale="94" orientation="portrait" horizontalDpi="300" verticalDpi="300" r:id="rId1"/>
  <headerFooter alignWithMargins="0">
    <oddFooter>&amp;L&amp;F/&amp;A&amp;R&amp;D, Seite &amp;P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53"/>
  <sheetViews>
    <sheetView workbookViewId="0">
      <pane ySplit="2" topLeftCell="A111" activePane="bottomLeft" state="frozen"/>
      <selection pane="bottomLeft" sqref="A1:A1048576"/>
    </sheetView>
  </sheetViews>
  <sheetFormatPr baseColWidth="10" defaultRowHeight="15" x14ac:dyDescent="0.25"/>
  <cols>
    <col min="1" max="5" width="11.42578125" hidden="1" customWidth="1"/>
    <col min="6" max="14" width="7" hidden="1" customWidth="1"/>
    <col min="15" max="15" width="23.140625" hidden="1" customWidth="1"/>
    <col min="16" max="19" width="7.5703125" hidden="1" customWidth="1"/>
    <col min="20" max="27" width="11.42578125" hidden="1" customWidth="1"/>
    <col min="28" max="28" width="0" hidden="1" customWidth="1"/>
  </cols>
  <sheetData>
    <row r="1" spans="1:26" x14ac:dyDescent="0.25">
      <c r="A1" s="1" t="s">
        <v>54</v>
      </c>
      <c r="B1" s="2"/>
      <c r="C1" s="2"/>
      <c r="D1" s="2"/>
      <c r="F1" s="3" t="s">
        <v>41</v>
      </c>
      <c r="O1" s="3" t="s">
        <v>43</v>
      </c>
      <c r="T1" s="3" t="s">
        <v>51</v>
      </c>
      <c r="X1" t="s">
        <v>60</v>
      </c>
      <c r="Z1" t="s">
        <v>255</v>
      </c>
    </row>
    <row r="2" spans="1:26" x14ac:dyDescent="0.25">
      <c r="A2" s="2" t="s">
        <v>162</v>
      </c>
      <c r="B2" s="2" t="s">
        <v>24</v>
      </c>
      <c r="C2" s="2" t="s">
        <v>25</v>
      </c>
      <c r="D2" s="2" t="s">
        <v>2</v>
      </c>
      <c r="E2" s="2" t="s">
        <v>110</v>
      </c>
      <c r="F2" t="s">
        <v>24</v>
      </c>
      <c r="G2" t="s">
        <v>28</v>
      </c>
      <c r="H2" t="s">
        <v>29</v>
      </c>
      <c r="I2" t="s">
        <v>31</v>
      </c>
      <c r="J2" t="s">
        <v>30</v>
      </c>
      <c r="K2" t="s">
        <v>305</v>
      </c>
      <c r="L2" t="s">
        <v>306</v>
      </c>
      <c r="M2" t="s">
        <v>340</v>
      </c>
      <c r="O2" t="s">
        <v>32</v>
      </c>
      <c r="P2" t="s">
        <v>33</v>
      </c>
      <c r="Q2" t="s">
        <v>34</v>
      </c>
      <c r="R2" t="s">
        <v>35</v>
      </c>
      <c r="S2" t="s">
        <v>36</v>
      </c>
      <c r="T2" t="s">
        <v>0</v>
      </c>
      <c r="U2" t="s">
        <v>52</v>
      </c>
      <c r="V2" t="s">
        <v>2</v>
      </c>
      <c r="W2" t="s">
        <v>110</v>
      </c>
      <c r="X2" t="s">
        <v>61</v>
      </c>
      <c r="Y2" t="s">
        <v>62</v>
      </c>
      <c r="Z2" t="s">
        <v>186</v>
      </c>
    </row>
    <row r="3" spans="1:26" x14ac:dyDescent="0.25">
      <c r="A3" s="2" t="s">
        <v>3</v>
      </c>
      <c r="B3" s="2">
        <v>3</v>
      </c>
      <c r="C3" s="2" t="s">
        <v>26</v>
      </c>
      <c r="D3" s="2"/>
      <c r="E3">
        <v>11</v>
      </c>
      <c r="F3">
        <v>6</v>
      </c>
      <c r="G3">
        <v>10</v>
      </c>
      <c r="H3">
        <v>1</v>
      </c>
      <c r="I3">
        <v>3</v>
      </c>
      <c r="J3">
        <v>2</v>
      </c>
      <c r="K3">
        <v>41</v>
      </c>
      <c r="L3">
        <v>11</v>
      </c>
      <c r="M3">
        <v>0</v>
      </c>
      <c r="O3" t="s">
        <v>37</v>
      </c>
      <c r="P3" s="4">
        <v>0</v>
      </c>
      <c r="Q3" s="4">
        <v>0</v>
      </c>
      <c r="R3" s="4">
        <v>0.54</v>
      </c>
      <c r="S3" s="4">
        <v>0.54</v>
      </c>
      <c r="T3" t="s">
        <v>3</v>
      </c>
      <c r="U3">
        <v>0</v>
      </c>
      <c r="V3" s="294"/>
      <c r="W3" s="5">
        <v>11</v>
      </c>
      <c r="X3" t="s">
        <v>63</v>
      </c>
      <c r="Y3" t="s">
        <v>27</v>
      </c>
      <c r="Z3" t="s">
        <v>49</v>
      </c>
    </row>
    <row r="4" spans="1:26" x14ac:dyDescent="0.25">
      <c r="A4" s="2" t="s">
        <v>3</v>
      </c>
      <c r="B4" s="2">
        <v>4</v>
      </c>
      <c r="C4" s="2" t="s">
        <v>26</v>
      </c>
      <c r="D4" s="2"/>
      <c r="E4">
        <v>11</v>
      </c>
      <c r="F4">
        <v>6</v>
      </c>
      <c r="G4">
        <v>10</v>
      </c>
      <c r="H4">
        <v>2</v>
      </c>
      <c r="I4">
        <v>5</v>
      </c>
      <c r="J4">
        <v>5</v>
      </c>
      <c r="K4">
        <v>41</v>
      </c>
      <c r="L4">
        <v>11</v>
      </c>
      <c r="M4">
        <v>1</v>
      </c>
      <c r="O4" t="s">
        <v>38</v>
      </c>
      <c r="P4" s="4">
        <v>0.46</v>
      </c>
      <c r="Q4" s="4">
        <v>0.46</v>
      </c>
      <c r="R4" s="4">
        <v>0.68</v>
      </c>
      <c r="S4" s="4">
        <v>0.68</v>
      </c>
      <c r="T4" t="s">
        <v>3</v>
      </c>
      <c r="U4">
        <v>1</v>
      </c>
      <c r="V4" s="294"/>
      <c r="W4" s="5">
        <v>11</v>
      </c>
      <c r="X4" t="s">
        <v>64</v>
      </c>
      <c r="Y4" t="s">
        <v>26</v>
      </c>
      <c r="Z4" t="s">
        <v>50</v>
      </c>
    </row>
    <row r="5" spans="1:26" x14ac:dyDescent="0.25">
      <c r="A5" s="2" t="s">
        <v>3</v>
      </c>
      <c r="B5" s="2">
        <v>4.5</v>
      </c>
      <c r="C5" s="2" t="s">
        <v>26</v>
      </c>
      <c r="D5" s="2"/>
      <c r="E5">
        <v>11</v>
      </c>
      <c r="F5">
        <v>6</v>
      </c>
      <c r="G5">
        <v>10</v>
      </c>
      <c r="H5">
        <v>3</v>
      </c>
      <c r="I5">
        <v>7</v>
      </c>
      <c r="J5">
        <v>8</v>
      </c>
      <c r="K5">
        <v>41</v>
      </c>
      <c r="L5">
        <v>11</v>
      </c>
      <c r="M5">
        <v>3</v>
      </c>
      <c r="O5" t="s">
        <v>39</v>
      </c>
      <c r="P5" s="4">
        <v>0.51</v>
      </c>
      <c r="Q5" s="4">
        <v>0.51</v>
      </c>
      <c r="R5" s="4">
        <v>0.95</v>
      </c>
      <c r="S5" s="4">
        <v>0.95</v>
      </c>
      <c r="T5" t="s">
        <v>3</v>
      </c>
      <c r="U5">
        <v>2</v>
      </c>
      <c r="V5" s="294"/>
      <c r="W5" s="5">
        <v>11</v>
      </c>
      <c r="X5" t="s">
        <v>65</v>
      </c>
      <c r="Y5" t="s">
        <v>27</v>
      </c>
    </row>
    <row r="6" spans="1:26" x14ac:dyDescent="0.25">
      <c r="A6" s="2" t="s">
        <v>3</v>
      </c>
      <c r="B6" s="2">
        <v>5</v>
      </c>
      <c r="C6" s="2" t="s">
        <v>26</v>
      </c>
      <c r="D6" s="2"/>
      <c r="E6">
        <v>11</v>
      </c>
      <c r="F6">
        <v>7</v>
      </c>
      <c r="G6">
        <v>10</v>
      </c>
      <c r="H6">
        <v>1</v>
      </c>
      <c r="I6">
        <v>3</v>
      </c>
      <c r="J6">
        <v>2</v>
      </c>
      <c r="K6">
        <v>37</v>
      </c>
      <c r="L6">
        <v>11</v>
      </c>
      <c r="M6">
        <v>0</v>
      </c>
      <c r="O6" t="s">
        <v>40</v>
      </c>
      <c r="P6" s="4">
        <v>0.95</v>
      </c>
      <c r="Q6" s="4">
        <v>0.95</v>
      </c>
      <c r="R6" s="4">
        <v>1</v>
      </c>
      <c r="S6" s="4">
        <v>1</v>
      </c>
      <c r="T6" t="s">
        <v>3</v>
      </c>
      <c r="U6">
        <v>3</v>
      </c>
      <c r="V6" s="294"/>
      <c r="W6" s="5">
        <v>11</v>
      </c>
      <c r="X6" t="s">
        <v>66</v>
      </c>
      <c r="Y6" t="s">
        <v>27</v>
      </c>
    </row>
    <row r="7" spans="1:26" x14ac:dyDescent="0.25">
      <c r="A7" s="2" t="s">
        <v>3</v>
      </c>
      <c r="B7" s="2">
        <v>5.5</v>
      </c>
      <c r="C7" s="2" t="s">
        <v>26</v>
      </c>
      <c r="D7" s="2"/>
      <c r="E7">
        <v>11</v>
      </c>
      <c r="F7">
        <v>7</v>
      </c>
      <c r="G7">
        <v>10</v>
      </c>
      <c r="H7">
        <v>2</v>
      </c>
      <c r="I7">
        <v>5</v>
      </c>
      <c r="J7">
        <v>5</v>
      </c>
      <c r="K7">
        <v>37</v>
      </c>
      <c r="L7">
        <v>11</v>
      </c>
      <c r="M7">
        <v>1</v>
      </c>
      <c r="T7" t="s">
        <v>3</v>
      </c>
      <c r="U7">
        <v>4</v>
      </c>
      <c r="V7" s="294"/>
      <c r="W7" s="5">
        <v>11</v>
      </c>
      <c r="X7" t="s">
        <v>67</v>
      </c>
      <c r="Y7" t="s">
        <v>26</v>
      </c>
    </row>
    <row r="8" spans="1:26" x14ac:dyDescent="0.25">
      <c r="A8" s="2" t="s">
        <v>3</v>
      </c>
      <c r="B8" s="2">
        <v>6</v>
      </c>
      <c r="C8" s="2" t="s">
        <v>26</v>
      </c>
      <c r="D8" s="2"/>
      <c r="E8">
        <v>11</v>
      </c>
      <c r="F8">
        <v>7</v>
      </c>
      <c r="G8">
        <v>10</v>
      </c>
      <c r="H8">
        <v>3</v>
      </c>
      <c r="I8">
        <v>7</v>
      </c>
      <c r="J8">
        <v>8</v>
      </c>
      <c r="K8">
        <v>37</v>
      </c>
      <c r="L8">
        <v>11</v>
      </c>
      <c r="M8">
        <v>3</v>
      </c>
      <c r="T8" t="s">
        <v>3</v>
      </c>
      <c r="U8">
        <v>5</v>
      </c>
      <c r="V8" s="294"/>
      <c r="W8" s="5">
        <v>11</v>
      </c>
      <c r="X8" t="s">
        <v>68</v>
      </c>
      <c r="Y8" t="s">
        <v>26</v>
      </c>
    </row>
    <row r="9" spans="1:26" x14ac:dyDescent="0.25">
      <c r="A9" s="2" t="s">
        <v>3</v>
      </c>
      <c r="B9" s="2">
        <v>6.5</v>
      </c>
      <c r="C9" s="2" t="s">
        <v>26</v>
      </c>
      <c r="D9" s="2"/>
      <c r="E9">
        <v>11</v>
      </c>
      <c r="F9">
        <v>8</v>
      </c>
      <c r="G9">
        <v>10</v>
      </c>
      <c r="H9">
        <v>1</v>
      </c>
      <c r="I9">
        <v>2</v>
      </c>
      <c r="J9">
        <v>2</v>
      </c>
      <c r="K9">
        <v>34</v>
      </c>
      <c r="L9">
        <v>10</v>
      </c>
      <c r="M9">
        <v>0</v>
      </c>
      <c r="T9" t="s">
        <v>3</v>
      </c>
      <c r="U9">
        <v>6</v>
      </c>
      <c r="V9" s="294"/>
      <c r="W9" s="5">
        <v>11</v>
      </c>
      <c r="X9" t="s">
        <v>69</v>
      </c>
      <c r="Y9" t="s">
        <v>27</v>
      </c>
    </row>
    <row r="10" spans="1:26" x14ac:dyDescent="0.25">
      <c r="A10" s="2" t="s">
        <v>3</v>
      </c>
      <c r="B10" s="2">
        <v>7</v>
      </c>
      <c r="C10" s="2" t="s">
        <v>26</v>
      </c>
      <c r="D10" s="2"/>
      <c r="E10">
        <v>11</v>
      </c>
      <c r="F10">
        <v>8</v>
      </c>
      <c r="G10">
        <v>10</v>
      </c>
      <c r="H10">
        <v>2</v>
      </c>
      <c r="I10">
        <v>4</v>
      </c>
      <c r="J10">
        <v>5</v>
      </c>
      <c r="K10">
        <v>34</v>
      </c>
      <c r="L10">
        <v>10</v>
      </c>
      <c r="M10">
        <v>1</v>
      </c>
      <c r="T10" t="s">
        <v>3</v>
      </c>
      <c r="U10">
        <v>7</v>
      </c>
      <c r="V10" s="294"/>
      <c r="W10" s="5">
        <v>11</v>
      </c>
      <c r="X10" t="s">
        <v>70</v>
      </c>
      <c r="Y10" t="s">
        <v>27</v>
      </c>
    </row>
    <row r="11" spans="1:26" x14ac:dyDescent="0.25">
      <c r="A11" s="2" t="s">
        <v>3</v>
      </c>
      <c r="B11" s="2">
        <v>7.5</v>
      </c>
      <c r="C11" s="2" t="s">
        <v>26</v>
      </c>
      <c r="D11" s="2"/>
      <c r="E11">
        <v>11</v>
      </c>
      <c r="F11">
        <v>8</v>
      </c>
      <c r="G11">
        <v>10</v>
      </c>
      <c r="H11">
        <v>3</v>
      </c>
      <c r="I11">
        <v>7</v>
      </c>
      <c r="J11">
        <v>7</v>
      </c>
      <c r="K11">
        <v>34</v>
      </c>
      <c r="L11">
        <v>10</v>
      </c>
      <c r="M11">
        <v>2</v>
      </c>
      <c r="T11" t="s">
        <v>3</v>
      </c>
      <c r="U11">
        <v>80</v>
      </c>
      <c r="V11" s="294"/>
      <c r="W11" s="5">
        <v>11</v>
      </c>
    </row>
    <row r="12" spans="1:26" x14ac:dyDescent="0.25">
      <c r="A12" s="2" t="s">
        <v>3</v>
      </c>
      <c r="B12" s="2">
        <v>8</v>
      </c>
      <c r="C12" s="2" t="s">
        <v>26</v>
      </c>
      <c r="D12" s="2"/>
      <c r="E12">
        <v>11</v>
      </c>
      <c r="F12">
        <v>9</v>
      </c>
      <c r="G12">
        <v>10</v>
      </c>
      <c r="H12">
        <v>1</v>
      </c>
      <c r="I12">
        <v>2</v>
      </c>
      <c r="J12">
        <v>1</v>
      </c>
      <c r="K12">
        <v>31</v>
      </c>
      <c r="L12">
        <v>9</v>
      </c>
      <c r="M12">
        <v>0</v>
      </c>
      <c r="O12" s="3" t="s">
        <v>42</v>
      </c>
      <c r="T12" t="s">
        <v>3</v>
      </c>
      <c r="U12">
        <v>90</v>
      </c>
      <c r="V12" s="294"/>
      <c r="W12" s="5">
        <v>11</v>
      </c>
    </row>
    <row r="13" spans="1:26" x14ac:dyDescent="0.25">
      <c r="A13" s="2" t="s">
        <v>3</v>
      </c>
      <c r="B13" s="2">
        <v>8.5</v>
      </c>
      <c r="C13" s="2" t="s">
        <v>26</v>
      </c>
      <c r="D13" s="2"/>
      <c r="E13">
        <v>11</v>
      </c>
      <c r="F13">
        <v>9</v>
      </c>
      <c r="G13">
        <v>10</v>
      </c>
      <c r="H13">
        <v>2</v>
      </c>
      <c r="I13">
        <v>4</v>
      </c>
      <c r="J13">
        <v>4</v>
      </c>
      <c r="K13">
        <v>31</v>
      </c>
      <c r="L13">
        <v>9</v>
      </c>
      <c r="M13">
        <v>1</v>
      </c>
      <c r="O13" t="s">
        <v>47</v>
      </c>
      <c r="P13" t="s">
        <v>16</v>
      </c>
      <c r="Q13" t="s">
        <v>17</v>
      </c>
      <c r="R13" t="s">
        <v>48</v>
      </c>
      <c r="T13" t="s">
        <v>3</v>
      </c>
      <c r="U13">
        <v>100</v>
      </c>
      <c r="V13" s="294"/>
      <c r="W13" s="5">
        <v>11</v>
      </c>
    </row>
    <row r="14" spans="1:26" x14ac:dyDescent="0.25">
      <c r="A14" s="2" t="s">
        <v>3</v>
      </c>
      <c r="B14" s="2">
        <v>9</v>
      </c>
      <c r="C14" s="2" t="s">
        <v>26</v>
      </c>
      <c r="D14" s="2"/>
      <c r="E14">
        <v>11</v>
      </c>
      <c r="F14">
        <v>9</v>
      </c>
      <c r="G14">
        <v>10</v>
      </c>
      <c r="H14">
        <v>3</v>
      </c>
      <c r="I14">
        <v>7</v>
      </c>
      <c r="J14">
        <v>6</v>
      </c>
      <c r="K14">
        <v>31</v>
      </c>
      <c r="L14">
        <v>9</v>
      </c>
      <c r="M14">
        <v>2</v>
      </c>
      <c r="O14" t="s">
        <v>44</v>
      </c>
      <c r="P14" s="4">
        <v>0</v>
      </c>
      <c r="Q14" s="4">
        <v>0.1</v>
      </c>
      <c r="R14" s="4">
        <v>0</v>
      </c>
      <c r="T14" t="s">
        <v>3</v>
      </c>
      <c r="U14">
        <v>110</v>
      </c>
      <c r="V14" s="294"/>
      <c r="W14" s="5">
        <v>11</v>
      </c>
    </row>
    <row r="15" spans="1:26" x14ac:dyDescent="0.25">
      <c r="A15" s="2" t="s">
        <v>3</v>
      </c>
      <c r="B15" s="2">
        <v>9.5</v>
      </c>
      <c r="C15" s="2" t="s">
        <v>26</v>
      </c>
      <c r="D15" s="2"/>
      <c r="E15">
        <v>11</v>
      </c>
      <c r="F15">
        <v>10</v>
      </c>
      <c r="G15">
        <v>10</v>
      </c>
      <c r="H15">
        <v>1</v>
      </c>
      <c r="I15">
        <v>2</v>
      </c>
      <c r="J15">
        <v>1</v>
      </c>
      <c r="K15">
        <v>31</v>
      </c>
      <c r="L15">
        <v>9</v>
      </c>
      <c r="M15">
        <v>0</v>
      </c>
      <c r="O15" t="s">
        <v>44</v>
      </c>
      <c r="P15" s="4">
        <v>0.11</v>
      </c>
      <c r="Q15" s="4">
        <v>0.3</v>
      </c>
      <c r="R15" s="4">
        <v>0.27</v>
      </c>
      <c r="T15" t="s">
        <v>3</v>
      </c>
      <c r="U15">
        <v>120</v>
      </c>
      <c r="V15" s="294"/>
      <c r="W15" s="5">
        <v>11</v>
      </c>
    </row>
    <row r="16" spans="1:26" x14ac:dyDescent="0.25">
      <c r="A16" s="2" t="s">
        <v>3</v>
      </c>
      <c r="B16" s="2">
        <v>10</v>
      </c>
      <c r="C16" s="2" t="s">
        <v>26</v>
      </c>
      <c r="D16" s="2"/>
      <c r="E16">
        <v>11</v>
      </c>
      <c r="F16">
        <v>10</v>
      </c>
      <c r="G16">
        <v>10</v>
      </c>
      <c r="H16">
        <v>2</v>
      </c>
      <c r="I16">
        <v>4</v>
      </c>
      <c r="J16">
        <v>4</v>
      </c>
      <c r="K16">
        <v>31</v>
      </c>
      <c r="L16">
        <v>9</v>
      </c>
      <c r="M16">
        <v>1</v>
      </c>
      <c r="O16" t="s">
        <v>44</v>
      </c>
      <c r="P16" s="4">
        <v>0.31</v>
      </c>
      <c r="Q16" s="4">
        <v>0.5</v>
      </c>
      <c r="R16" s="4">
        <v>0.55000000000000004</v>
      </c>
      <c r="T16" t="s">
        <v>20</v>
      </c>
      <c r="U16">
        <v>0</v>
      </c>
      <c r="V16" s="294"/>
      <c r="W16" s="5">
        <v>12</v>
      </c>
    </row>
    <row r="17" spans="1:23" x14ac:dyDescent="0.25">
      <c r="A17" s="2" t="s">
        <v>3</v>
      </c>
      <c r="B17" s="2">
        <v>10.5</v>
      </c>
      <c r="C17" s="2" t="s">
        <v>26</v>
      </c>
      <c r="D17" s="2"/>
      <c r="E17">
        <v>11</v>
      </c>
      <c r="F17">
        <v>10</v>
      </c>
      <c r="G17">
        <v>10</v>
      </c>
      <c r="H17">
        <v>3</v>
      </c>
      <c r="I17">
        <v>6</v>
      </c>
      <c r="J17">
        <v>6</v>
      </c>
      <c r="K17">
        <v>31</v>
      </c>
      <c r="L17">
        <v>9</v>
      </c>
      <c r="M17">
        <v>2</v>
      </c>
      <c r="O17" t="s">
        <v>44</v>
      </c>
      <c r="P17" s="4">
        <v>0.5</v>
      </c>
      <c r="Q17" s="4">
        <v>1</v>
      </c>
      <c r="R17" s="4">
        <v>1</v>
      </c>
      <c r="T17" t="s">
        <v>20</v>
      </c>
      <c r="U17">
        <v>1</v>
      </c>
      <c r="V17" s="294"/>
      <c r="W17" s="5">
        <v>12</v>
      </c>
    </row>
    <row r="18" spans="1:23" x14ac:dyDescent="0.25">
      <c r="A18" s="2" t="s">
        <v>3</v>
      </c>
      <c r="B18" s="2">
        <v>11</v>
      </c>
      <c r="C18" s="2" t="s">
        <v>26</v>
      </c>
      <c r="D18" s="2"/>
      <c r="E18">
        <v>11</v>
      </c>
      <c r="F18">
        <v>11</v>
      </c>
      <c r="G18">
        <v>10</v>
      </c>
      <c r="H18">
        <v>1</v>
      </c>
      <c r="I18">
        <v>2</v>
      </c>
      <c r="J18">
        <v>1</v>
      </c>
      <c r="K18">
        <v>29</v>
      </c>
      <c r="L18">
        <v>9</v>
      </c>
      <c r="M18">
        <v>0</v>
      </c>
      <c r="O18" t="s">
        <v>45</v>
      </c>
      <c r="P18" s="5"/>
      <c r="Q18" s="5" t="s">
        <v>49</v>
      </c>
      <c r="R18" s="4">
        <v>0.18</v>
      </c>
      <c r="T18" t="s">
        <v>20</v>
      </c>
      <c r="U18">
        <v>2</v>
      </c>
      <c r="V18" s="294"/>
      <c r="W18" s="5">
        <v>12</v>
      </c>
    </row>
    <row r="19" spans="1:23" x14ac:dyDescent="0.25">
      <c r="A19" s="2" t="s">
        <v>3</v>
      </c>
      <c r="B19" s="2">
        <v>11.5</v>
      </c>
      <c r="C19" s="2" t="s">
        <v>26</v>
      </c>
      <c r="D19" s="2"/>
      <c r="E19">
        <v>11</v>
      </c>
      <c r="F19">
        <v>11</v>
      </c>
      <c r="G19">
        <v>10</v>
      </c>
      <c r="H19">
        <v>2</v>
      </c>
      <c r="I19">
        <v>4</v>
      </c>
      <c r="J19">
        <v>4</v>
      </c>
      <c r="K19">
        <v>29</v>
      </c>
      <c r="L19">
        <v>9</v>
      </c>
      <c r="M19">
        <v>1</v>
      </c>
      <c r="O19" t="s">
        <v>45</v>
      </c>
      <c r="P19" s="5"/>
      <c r="Q19" s="5" t="s">
        <v>50</v>
      </c>
      <c r="T19" t="s">
        <v>20</v>
      </c>
      <c r="U19">
        <v>3</v>
      </c>
      <c r="V19" s="294"/>
      <c r="W19" s="5">
        <v>12</v>
      </c>
    </row>
    <row r="20" spans="1:23" x14ac:dyDescent="0.25">
      <c r="A20" s="2" t="s">
        <v>3</v>
      </c>
      <c r="B20" s="2">
        <v>12</v>
      </c>
      <c r="C20" s="2" t="s">
        <v>26</v>
      </c>
      <c r="D20" s="2"/>
      <c r="E20">
        <v>11</v>
      </c>
      <c r="F20">
        <v>11</v>
      </c>
      <c r="G20">
        <v>10</v>
      </c>
      <c r="H20">
        <v>3</v>
      </c>
      <c r="I20">
        <v>6</v>
      </c>
      <c r="J20">
        <v>6</v>
      </c>
      <c r="K20">
        <v>29</v>
      </c>
      <c r="L20">
        <v>9</v>
      </c>
      <c r="M20">
        <v>2</v>
      </c>
      <c r="O20" t="s">
        <v>46</v>
      </c>
      <c r="Q20" t="s">
        <v>49</v>
      </c>
      <c r="R20" s="4">
        <v>0.36</v>
      </c>
      <c r="T20" t="s">
        <v>20</v>
      </c>
      <c r="U20">
        <v>4</v>
      </c>
      <c r="V20" s="294"/>
      <c r="W20" s="5">
        <v>12</v>
      </c>
    </row>
    <row r="21" spans="1:23" x14ac:dyDescent="0.25">
      <c r="A21" s="2" t="s">
        <v>3</v>
      </c>
      <c r="B21" s="2">
        <v>12.5</v>
      </c>
      <c r="C21" s="2" t="s">
        <v>26</v>
      </c>
      <c r="D21" s="2"/>
      <c r="E21">
        <v>11</v>
      </c>
      <c r="F21">
        <v>12</v>
      </c>
      <c r="G21">
        <v>10</v>
      </c>
      <c r="H21">
        <v>1</v>
      </c>
      <c r="I21">
        <v>2</v>
      </c>
      <c r="J21">
        <v>1</v>
      </c>
      <c r="K21">
        <v>28</v>
      </c>
      <c r="L21">
        <v>8</v>
      </c>
      <c r="M21">
        <v>0</v>
      </c>
      <c r="O21" t="s">
        <v>46</v>
      </c>
      <c r="Q21" t="s">
        <v>50</v>
      </c>
      <c r="T21" t="s">
        <v>20</v>
      </c>
      <c r="U21">
        <v>5</v>
      </c>
      <c r="V21" s="294"/>
      <c r="W21" s="5">
        <v>12</v>
      </c>
    </row>
    <row r="22" spans="1:23" x14ac:dyDescent="0.25">
      <c r="A22" s="2" t="s">
        <v>3</v>
      </c>
      <c r="B22" s="2">
        <v>13</v>
      </c>
      <c r="C22" s="2" t="s">
        <v>26</v>
      </c>
      <c r="D22" s="2"/>
      <c r="E22">
        <v>11</v>
      </c>
      <c r="F22">
        <v>12</v>
      </c>
      <c r="G22">
        <v>10</v>
      </c>
      <c r="H22">
        <v>2</v>
      </c>
      <c r="I22">
        <v>3</v>
      </c>
      <c r="J22">
        <v>4</v>
      </c>
      <c r="K22">
        <v>28</v>
      </c>
      <c r="L22">
        <v>8</v>
      </c>
      <c r="M22">
        <v>1</v>
      </c>
      <c r="T22" t="s">
        <v>20</v>
      </c>
      <c r="U22">
        <v>6</v>
      </c>
      <c r="V22" s="294"/>
      <c r="W22" s="5">
        <v>12</v>
      </c>
    </row>
    <row r="23" spans="1:23" x14ac:dyDescent="0.25">
      <c r="A23" s="2" t="s">
        <v>3</v>
      </c>
      <c r="B23" s="2">
        <v>13.5</v>
      </c>
      <c r="C23" s="2" t="s">
        <v>26</v>
      </c>
      <c r="D23" s="2"/>
      <c r="E23">
        <v>11</v>
      </c>
      <c r="F23">
        <v>12</v>
      </c>
      <c r="G23">
        <v>10</v>
      </c>
      <c r="H23">
        <v>3</v>
      </c>
      <c r="I23">
        <v>5</v>
      </c>
      <c r="J23">
        <v>6</v>
      </c>
      <c r="K23">
        <v>28</v>
      </c>
      <c r="L23">
        <v>8</v>
      </c>
      <c r="M23">
        <v>2</v>
      </c>
      <c r="T23" t="s">
        <v>20</v>
      </c>
      <c r="U23">
        <v>7</v>
      </c>
      <c r="V23" s="294"/>
      <c r="W23" s="5">
        <v>12</v>
      </c>
    </row>
    <row r="24" spans="1:23" x14ac:dyDescent="0.25">
      <c r="A24" s="2" t="s">
        <v>3</v>
      </c>
      <c r="B24" s="2">
        <v>14</v>
      </c>
      <c r="C24" s="2" t="s">
        <v>26</v>
      </c>
      <c r="D24" s="2"/>
      <c r="E24">
        <v>11</v>
      </c>
      <c r="F24">
        <v>13</v>
      </c>
      <c r="G24">
        <v>10</v>
      </c>
      <c r="H24">
        <v>1</v>
      </c>
      <c r="I24">
        <v>2</v>
      </c>
      <c r="J24">
        <v>1</v>
      </c>
      <c r="K24">
        <v>27</v>
      </c>
      <c r="L24">
        <v>8</v>
      </c>
      <c r="M24">
        <v>0</v>
      </c>
      <c r="T24" t="s">
        <v>20</v>
      </c>
      <c r="U24">
        <v>80</v>
      </c>
      <c r="V24" s="294"/>
      <c r="W24" s="5">
        <v>12</v>
      </c>
    </row>
    <row r="25" spans="1:23" x14ac:dyDescent="0.25">
      <c r="A25" s="2" t="s">
        <v>3</v>
      </c>
      <c r="B25" s="2">
        <v>3</v>
      </c>
      <c r="C25" s="2" t="s">
        <v>27</v>
      </c>
      <c r="D25" s="2"/>
      <c r="E25">
        <v>11</v>
      </c>
      <c r="F25">
        <v>13</v>
      </c>
      <c r="G25">
        <v>10</v>
      </c>
      <c r="H25">
        <v>2</v>
      </c>
      <c r="I25">
        <v>3</v>
      </c>
      <c r="J25">
        <v>4</v>
      </c>
      <c r="K25">
        <v>27</v>
      </c>
      <c r="L25">
        <v>8</v>
      </c>
      <c r="M25">
        <v>1</v>
      </c>
      <c r="O25" t="s">
        <v>302</v>
      </c>
      <c r="P25" t="s">
        <v>29</v>
      </c>
      <c r="Q25" t="s">
        <v>303</v>
      </c>
      <c r="R25" t="s">
        <v>304</v>
      </c>
      <c r="T25" t="s">
        <v>20</v>
      </c>
      <c r="U25">
        <v>90</v>
      </c>
      <c r="V25" s="294"/>
      <c r="W25" s="5">
        <v>12</v>
      </c>
    </row>
    <row r="26" spans="1:23" x14ac:dyDescent="0.25">
      <c r="A26" s="2" t="s">
        <v>3</v>
      </c>
      <c r="B26" s="2">
        <v>4</v>
      </c>
      <c r="C26" s="2" t="s">
        <v>27</v>
      </c>
      <c r="D26" s="2"/>
      <c r="E26">
        <v>11</v>
      </c>
      <c r="F26">
        <v>13</v>
      </c>
      <c r="G26">
        <v>10</v>
      </c>
      <c r="H26">
        <v>3</v>
      </c>
      <c r="I26">
        <v>4</v>
      </c>
      <c r="J26">
        <v>6</v>
      </c>
      <c r="K26">
        <v>27</v>
      </c>
      <c r="L26">
        <v>8</v>
      </c>
      <c r="M26">
        <v>2</v>
      </c>
      <c r="P26">
        <v>1</v>
      </c>
      <c r="Q26">
        <v>0</v>
      </c>
      <c r="R26">
        <v>900</v>
      </c>
      <c r="T26" t="s">
        <v>20</v>
      </c>
      <c r="U26">
        <v>100</v>
      </c>
      <c r="V26" s="294"/>
      <c r="W26" s="5">
        <v>12</v>
      </c>
    </row>
    <row r="27" spans="1:23" x14ac:dyDescent="0.25">
      <c r="A27" s="2" t="s">
        <v>3</v>
      </c>
      <c r="B27" s="2">
        <v>4.5</v>
      </c>
      <c r="C27" s="2" t="s">
        <v>27</v>
      </c>
      <c r="D27" s="2"/>
      <c r="E27">
        <v>11</v>
      </c>
      <c r="F27">
        <v>14</v>
      </c>
      <c r="G27">
        <v>10</v>
      </c>
      <c r="H27">
        <v>1</v>
      </c>
      <c r="I27">
        <v>1</v>
      </c>
      <c r="J27">
        <v>1</v>
      </c>
      <c r="K27">
        <v>24</v>
      </c>
      <c r="L27">
        <v>8</v>
      </c>
      <c r="M27">
        <v>0</v>
      </c>
      <c r="P27">
        <v>2</v>
      </c>
      <c r="Q27">
        <v>901</v>
      </c>
      <c r="R27">
        <v>1200</v>
      </c>
      <c r="T27" t="s">
        <v>20</v>
      </c>
      <c r="U27">
        <v>110</v>
      </c>
      <c r="V27" s="294"/>
      <c r="W27" s="5">
        <v>12</v>
      </c>
    </row>
    <row r="28" spans="1:23" x14ac:dyDescent="0.25">
      <c r="A28" s="2" t="s">
        <v>3</v>
      </c>
      <c r="B28" s="2">
        <v>5</v>
      </c>
      <c r="C28" s="2" t="s">
        <v>27</v>
      </c>
      <c r="D28" s="2"/>
      <c r="E28">
        <v>11</v>
      </c>
      <c r="F28">
        <v>14</v>
      </c>
      <c r="G28">
        <v>10</v>
      </c>
      <c r="H28">
        <v>2</v>
      </c>
      <c r="I28">
        <v>2</v>
      </c>
      <c r="J28">
        <v>3</v>
      </c>
      <c r="K28">
        <v>24</v>
      </c>
      <c r="L28">
        <v>8</v>
      </c>
      <c r="M28">
        <v>1</v>
      </c>
      <c r="P28">
        <v>3</v>
      </c>
      <c r="Q28">
        <v>1201</v>
      </c>
      <c r="R28">
        <v>3000</v>
      </c>
      <c r="T28" t="s">
        <v>20</v>
      </c>
      <c r="U28">
        <v>120</v>
      </c>
      <c r="V28" s="294"/>
      <c r="W28" s="5">
        <v>12</v>
      </c>
    </row>
    <row r="29" spans="1:23" x14ac:dyDescent="0.25">
      <c r="A29" s="2" t="s">
        <v>3</v>
      </c>
      <c r="B29" s="2">
        <v>5.5</v>
      </c>
      <c r="C29" s="2" t="s">
        <v>27</v>
      </c>
      <c r="D29" s="2"/>
      <c r="E29">
        <v>11</v>
      </c>
      <c r="F29">
        <v>14</v>
      </c>
      <c r="G29">
        <v>10</v>
      </c>
      <c r="H29">
        <v>3</v>
      </c>
      <c r="I29">
        <v>3</v>
      </c>
      <c r="J29">
        <v>5</v>
      </c>
      <c r="K29">
        <v>24</v>
      </c>
      <c r="L29">
        <v>8</v>
      </c>
      <c r="M29">
        <v>1</v>
      </c>
      <c r="O29" t="s">
        <v>333</v>
      </c>
      <c r="P29" t="s">
        <v>29</v>
      </c>
      <c r="T29" t="s">
        <v>21</v>
      </c>
      <c r="U29">
        <v>0</v>
      </c>
      <c r="V29" s="294"/>
      <c r="W29" s="5">
        <v>14</v>
      </c>
    </row>
    <row r="30" spans="1:23" x14ac:dyDescent="0.25">
      <c r="A30" s="2" t="s">
        <v>3</v>
      </c>
      <c r="B30" s="2">
        <v>6</v>
      </c>
      <c r="C30" s="2" t="s">
        <v>27</v>
      </c>
      <c r="D30" s="2"/>
      <c r="E30">
        <v>11</v>
      </c>
      <c r="F30">
        <v>6</v>
      </c>
      <c r="G30">
        <v>21</v>
      </c>
      <c r="H30">
        <v>1</v>
      </c>
      <c r="I30">
        <v>3</v>
      </c>
      <c r="J30">
        <v>2</v>
      </c>
      <c r="K30">
        <v>61</v>
      </c>
      <c r="L30">
        <v>11</v>
      </c>
      <c r="M30">
        <v>0</v>
      </c>
      <c r="P30">
        <v>1</v>
      </c>
      <c r="Q30" s="303">
        <v>1.1000000000000001</v>
      </c>
      <c r="R30" s="303">
        <v>2</v>
      </c>
      <c r="T30" t="s">
        <v>21</v>
      </c>
      <c r="U30">
        <v>1</v>
      </c>
      <c r="V30" s="294"/>
      <c r="W30" s="5">
        <v>14</v>
      </c>
    </row>
    <row r="31" spans="1:23" x14ac:dyDescent="0.25">
      <c r="A31" s="2" t="s">
        <v>3</v>
      </c>
      <c r="B31" s="2">
        <v>6.5</v>
      </c>
      <c r="C31" s="2" t="s">
        <v>27</v>
      </c>
      <c r="D31" s="2"/>
      <c r="E31">
        <v>11</v>
      </c>
      <c r="F31">
        <v>6</v>
      </c>
      <c r="G31">
        <v>21</v>
      </c>
      <c r="H31">
        <v>2</v>
      </c>
      <c r="I31">
        <v>5</v>
      </c>
      <c r="J31">
        <v>5</v>
      </c>
      <c r="K31">
        <v>61</v>
      </c>
      <c r="L31">
        <v>11</v>
      </c>
      <c r="M31">
        <v>1</v>
      </c>
      <c r="P31">
        <v>2</v>
      </c>
      <c r="Q31" s="303">
        <v>2.1</v>
      </c>
      <c r="R31" s="303">
        <v>3.5</v>
      </c>
      <c r="T31" t="s">
        <v>21</v>
      </c>
      <c r="U31">
        <v>2</v>
      </c>
      <c r="V31" s="294"/>
      <c r="W31" s="5">
        <v>14</v>
      </c>
    </row>
    <row r="32" spans="1:23" x14ac:dyDescent="0.25">
      <c r="A32" s="2" t="s">
        <v>3</v>
      </c>
      <c r="B32" s="2">
        <v>7</v>
      </c>
      <c r="C32" s="2" t="s">
        <v>27</v>
      </c>
      <c r="D32" s="2"/>
      <c r="E32">
        <v>11</v>
      </c>
      <c r="F32">
        <v>6</v>
      </c>
      <c r="G32">
        <v>21</v>
      </c>
      <c r="H32">
        <v>3</v>
      </c>
      <c r="I32">
        <v>7</v>
      </c>
      <c r="J32">
        <v>8</v>
      </c>
      <c r="K32">
        <v>61</v>
      </c>
      <c r="L32">
        <v>11</v>
      </c>
      <c r="M32">
        <v>3</v>
      </c>
      <c r="P32">
        <v>3</v>
      </c>
      <c r="Q32" s="303">
        <v>3.6</v>
      </c>
      <c r="R32" s="303">
        <v>2</v>
      </c>
      <c r="T32" t="s">
        <v>21</v>
      </c>
      <c r="U32">
        <v>3</v>
      </c>
      <c r="V32" s="294"/>
      <c r="W32" s="5">
        <v>14</v>
      </c>
    </row>
    <row r="33" spans="1:23" x14ac:dyDescent="0.25">
      <c r="A33" s="2" t="s">
        <v>3</v>
      </c>
      <c r="B33" s="2">
        <v>7.5</v>
      </c>
      <c r="C33" s="2" t="s">
        <v>27</v>
      </c>
      <c r="D33" s="2"/>
      <c r="E33">
        <v>11</v>
      </c>
      <c r="F33">
        <v>7</v>
      </c>
      <c r="G33">
        <v>21</v>
      </c>
      <c r="H33">
        <v>1</v>
      </c>
      <c r="I33">
        <v>3</v>
      </c>
      <c r="J33">
        <v>2</v>
      </c>
      <c r="K33">
        <v>55</v>
      </c>
      <c r="L33">
        <v>11</v>
      </c>
      <c r="M33">
        <v>0</v>
      </c>
      <c r="T33" t="s">
        <v>21</v>
      </c>
      <c r="U33">
        <v>4</v>
      </c>
      <c r="V33" s="294"/>
      <c r="W33" s="5">
        <v>14</v>
      </c>
    </row>
    <row r="34" spans="1:23" x14ac:dyDescent="0.25">
      <c r="A34" s="2" t="s">
        <v>3</v>
      </c>
      <c r="B34" s="2">
        <v>8</v>
      </c>
      <c r="C34" s="2" t="s">
        <v>27</v>
      </c>
      <c r="D34" s="2"/>
      <c r="E34">
        <v>11</v>
      </c>
      <c r="F34">
        <v>7</v>
      </c>
      <c r="G34">
        <v>21</v>
      </c>
      <c r="H34">
        <v>2</v>
      </c>
      <c r="I34">
        <v>5</v>
      </c>
      <c r="J34">
        <v>5</v>
      </c>
      <c r="K34">
        <v>55</v>
      </c>
      <c r="L34">
        <v>11</v>
      </c>
      <c r="M34">
        <v>1</v>
      </c>
      <c r="T34" t="s">
        <v>21</v>
      </c>
      <c r="U34">
        <v>5</v>
      </c>
      <c r="V34" s="294"/>
      <c r="W34" s="5">
        <v>14</v>
      </c>
    </row>
    <row r="35" spans="1:23" x14ac:dyDescent="0.25">
      <c r="A35" s="2" t="s">
        <v>3</v>
      </c>
      <c r="B35" s="2">
        <v>8.5</v>
      </c>
      <c r="C35" s="2" t="s">
        <v>27</v>
      </c>
      <c r="D35" s="2"/>
      <c r="E35">
        <v>11</v>
      </c>
      <c r="F35">
        <v>7</v>
      </c>
      <c r="G35">
        <v>21</v>
      </c>
      <c r="H35">
        <v>3</v>
      </c>
      <c r="I35">
        <v>7</v>
      </c>
      <c r="J35">
        <v>8</v>
      </c>
      <c r="K35">
        <v>55</v>
      </c>
      <c r="L35">
        <v>11</v>
      </c>
      <c r="M35">
        <v>3</v>
      </c>
      <c r="O35" t="s">
        <v>346</v>
      </c>
      <c r="P35" t="s">
        <v>347</v>
      </c>
      <c r="R35" s="303">
        <v>60</v>
      </c>
      <c r="T35" t="s">
        <v>21</v>
      </c>
      <c r="U35">
        <v>6</v>
      </c>
      <c r="V35" s="294"/>
      <c r="W35" s="5">
        <v>14</v>
      </c>
    </row>
    <row r="36" spans="1:23" x14ac:dyDescent="0.25">
      <c r="A36" s="2" t="s">
        <v>3</v>
      </c>
      <c r="B36" s="2">
        <v>9</v>
      </c>
      <c r="C36" s="2" t="s">
        <v>27</v>
      </c>
      <c r="D36" s="2"/>
      <c r="E36">
        <v>11</v>
      </c>
      <c r="F36">
        <v>8</v>
      </c>
      <c r="G36">
        <v>21</v>
      </c>
      <c r="H36">
        <v>1</v>
      </c>
      <c r="I36">
        <v>2</v>
      </c>
      <c r="J36">
        <v>2</v>
      </c>
      <c r="K36">
        <v>51</v>
      </c>
      <c r="L36">
        <v>10</v>
      </c>
      <c r="M36">
        <v>0</v>
      </c>
      <c r="P36" t="s">
        <v>348</v>
      </c>
      <c r="R36" s="303">
        <v>35</v>
      </c>
      <c r="T36" t="s">
        <v>21</v>
      </c>
      <c r="U36">
        <v>7</v>
      </c>
      <c r="V36" s="294"/>
      <c r="W36" s="5">
        <v>14</v>
      </c>
    </row>
    <row r="37" spans="1:23" x14ac:dyDescent="0.25">
      <c r="A37" s="2" t="s">
        <v>3</v>
      </c>
      <c r="B37" s="2">
        <v>9.5</v>
      </c>
      <c r="C37" s="2" t="s">
        <v>27</v>
      </c>
      <c r="D37" s="2"/>
      <c r="E37">
        <v>11</v>
      </c>
      <c r="F37">
        <v>8</v>
      </c>
      <c r="G37">
        <v>21</v>
      </c>
      <c r="H37">
        <v>2</v>
      </c>
      <c r="I37">
        <v>4</v>
      </c>
      <c r="J37">
        <v>5</v>
      </c>
      <c r="K37">
        <v>51</v>
      </c>
      <c r="L37">
        <v>10</v>
      </c>
      <c r="M37">
        <v>1</v>
      </c>
      <c r="T37" t="s">
        <v>21</v>
      </c>
      <c r="U37">
        <v>80</v>
      </c>
      <c r="V37" s="294"/>
      <c r="W37" s="5">
        <v>14</v>
      </c>
    </row>
    <row r="38" spans="1:23" x14ac:dyDescent="0.25">
      <c r="A38" s="2" t="s">
        <v>3</v>
      </c>
      <c r="B38" s="2">
        <v>10</v>
      </c>
      <c r="C38" s="2" t="s">
        <v>27</v>
      </c>
      <c r="D38" s="2"/>
      <c r="E38">
        <v>11</v>
      </c>
      <c r="F38">
        <v>8</v>
      </c>
      <c r="G38">
        <v>21</v>
      </c>
      <c r="H38">
        <v>3</v>
      </c>
      <c r="I38">
        <v>7</v>
      </c>
      <c r="J38">
        <v>7</v>
      </c>
      <c r="K38">
        <v>51</v>
      </c>
      <c r="L38">
        <v>10</v>
      </c>
      <c r="M38">
        <v>2</v>
      </c>
      <c r="T38" t="s">
        <v>21</v>
      </c>
      <c r="U38">
        <v>90</v>
      </c>
      <c r="V38" s="294"/>
      <c r="W38" s="5">
        <v>14</v>
      </c>
    </row>
    <row r="39" spans="1:23" x14ac:dyDescent="0.25">
      <c r="A39" s="2" t="s">
        <v>3</v>
      </c>
      <c r="B39" s="2">
        <v>10.5</v>
      </c>
      <c r="C39" s="2" t="s">
        <v>27</v>
      </c>
      <c r="D39" s="2"/>
      <c r="E39">
        <v>11</v>
      </c>
      <c r="F39">
        <v>9</v>
      </c>
      <c r="G39">
        <v>21</v>
      </c>
      <c r="H39">
        <v>1</v>
      </c>
      <c r="I39">
        <v>2</v>
      </c>
      <c r="J39">
        <v>1</v>
      </c>
      <c r="K39">
        <v>46</v>
      </c>
      <c r="L39">
        <v>9</v>
      </c>
      <c r="M39">
        <v>0</v>
      </c>
      <c r="T39" t="s">
        <v>21</v>
      </c>
      <c r="U39">
        <v>100</v>
      </c>
      <c r="V39" s="294"/>
      <c r="W39" s="5">
        <v>14</v>
      </c>
    </row>
    <row r="40" spans="1:23" x14ac:dyDescent="0.25">
      <c r="A40" s="2" t="s">
        <v>3</v>
      </c>
      <c r="B40" s="2">
        <v>11</v>
      </c>
      <c r="C40" s="2" t="s">
        <v>27</v>
      </c>
      <c r="D40" s="2"/>
      <c r="E40">
        <v>11</v>
      </c>
      <c r="F40">
        <v>9</v>
      </c>
      <c r="G40">
        <v>21</v>
      </c>
      <c r="H40">
        <v>2</v>
      </c>
      <c r="I40">
        <v>4</v>
      </c>
      <c r="J40">
        <v>4</v>
      </c>
      <c r="K40">
        <v>46</v>
      </c>
      <c r="L40">
        <v>9</v>
      </c>
      <c r="M40">
        <v>1</v>
      </c>
      <c r="T40" t="s">
        <v>21</v>
      </c>
      <c r="U40">
        <v>110</v>
      </c>
      <c r="V40" s="294"/>
      <c r="W40" s="5">
        <v>14</v>
      </c>
    </row>
    <row r="41" spans="1:23" x14ac:dyDescent="0.25">
      <c r="A41" s="2" t="s">
        <v>3</v>
      </c>
      <c r="B41" s="2">
        <v>11.5</v>
      </c>
      <c r="C41" s="2" t="s">
        <v>27</v>
      </c>
      <c r="D41" s="2"/>
      <c r="E41">
        <v>11</v>
      </c>
      <c r="F41">
        <v>9</v>
      </c>
      <c r="G41">
        <v>21</v>
      </c>
      <c r="H41">
        <v>3</v>
      </c>
      <c r="I41">
        <v>7</v>
      </c>
      <c r="J41">
        <v>6</v>
      </c>
      <c r="K41">
        <v>46</v>
      </c>
      <c r="L41">
        <v>9</v>
      </c>
      <c r="M41">
        <v>2</v>
      </c>
      <c r="T41" t="s">
        <v>21</v>
      </c>
      <c r="U41">
        <v>120</v>
      </c>
      <c r="V41" s="294"/>
      <c r="W41" s="5">
        <v>14</v>
      </c>
    </row>
    <row r="42" spans="1:23" x14ac:dyDescent="0.25">
      <c r="A42" s="2" t="s">
        <v>3</v>
      </c>
      <c r="B42" s="2">
        <v>12</v>
      </c>
      <c r="C42" s="2" t="s">
        <v>27</v>
      </c>
      <c r="D42" s="2"/>
      <c r="E42">
        <v>11</v>
      </c>
      <c r="T42" t="s">
        <v>18</v>
      </c>
      <c r="U42">
        <v>0</v>
      </c>
      <c r="V42" s="294"/>
      <c r="W42" s="5">
        <v>13</v>
      </c>
    </row>
    <row r="43" spans="1:23" x14ac:dyDescent="0.25">
      <c r="A43" s="2" t="s">
        <v>3</v>
      </c>
      <c r="B43" s="2">
        <v>12.5</v>
      </c>
      <c r="C43" s="2" t="s">
        <v>27</v>
      </c>
      <c r="D43" s="2"/>
      <c r="E43">
        <v>11</v>
      </c>
      <c r="T43" t="s">
        <v>18</v>
      </c>
      <c r="U43">
        <v>1</v>
      </c>
      <c r="V43" s="294"/>
      <c r="W43" s="5">
        <v>13</v>
      </c>
    </row>
    <row r="44" spans="1:23" x14ac:dyDescent="0.25">
      <c r="A44" s="2" t="s">
        <v>3</v>
      </c>
      <c r="B44" s="2">
        <v>13</v>
      </c>
      <c r="C44" s="2" t="s">
        <v>27</v>
      </c>
      <c r="D44" s="2"/>
      <c r="E44">
        <v>11</v>
      </c>
      <c r="T44" t="s">
        <v>18</v>
      </c>
      <c r="U44">
        <v>2</v>
      </c>
      <c r="V44" s="294"/>
      <c r="W44" s="5">
        <v>13</v>
      </c>
    </row>
    <row r="45" spans="1:23" x14ac:dyDescent="0.25">
      <c r="A45" s="2" t="s">
        <v>3</v>
      </c>
      <c r="B45" s="2">
        <v>13.5</v>
      </c>
      <c r="C45" s="2" t="s">
        <v>27</v>
      </c>
      <c r="D45" s="2"/>
      <c r="E45">
        <v>11</v>
      </c>
      <c r="T45" t="s">
        <v>18</v>
      </c>
      <c r="U45">
        <v>3</v>
      </c>
      <c r="V45" s="294"/>
      <c r="W45" s="5">
        <v>13</v>
      </c>
    </row>
    <row r="46" spans="1:23" x14ac:dyDescent="0.25">
      <c r="A46" s="2" t="s">
        <v>3</v>
      </c>
      <c r="B46" s="2">
        <v>14</v>
      </c>
      <c r="C46" s="2" t="s">
        <v>27</v>
      </c>
      <c r="D46" s="2"/>
      <c r="E46">
        <v>11</v>
      </c>
      <c r="T46" t="s">
        <v>18</v>
      </c>
      <c r="U46">
        <v>4</v>
      </c>
      <c r="V46" s="294"/>
      <c r="W46" s="5">
        <v>13</v>
      </c>
    </row>
    <row r="47" spans="1:23" x14ac:dyDescent="0.25">
      <c r="A47" s="2" t="s">
        <v>18</v>
      </c>
      <c r="B47" s="2">
        <v>3</v>
      </c>
      <c r="C47" s="2" t="s">
        <v>26</v>
      </c>
      <c r="D47" s="2"/>
      <c r="E47">
        <v>13</v>
      </c>
      <c r="T47" t="s">
        <v>18</v>
      </c>
      <c r="U47">
        <v>5</v>
      </c>
      <c r="V47" s="294"/>
      <c r="W47" s="5">
        <v>13</v>
      </c>
    </row>
    <row r="48" spans="1:23" x14ac:dyDescent="0.25">
      <c r="A48" s="2" t="s">
        <v>18</v>
      </c>
      <c r="B48" s="2">
        <v>4</v>
      </c>
      <c r="C48" s="2" t="s">
        <v>26</v>
      </c>
      <c r="D48" s="2"/>
      <c r="E48">
        <v>13</v>
      </c>
      <c r="T48" t="s">
        <v>18</v>
      </c>
      <c r="U48">
        <v>6</v>
      </c>
      <c r="V48" s="294"/>
      <c r="W48" s="5">
        <v>13</v>
      </c>
    </row>
    <row r="49" spans="1:23" x14ac:dyDescent="0.25">
      <c r="A49" s="2" t="s">
        <v>18</v>
      </c>
      <c r="B49" s="2">
        <v>4.5</v>
      </c>
      <c r="C49" s="2" t="s">
        <v>26</v>
      </c>
      <c r="D49" s="2"/>
      <c r="E49">
        <v>13</v>
      </c>
      <c r="T49" t="s">
        <v>18</v>
      </c>
      <c r="U49">
        <v>7</v>
      </c>
      <c r="V49" s="294"/>
      <c r="W49" s="5">
        <v>13</v>
      </c>
    </row>
    <row r="50" spans="1:23" x14ac:dyDescent="0.25">
      <c r="A50" s="2" t="s">
        <v>18</v>
      </c>
      <c r="B50" s="2">
        <v>5</v>
      </c>
      <c r="C50" s="2" t="s">
        <v>26</v>
      </c>
      <c r="D50" s="2"/>
      <c r="E50">
        <v>13</v>
      </c>
      <c r="T50" t="s">
        <v>18</v>
      </c>
      <c r="U50">
        <v>80</v>
      </c>
      <c r="V50" s="294"/>
      <c r="W50" s="5">
        <v>13</v>
      </c>
    </row>
    <row r="51" spans="1:23" x14ac:dyDescent="0.25">
      <c r="A51" s="2" t="s">
        <v>18</v>
      </c>
      <c r="B51" s="2">
        <v>5.5</v>
      </c>
      <c r="C51" s="2" t="s">
        <v>26</v>
      </c>
      <c r="D51" s="2"/>
      <c r="E51">
        <v>13</v>
      </c>
      <c r="G51" s="2">
        <v>10</v>
      </c>
      <c r="H51" t="s">
        <v>314</v>
      </c>
      <c r="T51" t="s">
        <v>18</v>
      </c>
      <c r="U51">
        <v>90</v>
      </c>
      <c r="V51" s="294"/>
      <c r="W51" s="5">
        <v>13</v>
      </c>
    </row>
    <row r="52" spans="1:23" x14ac:dyDescent="0.25">
      <c r="A52" s="2" t="s">
        <v>18</v>
      </c>
      <c r="B52" s="2">
        <v>6</v>
      </c>
      <c r="C52" s="2" t="s">
        <v>26</v>
      </c>
      <c r="D52" s="2"/>
      <c r="E52">
        <v>13</v>
      </c>
      <c r="G52" s="2">
        <v>20</v>
      </c>
      <c r="H52" t="s">
        <v>313</v>
      </c>
      <c r="T52" t="s">
        <v>18</v>
      </c>
      <c r="U52">
        <v>100</v>
      </c>
      <c r="V52" s="294"/>
      <c r="W52" s="5">
        <v>13</v>
      </c>
    </row>
    <row r="53" spans="1:23" x14ac:dyDescent="0.25">
      <c r="A53" s="2" t="s">
        <v>18</v>
      </c>
      <c r="B53" s="2">
        <v>6.5</v>
      </c>
      <c r="C53" s="2" t="s">
        <v>26</v>
      </c>
      <c r="D53" s="2"/>
      <c r="E53">
        <v>13</v>
      </c>
      <c r="T53" t="s">
        <v>18</v>
      </c>
      <c r="U53">
        <v>110</v>
      </c>
      <c r="V53" s="294"/>
      <c r="W53" s="5">
        <v>13</v>
      </c>
    </row>
    <row r="54" spans="1:23" x14ac:dyDescent="0.25">
      <c r="A54" s="2" t="s">
        <v>18</v>
      </c>
      <c r="B54" s="2">
        <v>7</v>
      </c>
      <c r="C54" s="2" t="s">
        <v>26</v>
      </c>
      <c r="D54" s="2"/>
      <c r="E54">
        <v>13</v>
      </c>
      <c r="T54" t="s">
        <v>18</v>
      </c>
      <c r="U54">
        <v>120</v>
      </c>
      <c r="V54" s="294"/>
      <c r="W54" s="5">
        <v>13</v>
      </c>
    </row>
    <row r="55" spans="1:23" x14ac:dyDescent="0.25">
      <c r="A55" s="2" t="s">
        <v>18</v>
      </c>
      <c r="B55" s="2">
        <v>7.5</v>
      </c>
      <c r="C55" s="2" t="s">
        <v>26</v>
      </c>
      <c r="D55" s="2"/>
      <c r="E55">
        <v>13</v>
      </c>
      <c r="T55" t="s">
        <v>19</v>
      </c>
      <c r="U55">
        <v>0</v>
      </c>
      <c r="V55" s="294"/>
      <c r="W55" s="5">
        <v>15</v>
      </c>
    </row>
    <row r="56" spans="1:23" x14ac:dyDescent="0.25">
      <c r="A56" s="2" t="s">
        <v>18</v>
      </c>
      <c r="B56" s="2">
        <v>8</v>
      </c>
      <c r="C56" s="2" t="s">
        <v>26</v>
      </c>
      <c r="D56" s="2"/>
      <c r="E56">
        <v>13</v>
      </c>
      <c r="T56" t="s">
        <v>19</v>
      </c>
      <c r="U56">
        <v>1</v>
      </c>
      <c r="V56" s="294"/>
      <c r="W56" s="5">
        <v>15</v>
      </c>
    </row>
    <row r="57" spans="1:23" x14ac:dyDescent="0.25">
      <c r="A57" s="2" t="s">
        <v>18</v>
      </c>
      <c r="B57" s="2">
        <v>8.5</v>
      </c>
      <c r="C57" s="2" t="s">
        <v>26</v>
      </c>
      <c r="D57" s="2"/>
      <c r="E57">
        <v>13</v>
      </c>
      <c r="T57" t="s">
        <v>19</v>
      </c>
      <c r="U57">
        <v>2</v>
      </c>
      <c r="V57" s="294"/>
      <c r="W57" s="5">
        <v>15</v>
      </c>
    </row>
    <row r="58" spans="1:23" x14ac:dyDescent="0.25">
      <c r="A58" s="2" t="s">
        <v>18</v>
      </c>
      <c r="B58" s="2">
        <v>9</v>
      </c>
      <c r="C58" s="2" t="s">
        <v>26</v>
      </c>
      <c r="D58" s="2"/>
      <c r="E58">
        <v>13</v>
      </c>
      <c r="T58" t="s">
        <v>19</v>
      </c>
      <c r="U58">
        <v>3</v>
      </c>
      <c r="V58" s="294"/>
      <c r="W58" s="5">
        <v>15</v>
      </c>
    </row>
    <row r="59" spans="1:23" x14ac:dyDescent="0.25">
      <c r="A59" s="2" t="s">
        <v>18</v>
      </c>
      <c r="B59" s="2">
        <v>9.5</v>
      </c>
      <c r="C59" s="2" t="s">
        <v>26</v>
      </c>
      <c r="D59" s="2"/>
      <c r="E59">
        <v>13</v>
      </c>
      <c r="T59" t="s">
        <v>19</v>
      </c>
      <c r="U59">
        <v>4</v>
      </c>
      <c r="V59" s="294"/>
      <c r="W59" s="5">
        <v>15</v>
      </c>
    </row>
    <row r="60" spans="1:23" x14ac:dyDescent="0.25">
      <c r="A60" s="2" t="s">
        <v>18</v>
      </c>
      <c r="B60" s="2">
        <v>10</v>
      </c>
      <c r="C60" s="2" t="s">
        <v>26</v>
      </c>
      <c r="D60" s="2"/>
      <c r="E60">
        <v>13</v>
      </c>
      <c r="T60" t="s">
        <v>19</v>
      </c>
      <c r="U60">
        <v>5</v>
      </c>
      <c r="V60" s="294"/>
      <c r="W60" s="5">
        <v>15</v>
      </c>
    </row>
    <row r="61" spans="1:23" x14ac:dyDescent="0.25">
      <c r="A61" s="2" t="s">
        <v>18</v>
      </c>
      <c r="B61" s="2">
        <v>10.5</v>
      </c>
      <c r="C61" s="2" t="s">
        <v>26</v>
      </c>
      <c r="D61" s="2"/>
      <c r="E61">
        <v>13</v>
      </c>
      <c r="T61" t="s">
        <v>19</v>
      </c>
      <c r="U61">
        <v>6</v>
      </c>
      <c r="V61" s="294"/>
      <c r="W61" s="5">
        <v>15</v>
      </c>
    </row>
    <row r="62" spans="1:23" x14ac:dyDescent="0.25">
      <c r="A62" s="2" t="s">
        <v>18</v>
      </c>
      <c r="B62" s="2">
        <v>11</v>
      </c>
      <c r="C62" s="2" t="s">
        <v>26</v>
      </c>
      <c r="D62" s="2"/>
      <c r="E62">
        <v>13</v>
      </c>
      <c r="T62" t="s">
        <v>19</v>
      </c>
      <c r="U62">
        <v>7</v>
      </c>
      <c r="V62" s="294"/>
      <c r="W62" s="5">
        <v>15</v>
      </c>
    </row>
    <row r="63" spans="1:23" x14ac:dyDescent="0.25">
      <c r="A63" s="2" t="s">
        <v>18</v>
      </c>
      <c r="B63" s="2">
        <v>11.5</v>
      </c>
      <c r="C63" s="2" t="s">
        <v>26</v>
      </c>
      <c r="D63" s="2"/>
      <c r="E63">
        <v>13</v>
      </c>
      <c r="T63" t="s">
        <v>19</v>
      </c>
      <c r="U63">
        <v>80</v>
      </c>
      <c r="V63" s="294"/>
      <c r="W63" s="5">
        <v>15</v>
      </c>
    </row>
    <row r="64" spans="1:23" x14ac:dyDescent="0.25">
      <c r="A64" s="2" t="s">
        <v>18</v>
      </c>
      <c r="B64" s="2">
        <v>12</v>
      </c>
      <c r="C64" s="2" t="s">
        <v>26</v>
      </c>
      <c r="D64" s="2"/>
      <c r="E64">
        <v>13</v>
      </c>
      <c r="T64" t="s">
        <v>19</v>
      </c>
      <c r="U64">
        <v>90</v>
      </c>
      <c r="V64" s="294"/>
      <c r="W64" s="5">
        <v>15</v>
      </c>
    </row>
    <row r="65" spans="1:23" x14ac:dyDescent="0.25">
      <c r="A65" s="2" t="s">
        <v>18</v>
      </c>
      <c r="B65" s="2">
        <v>3</v>
      </c>
      <c r="C65" s="2" t="s">
        <v>27</v>
      </c>
      <c r="D65" s="2"/>
      <c r="E65">
        <v>13</v>
      </c>
      <c r="T65" t="s">
        <v>19</v>
      </c>
      <c r="U65">
        <v>100</v>
      </c>
      <c r="V65" s="294"/>
      <c r="W65" s="5">
        <v>15</v>
      </c>
    </row>
    <row r="66" spans="1:23" x14ac:dyDescent="0.25">
      <c r="A66" s="2" t="s">
        <v>18</v>
      </c>
      <c r="B66" s="2">
        <v>4</v>
      </c>
      <c r="C66" s="2" t="s">
        <v>27</v>
      </c>
      <c r="D66" s="2"/>
      <c r="E66">
        <v>13</v>
      </c>
      <c r="T66" t="s">
        <v>19</v>
      </c>
      <c r="U66">
        <v>110</v>
      </c>
      <c r="V66" s="294"/>
      <c r="W66" s="5">
        <v>15</v>
      </c>
    </row>
    <row r="67" spans="1:23" x14ac:dyDescent="0.25">
      <c r="A67" s="2" t="s">
        <v>18</v>
      </c>
      <c r="B67" s="2">
        <v>4.5</v>
      </c>
      <c r="C67" s="2" t="s">
        <v>27</v>
      </c>
      <c r="D67" s="2"/>
      <c r="E67">
        <v>13</v>
      </c>
      <c r="T67" t="s">
        <v>19</v>
      </c>
      <c r="U67">
        <v>120</v>
      </c>
      <c r="V67" s="294"/>
      <c r="W67" s="5">
        <v>15</v>
      </c>
    </row>
    <row r="68" spans="1:23" x14ac:dyDescent="0.25">
      <c r="A68" s="2" t="s">
        <v>18</v>
      </c>
      <c r="B68" s="2">
        <v>5</v>
      </c>
      <c r="C68" s="2" t="s">
        <v>27</v>
      </c>
      <c r="D68" s="2"/>
      <c r="E68">
        <v>13</v>
      </c>
      <c r="T68" t="s">
        <v>22</v>
      </c>
      <c r="U68">
        <v>0</v>
      </c>
      <c r="V68" s="294"/>
      <c r="W68" s="5">
        <v>21</v>
      </c>
    </row>
    <row r="69" spans="1:23" x14ac:dyDescent="0.25">
      <c r="A69" s="2" t="s">
        <v>18</v>
      </c>
      <c r="B69" s="2">
        <v>5.5</v>
      </c>
      <c r="C69" s="2" t="s">
        <v>27</v>
      </c>
      <c r="D69" s="2"/>
      <c r="E69">
        <v>13</v>
      </c>
      <c r="T69" t="s">
        <v>22</v>
      </c>
      <c r="U69">
        <v>1</v>
      </c>
      <c r="V69" s="294"/>
      <c r="W69" s="5">
        <v>21</v>
      </c>
    </row>
    <row r="70" spans="1:23" x14ac:dyDescent="0.25">
      <c r="A70" s="2" t="s">
        <v>18</v>
      </c>
      <c r="B70" s="2">
        <v>6</v>
      </c>
      <c r="C70" s="2" t="s">
        <v>27</v>
      </c>
      <c r="D70" s="2"/>
      <c r="E70">
        <v>13</v>
      </c>
      <c r="T70" t="s">
        <v>22</v>
      </c>
      <c r="U70">
        <v>2</v>
      </c>
      <c r="V70" s="294"/>
      <c r="W70" s="5">
        <v>21</v>
      </c>
    </row>
    <row r="71" spans="1:23" x14ac:dyDescent="0.25">
      <c r="A71" s="2" t="s">
        <v>18</v>
      </c>
      <c r="B71" s="2">
        <v>6.5</v>
      </c>
      <c r="C71" s="2" t="s">
        <v>27</v>
      </c>
      <c r="D71" s="2"/>
      <c r="E71">
        <v>13</v>
      </c>
      <c r="T71" t="s">
        <v>22</v>
      </c>
      <c r="U71">
        <v>3</v>
      </c>
      <c r="V71" s="294"/>
      <c r="W71" s="5">
        <v>21</v>
      </c>
    </row>
    <row r="72" spans="1:23" x14ac:dyDescent="0.25">
      <c r="A72" s="2" t="s">
        <v>18</v>
      </c>
      <c r="B72" s="2">
        <v>7</v>
      </c>
      <c r="C72" s="2" t="s">
        <v>27</v>
      </c>
      <c r="D72" s="2"/>
      <c r="E72">
        <v>13</v>
      </c>
      <c r="T72" t="s">
        <v>22</v>
      </c>
      <c r="U72">
        <v>4</v>
      </c>
      <c r="V72" s="294"/>
      <c r="W72" s="5">
        <v>21</v>
      </c>
    </row>
    <row r="73" spans="1:23" x14ac:dyDescent="0.25">
      <c r="A73" s="2" t="s">
        <v>18</v>
      </c>
      <c r="B73" s="2">
        <v>7.5</v>
      </c>
      <c r="C73" s="2" t="s">
        <v>27</v>
      </c>
      <c r="D73" s="2"/>
      <c r="E73">
        <v>13</v>
      </c>
      <c r="T73" t="s">
        <v>22</v>
      </c>
      <c r="U73">
        <v>5</v>
      </c>
      <c r="V73" s="294"/>
      <c r="W73" s="5">
        <v>21</v>
      </c>
    </row>
    <row r="74" spans="1:23" x14ac:dyDescent="0.25">
      <c r="A74" s="2" t="s">
        <v>18</v>
      </c>
      <c r="B74" s="2">
        <v>8</v>
      </c>
      <c r="C74" s="2" t="s">
        <v>27</v>
      </c>
      <c r="D74" s="2"/>
      <c r="E74">
        <v>13</v>
      </c>
      <c r="T74" t="s">
        <v>22</v>
      </c>
      <c r="U74">
        <v>6</v>
      </c>
      <c r="V74" s="294"/>
      <c r="W74" s="5">
        <v>21</v>
      </c>
    </row>
    <row r="75" spans="1:23" x14ac:dyDescent="0.25">
      <c r="A75" s="2" t="s">
        <v>18</v>
      </c>
      <c r="B75" s="2">
        <v>8.5</v>
      </c>
      <c r="C75" s="2" t="s">
        <v>27</v>
      </c>
      <c r="D75" s="2"/>
      <c r="E75">
        <v>13</v>
      </c>
      <c r="T75" t="s">
        <v>22</v>
      </c>
      <c r="U75">
        <v>7</v>
      </c>
      <c r="V75" s="294"/>
      <c r="W75" s="5">
        <v>21</v>
      </c>
    </row>
    <row r="76" spans="1:23" x14ac:dyDescent="0.25">
      <c r="A76" s="2" t="s">
        <v>18</v>
      </c>
      <c r="B76" s="2">
        <v>9</v>
      </c>
      <c r="C76" s="2" t="s">
        <v>27</v>
      </c>
      <c r="D76" s="2"/>
      <c r="E76">
        <v>13</v>
      </c>
      <c r="T76" t="s">
        <v>22</v>
      </c>
      <c r="U76">
        <v>80</v>
      </c>
      <c r="V76" s="294"/>
      <c r="W76" s="5">
        <v>21</v>
      </c>
    </row>
    <row r="77" spans="1:23" x14ac:dyDescent="0.25">
      <c r="A77" s="2" t="s">
        <v>18</v>
      </c>
      <c r="B77" s="2">
        <v>9.5</v>
      </c>
      <c r="C77" s="2" t="s">
        <v>27</v>
      </c>
      <c r="D77" s="2"/>
      <c r="E77">
        <v>13</v>
      </c>
      <c r="T77" t="s">
        <v>22</v>
      </c>
      <c r="U77">
        <v>90</v>
      </c>
      <c r="V77" s="294"/>
      <c r="W77" s="5">
        <v>21</v>
      </c>
    </row>
    <row r="78" spans="1:23" x14ac:dyDescent="0.25">
      <c r="A78" s="2" t="s">
        <v>18</v>
      </c>
      <c r="B78" s="2">
        <v>10</v>
      </c>
      <c r="C78" s="2" t="s">
        <v>27</v>
      </c>
      <c r="D78" s="2"/>
      <c r="E78">
        <v>13</v>
      </c>
      <c r="T78" t="s">
        <v>22</v>
      </c>
      <c r="U78">
        <v>100</v>
      </c>
      <c r="V78" s="294"/>
      <c r="W78" s="5">
        <v>21</v>
      </c>
    </row>
    <row r="79" spans="1:23" x14ac:dyDescent="0.25">
      <c r="A79" s="2" t="s">
        <v>18</v>
      </c>
      <c r="B79" s="2">
        <v>10.5</v>
      </c>
      <c r="C79" s="2" t="s">
        <v>27</v>
      </c>
      <c r="D79" s="2"/>
      <c r="E79">
        <v>13</v>
      </c>
      <c r="T79" t="s">
        <v>22</v>
      </c>
      <c r="U79">
        <v>110</v>
      </c>
      <c r="V79" s="294"/>
      <c r="W79" s="5">
        <v>21</v>
      </c>
    </row>
    <row r="80" spans="1:23" x14ac:dyDescent="0.25">
      <c r="A80" s="2" t="s">
        <v>18</v>
      </c>
      <c r="B80" s="2">
        <v>11</v>
      </c>
      <c r="C80" s="2" t="s">
        <v>27</v>
      </c>
      <c r="D80" s="2"/>
      <c r="E80">
        <v>13</v>
      </c>
      <c r="T80" t="s">
        <v>22</v>
      </c>
      <c r="U80">
        <v>120</v>
      </c>
      <c r="V80" s="294"/>
      <c r="W80" s="5">
        <v>21</v>
      </c>
    </row>
    <row r="81" spans="1:23" x14ac:dyDescent="0.25">
      <c r="A81" s="2" t="s">
        <v>18</v>
      </c>
      <c r="B81" s="2">
        <v>11.5</v>
      </c>
      <c r="C81" s="2" t="s">
        <v>27</v>
      </c>
      <c r="D81" s="2"/>
      <c r="E81">
        <v>13</v>
      </c>
      <c r="T81" t="s">
        <v>23</v>
      </c>
      <c r="U81">
        <v>0</v>
      </c>
      <c r="V81" s="294"/>
      <c r="W81" s="5">
        <v>22</v>
      </c>
    </row>
    <row r="82" spans="1:23" x14ac:dyDescent="0.25">
      <c r="A82" s="2" t="s">
        <v>18</v>
      </c>
      <c r="B82" s="2">
        <v>12</v>
      </c>
      <c r="C82" s="2" t="s">
        <v>27</v>
      </c>
      <c r="D82" s="2"/>
      <c r="E82">
        <v>13</v>
      </c>
      <c r="T82" t="s">
        <v>23</v>
      </c>
      <c r="U82">
        <v>1</v>
      </c>
      <c r="V82" s="294"/>
      <c r="W82" s="5">
        <v>22</v>
      </c>
    </row>
    <row r="83" spans="1:23" x14ac:dyDescent="0.25">
      <c r="A83" s="2" t="s">
        <v>20</v>
      </c>
      <c r="B83" s="2">
        <v>2</v>
      </c>
      <c r="C83" s="2">
        <v>0</v>
      </c>
      <c r="D83" s="2"/>
      <c r="E83">
        <v>12</v>
      </c>
      <c r="T83" t="s">
        <v>23</v>
      </c>
      <c r="U83">
        <v>2</v>
      </c>
      <c r="V83" s="294"/>
      <c r="W83" s="5">
        <v>22</v>
      </c>
    </row>
    <row r="84" spans="1:23" x14ac:dyDescent="0.25">
      <c r="A84" s="2" t="s">
        <v>20</v>
      </c>
      <c r="B84" s="2">
        <v>3</v>
      </c>
      <c r="C84" s="2">
        <v>0</v>
      </c>
      <c r="D84" s="2"/>
      <c r="E84">
        <v>12</v>
      </c>
      <c r="T84" t="s">
        <v>23</v>
      </c>
      <c r="U84">
        <v>3</v>
      </c>
      <c r="V84" s="294"/>
      <c r="W84" s="5">
        <v>22</v>
      </c>
    </row>
    <row r="85" spans="1:23" x14ac:dyDescent="0.25">
      <c r="A85" s="2" t="s">
        <v>20</v>
      </c>
      <c r="B85" s="2">
        <v>3.5</v>
      </c>
      <c r="C85" s="2">
        <v>0</v>
      </c>
      <c r="D85" s="2"/>
      <c r="E85">
        <v>12</v>
      </c>
      <c r="T85" t="s">
        <v>23</v>
      </c>
      <c r="U85">
        <v>4</v>
      </c>
      <c r="V85" s="294"/>
      <c r="W85" s="5">
        <v>22</v>
      </c>
    </row>
    <row r="86" spans="1:23" x14ac:dyDescent="0.25">
      <c r="A86" s="2" t="s">
        <v>20</v>
      </c>
      <c r="B86" s="2">
        <v>4</v>
      </c>
      <c r="C86" s="2">
        <v>0</v>
      </c>
      <c r="D86" s="2"/>
      <c r="E86">
        <v>12</v>
      </c>
      <c r="T86" t="s">
        <v>23</v>
      </c>
      <c r="U86">
        <v>5</v>
      </c>
      <c r="V86" s="294"/>
      <c r="W86" s="5">
        <v>22</v>
      </c>
    </row>
    <row r="87" spans="1:23" x14ac:dyDescent="0.25">
      <c r="A87" s="2" t="s">
        <v>20</v>
      </c>
      <c r="B87" s="2">
        <v>4.5</v>
      </c>
      <c r="C87" s="2">
        <v>0</v>
      </c>
      <c r="D87" s="2"/>
      <c r="E87">
        <v>12</v>
      </c>
      <c r="T87" t="s">
        <v>23</v>
      </c>
      <c r="U87">
        <v>6</v>
      </c>
      <c r="V87" s="294"/>
      <c r="W87" s="5">
        <v>22</v>
      </c>
    </row>
    <row r="88" spans="1:23" x14ac:dyDescent="0.25">
      <c r="A88" s="2" t="s">
        <v>20</v>
      </c>
      <c r="B88" s="2">
        <v>5</v>
      </c>
      <c r="C88" s="2">
        <v>0</v>
      </c>
      <c r="D88" s="2"/>
      <c r="E88">
        <v>12</v>
      </c>
      <c r="T88" t="s">
        <v>23</v>
      </c>
      <c r="U88">
        <v>7</v>
      </c>
      <c r="V88" s="294"/>
      <c r="W88" s="5">
        <v>22</v>
      </c>
    </row>
    <row r="89" spans="1:23" x14ac:dyDescent="0.25">
      <c r="A89" s="2" t="s">
        <v>20</v>
      </c>
      <c r="B89" s="2">
        <v>5.5</v>
      </c>
      <c r="C89" s="2">
        <v>0</v>
      </c>
      <c r="D89" s="2"/>
      <c r="E89">
        <v>12</v>
      </c>
      <c r="T89" t="s">
        <v>23</v>
      </c>
      <c r="U89">
        <v>80</v>
      </c>
      <c r="V89" s="294"/>
      <c r="W89" s="5">
        <v>22</v>
      </c>
    </row>
    <row r="90" spans="1:23" x14ac:dyDescent="0.25">
      <c r="A90" s="2" t="s">
        <v>20</v>
      </c>
      <c r="B90" s="2">
        <v>6</v>
      </c>
      <c r="C90" s="2">
        <v>0</v>
      </c>
      <c r="D90" s="2"/>
      <c r="E90">
        <v>12</v>
      </c>
      <c r="T90" t="s">
        <v>23</v>
      </c>
      <c r="U90">
        <v>90</v>
      </c>
      <c r="V90" s="294"/>
      <c r="W90" s="5">
        <v>22</v>
      </c>
    </row>
    <row r="91" spans="1:23" x14ac:dyDescent="0.25">
      <c r="A91" s="2" t="s">
        <v>20</v>
      </c>
      <c r="B91" s="2">
        <v>6.5</v>
      </c>
      <c r="C91" s="2">
        <v>0</v>
      </c>
      <c r="D91" s="2"/>
      <c r="E91">
        <v>12</v>
      </c>
      <c r="T91" t="s">
        <v>23</v>
      </c>
      <c r="U91">
        <v>100</v>
      </c>
      <c r="V91" s="294"/>
      <c r="W91" s="5">
        <v>22</v>
      </c>
    </row>
    <row r="92" spans="1:23" x14ac:dyDescent="0.25">
      <c r="A92" s="2" t="s">
        <v>20</v>
      </c>
      <c r="B92" s="2">
        <v>7</v>
      </c>
      <c r="C92" s="2">
        <v>0</v>
      </c>
      <c r="D92" s="2"/>
      <c r="E92">
        <v>12</v>
      </c>
      <c r="T92" t="s">
        <v>23</v>
      </c>
      <c r="U92">
        <v>110</v>
      </c>
      <c r="V92" s="294"/>
      <c r="W92" s="5">
        <v>22</v>
      </c>
    </row>
    <row r="93" spans="1:23" x14ac:dyDescent="0.25">
      <c r="A93" s="2" t="s">
        <v>20</v>
      </c>
      <c r="B93" s="2">
        <v>7.5</v>
      </c>
      <c r="C93" s="2">
        <v>0</v>
      </c>
      <c r="D93" s="2"/>
      <c r="E93">
        <v>12</v>
      </c>
      <c r="T93" t="s">
        <v>23</v>
      </c>
      <c r="U93">
        <v>120</v>
      </c>
      <c r="V93" s="294"/>
      <c r="W93" s="5">
        <v>22</v>
      </c>
    </row>
    <row r="94" spans="1:23" x14ac:dyDescent="0.25">
      <c r="A94" s="2" t="s">
        <v>20</v>
      </c>
      <c r="B94" s="2">
        <v>8</v>
      </c>
      <c r="C94" s="2">
        <v>0</v>
      </c>
      <c r="D94" s="2"/>
      <c r="E94">
        <v>12</v>
      </c>
      <c r="T94" t="s">
        <v>23</v>
      </c>
      <c r="U94">
        <v>130</v>
      </c>
      <c r="V94" s="294"/>
      <c r="W94" s="5">
        <v>22</v>
      </c>
    </row>
    <row r="95" spans="1:23" x14ac:dyDescent="0.25">
      <c r="A95" s="2" t="s">
        <v>20</v>
      </c>
      <c r="B95" s="2">
        <v>9</v>
      </c>
      <c r="C95" s="2">
        <v>0</v>
      </c>
      <c r="D95" s="2"/>
      <c r="E95">
        <v>12</v>
      </c>
      <c r="V95" s="294"/>
      <c r="W95" s="5"/>
    </row>
    <row r="96" spans="1:23" x14ac:dyDescent="0.25">
      <c r="A96" s="2" t="s">
        <v>23</v>
      </c>
      <c r="B96" s="2">
        <v>2</v>
      </c>
      <c r="C96" s="2">
        <v>0</v>
      </c>
      <c r="D96" s="2"/>
      <c r="E96">
        <v>22</v>
      </c>
      <c r="T96" t="s">
        <v>307</v>
      </c>
      <c r="U96" t="s">
        <v>53</v>
      </c>
      <c r="V96" s="294"/>
      <c r="W96" s="5">
        <v>16</v>
      </c>
    </row>
    <row r="97" spans="1:23" x14ac:dyDescent="0.25">
      <c r="A97" s="2" t="s">
        <v>23</v>
      </c>
      <c r="B97" s="2">
        <v>3</v>
      </c>
      <c r="C97" s="2">
        <v>0</v>
      </c>
      <c r="D97" s="2"/>
      <c r="E97">
        <v>22</v>
      </c>
      <c r="T97" t="s">
        <v>307</v>
      </c>
      <c r="U97">
        <v>1</v>
      </c>
      <c r="V97" s="294"/>
      <c r="W97" s="5">
        <v>16</v>
      </c>
    </row>
    <row r="98" spans="1:23" x14ac:dyDescent="0.25">
      <c r="A98" s="2" t="s">
        <v>23</v>
      </c>
      <c r="B98" s="2">
        <v>3.5</v>
      </c>
      <c r="C98" s="2">
        <v>0</v>
      </c>
      <c r="D98" s="2"/>
      <c r="E98">
        <v>22</v>
      </c>
      <c r="T98" t="s">
        <v>307</v>
      </c>
      <c r="U98">
        <v>2</v>
      </c>
      <c r="V98" s="294"/>
      <c r="W98" s="5">
        <v>16</v>
      </c>
    </row>
    <row r="99" spans="1:23" x14ac:dyDescent="0.25">
      <c r="A99" s="2" t="s">
        <v>23</v>
      </c>
      <c r="B99" s="2">
        <v>4</v>
      </c>
      <c r="C99" s="2">
        <v>0</v>
      </c>
      <c r="D99" s="2"/>
      <c r="E99">
        <v>22</v>
      </c>
      <c r="T99" t="s">
        <v>307</v>
      </c>
      <c r="U99">
        <v>3</v>
      </c>
      <c r="V99" s="294"/>
      <c r="W99" s="5">
        <v>16</v>
      </c>
    </row>
    <row r="100" spans="1:23" x14ac:dyDescent="0.25">
      <c r="A100" s="2" t="s">
        <v>23</v>
      </c>
      <c r="B100" s="2">
        <v>4.5</v>
      </c>
      <c r="C100" s="2">
        <v>0</v>
      </c>
      <c r="D100" s="2"/>
      <c r="E100">
        <v>22</v>
      </c>
      <c r="T100" t="s">
        <v>307</v>
      </c>
      <c r="U100">
        <v>4</v>
      </c>
      <c r="V100" s="294"/>
      <c r="W100" s="5">
        <v>16</v>
      </c>
    </row>
    <row r="101" spans="1:23" x14ac:dyDescent="0.25">
      <c r="A101" s="2" t="s">
        <v>23</v>
      </c>
      <c r="B101" s="2">
        <v>5</v>
      </c>
      <c r="C101" s="2">
        <v>0</v>
      </c>
      <c r="D101" s="2"/>
      <c r="E101">
        <v>22</v>
      </c>
      <c r="T101" t="s">
        <v>307</v>
      </c>
      <c r="U101">
        <v>5</v>
      </c>
      <c r="V101" s="294"/>
      <c r="W101" s="5">
        <v>16</v>
      </c>
    </row>
    <row r="102" spans="1:23" x14ac:dyDescent="0.25">
      <c r="A102" s="2" t="s">
        <v>23</v>
      </c>
      <c r="B102" s="2">
        <v>5.5</v>
      </c>
      <c r="C102" s="2">
        <v>0</v>
      </c>
      <c r="D102" s="2"/>
      <c r="E102">
        <v>22</v>
      </c>
      <c r="T102" t="s">
        <v>307</v>
      </c>
      <c r="U102">
        <v>6</v>
      </c>
      <c r="V102" s="294"/>
      <c r="W102" s="5">
        <v>16</v>
      </c>
    </row>
    <row r="103" spans="1:23" x14ac:dyDescent="0.25">
      <c r="A103" s="2" t="s">
        <v>23</v>
      </c>
      <c r="B103" s="2">
        <v>6</v>
      </c>
      <c r="C103" s="2">
        <v>0</v>
      </c>
      <c r="D103" s="2"/>
      <c r="E103">
        <v>22</v>
      </c>
      <c r="T103" t="s">
        <v>307</v>
      </c>
      <c r="U103">
        <v>7</v>
      </c>
      <c r="V103" s="294"/>
      <c r="W103" s="5">
        <v>16</v>
      </c>
    </row>
    <row r="104" spans="1:23" x14ac:dyDescent="0.25">
      <c r="A104" s="2" t="s">
        <v>23</v>
      </c>
      <c r="B104" s="2">
        <v>6.5</v>
      </c>
      <c r="C104" s="2">
        <v>0</v>
      </c>
      <c r="D104" s="2"/>
      <c r="E104">
        <v>22</v>
      </c>
      <c r="V104" s="294"/>
    </row>
    <row r="105" spans="1:23" x14ac:dyDescent="0.25">
      <c r="A105" s="2" t="s">
        <v>23</v>
      </c>
      <c r="B105" s="2">
        <v>7</v>
      </c>
      <c r="C105" s="2">
        <v>0</v>
      </c>
      <c r="D105" s="2"/>
      <c r="E105">
        <v>22</v>
      </c>
      <c r="V105" s="294"/>
    </row>
    <row r="106" spans="1:23" x14ac:dyDescent="0.25">
      <c r="A106" s="2" t="s">
        <v>22</v>
      </c>
      <c r="B106" s="2">
        <v>2</v>
      </c>
      <c r="C106" s="2">
        <v>0</v>
      </c>
      <c r="D106" s="2"/>
      <c r="E106">
        <v>21</v>
      </c>
      <c r="V106" s="294"/>
    </row>
    <row r="107" spans="1:23" x14ac:dyDescent="0.25">
      <c r="A107" s="2" t="s">
        <v>22</v>
      </c>
      <c r="B107" s="2">
        <v>3</v>
      </c>
      <c r="C107" s="2">
        <v>0</v>
      </c>
      <c r="D107" s="2"/>
      <c r="E107">
        <v>21</v>
      </c>
      <c r="V107" s="294"/>
    </row>
    <row r="108" spans="1:23" x14ac:dyDescent="0.25">
      <c r="A108" s="2" t="s">
        <v>22</v>
      </c>
      <c r="B108" s="2">
        <v>3.5</v>
      </c>
      <c r="C108" s="2">
        <v>0</v>
      </c>
      <c r="D108" s="2"/>
      <c r="E108">
        <v>21</v>
      </c>
      <c r="V108" s="294"/>
    </row>
    <row r="109" spans="1:23" x14ac:dyDescent="0.25">
      <c r="A109" s="2" t="s">
        <v>22</v>
      </c>
      <c r="B109" s="2">
        <v>4</v>
      </c>
      <c r="C109" s="2">
        <v>0</v>
      </c>
      <c r="D109" s="2"/>
      <c r="E109">
        <v>21</v>
      </c>
      <c r="V109" s="294"/>
    </row>
    <row r="110" spans="1:23" x14ac:dyDescent="0.25">
      <c r="A110" s="2" t="s">
        <v>22</v>
      </c>
      <c r="B110" s="2">
        <v>4.5</v>
      </c>
      <c r="C110" s="2">
        <v>0</v>
      </c>
      <c r="D110" s="2"/>
      <c r="E110">
        <v>21</v>
      </c>
      <c r="V110" s="294"/>
    </row>
    <row r="111" spans="1:23" x14ac:dyDescent="0.25">
      <c r="A111" s="2" t="s">
        <v>22</v>
      </c>
      <c r="B111" s="2">
        <v>5</v>
      </c>
      <c r="C111" s="2">
        <v>0</v>
      </c>
      <c r="D111" s="2"/>
      <c r="E111">
        <v>21</v>
      </c>
      <c r="V111" s="294"/>
    </row>
    <row r="112" spans="1:23" x14ac:dyDescent="0.25">
      <c r="A112" s="2" t="s">
        <v>22</v>
      </c>
      <c r="B112" s="2">
        <v>5.5</v>
      </c>
      <c r="C112" s="2">
        <v>0</v>
      </c>
      <c r="D112" s="2"/>
      <c r="E112">
        <v>21</v>
      </c>
      <c r="V112" s="294"/>
    </row>
    <row r="113" spans="1:22" x14ac:dyDescent="0.25">
      <c r="A113" s="2" t="s">
        <v>22</v>
      </c>
      <c r="B113" s="2">
        <v>6</v>
      </c>
      <c r="C113" s="2">
        <v>0</v>
      </c>
      <c r="D113" s="2"/>
      <c r="E113">
        <v>21</v>
      </c>
      <c r="V113" s="294"/>
    </row>
    <row r="114" spans="1:22" x14ac:dyDescent="0.25">
      <c r="A114" s="2" t="s">
        <v>22</v>
      </c>
      <c r="B114" s="2">
        <v>6.5</v>
      </c>
      <c r="C114" s="2">
        <v>0</v>
      </c>
      <c r="D114" s="2"/>
      <c r="E114">
        <v>21</v>
      </c>
      <c r="V114" s="294"/>
    </row>
    <row r="115" spans="1:22" x14ac:dyDescent="0.25">
      <c r="A115" s="2" t="s">
        <v>22</v>
      </c>
      <c r="B115" s="2">
        <v>7</v>
      </c>
      <c r="C115" s="2">
        <v>0</v>
      </c>
      <c r="D115" s="2"/>
      <c r="E115">
        <v>21</v>
      </c>
      <c r="V115" s="294"/>
    </row>
    <row r="116" spans="1:22" x14ac:dyDescent="0.25">
      <c r="A116" s="2" t="s">
        <v>22</v>
      </c>
      <c r="B116" s="2">
        <v>7.5</v>
      </c>
      <c r="C116" s="2">
        <v>0</v>
      </c>
      <c r="D116" s="2"/>
      <c r="E116">
        <v>21</v>
      </c>
      <c r="V116" s="294"/>
    </row>
    <row r="117" spans="1:22" x14ac:dyDescent="0.25">
      <c r="A117" s="2" t="s">
        <v>22</v>
      </c>
      <c r="B117" s="2">
        <v>8</v>
      </c>
      <c r="C117" s="2">
        <v>0</v>
      </c>
      <c r="D117" s="2"/>
      <c r="E117">
        <v>21</v>
      </c>
      <c r="V117" s="294"/>
    </row>
    <row r="118" spans="1:22" x14ac:dyDescent="0.25">
      <c r="A118" s="2" t="s">
        <v>22</v>
      </c>
      <c r="B118" s="2">
        <v>8.5</v>
      </c>
      <c r="C118" s="2">
        <v>0</v>
      </c>
      <c r="D118" s="2"/>
      <c r="E118">
        <v>21</v>
      </c>
      <c r="V118" s="294"/>
    </row>
    <row r="119" spans="1:22" x14ac:dyDescent="0.25">
      <c r="A119" s="2" t="s">
        <v>22</v>
      </c>
      <c r="B119" s="2">
        <v>9</v>
      </c>
      <c r="C119" s="2">
        <v>0</v>
      </c>
      <c r="D119" s="2"/>
      <c r="E119">
        <v>21</v>
      </c>
      <c r="V119" s="294"/>
    </row>
    <row r="120" spans="1:22" x14ac:dyDescent="0.25">
      <c r="A120" s="2" t="s">
        <v>21</v>
      </c>
      <c r="B120" s="2">
        <v>2</v>
      </c>
      <c r="C120" s="2">
        <v>0</v>
      </c>
      <c r="D120" s="2"/>
      <c r="E120">
        <v>14</v>
      </c>
      <c r="V120" s="294"/>
    </row>
    <row r="121" spans="1:22" x14ac:dyDescent="0.25">
      <c r="A121" s="2" t="s">
        <v>21</v>
      </c>
      <c r="B121" s="2">
        <v>3</v>
      </c>
      <c r="C121" s="2">
        <v>0</v>
      </c>
      <c r="D121" s="2"/>
      <c r="E121">
        <v>14</v>
      </c>
      <c r="V121" s="294"/>
    </row>
    <row r="122" spans="1:22" x14ac:dyDescent="0.25">
      <c r="A122" s="2" t="s">
        <v>21</v>
      </c>
      <c r="B122" s="2">
        <v>3.5</v>
      </c>
      <c r="C122" s="2">
        <v>0</v>
      </c>
      <c r="D122" s="2"/>
      <c r="E122">
        <v>14</v>
      </c>
      <c r="V122" s="294"/>
    </row>
    <row r="123" spans="1:22" x14ac:dyDescent="0.25">
      <c r="A123" s="2" t="s">
        <v>21</v>
      </c>
      <c r="B123" s="2">
        <v>4</v>
      </c>
      <c r="C123" s="2">
        <v>0</v>
      </c>
      <c r="D123" s="2"/>
      <c r="E123">
        <v>14</v>
      </c>
      <c r="V123" s="294"/>
    </row>
    <row r="124" spans="1:22" x14ac:dyDescent="0.25">
      <c r="A124" s="2" t="s">
        <v>21</v>
      </c>
      <c r="B124" s="2">
        <v>4.5</v>
      </c>
      <c r="C124" s="2">
        <v>0</v>
      </c>
      <c r="D124" s="2"/>
      <c r="E124">
        <v>14</v>
      </c>
      <c r="V124" s="294"/>
    </row>
    <row r="125" spans="1:22" x14ac:dyDescent="0.25">
      <c r="A125" s="2" t="s">
        <v>21</v>
      </c>
      <c r="B125" s="2">
        <v>5</v>
      </c>
      <c r="C125" s="2">
        <v>0</v>
      </c>
      <c r="D125" s="2"/>
      <c r="E125">
        <v>14</v>
      </c>
      <c r="V125" s="294"/>
    </row>
    <row r="126" spans="1:22" x14ac:dyDescent="0.25">
      <c r="A126" s="2" t="s">
        <v>21</v>
      </c>
      <c r="B126" s="2">
        <v>5.5</v>
      </c>
      <c r="C126" s="2">
        <v>0</v>
      </c>
      <c r="D126" s="2"/>
      <c r="E126">
        <v>14</v>
      </c>
      <c r="V126" s="294"/>
    </row>
    <row r="127" spans="1:22" x14ac:dyDescent="0.25">
      <c r="A127" s="2" t="s">
        <v>21</v>
      </c>
      <c r="B127" s="2">
        <v>6</v>
      </c>
      <c r="C127" s="2">
        <v>0</v>
      </c>
      <c r="D127" s="2"/>
      <c r="E127">
        <v>14</v>
      </c>
      <c r="V127" s="294"/>
    </row>
    <row r="128" spans="1:22" x14ac:dyDescent="0.25">
      <c r="A128" s="2" t="s">
        <v>21</v>
      </c>
      <c r="B128" s="2">
        <v>6.5</v>
      </c>
      <c r="C128" s="2">
        <v>0</v>
      </c>
      <c r="D128" s="2"/>
      <c r="E128">
        <v>14</v>
      </c>
      <c r="V128" s="294"/>
    </row>
    <row r="129" spans="1:22" x14ac:dyDescent="0.25">
      <c r="A129" s="2" t="s">
        <v>21</v>
      </c>
      <c r="B129" s="2">
        <v>7</v>
      </c>
      <c r="C129" s="2">
        <v>0</v>
      </c>
      <c r="D129" s="2"/>
      <c r="E129">
        <v>14</v>
      </c>
      <c r="V129" s="294"/>
    </row>
    <row r="130" spans="1:22" x14ac:dyDescent="0.25">
      <c r="A130" s="2" t="s">
        <v>19</v>
      </c>
      <c r="B130" s="2">
        <v>2</v>
      </c>
      <c r="C130" s="2">
        <v>0</v>
      </c>
      <c r="D130" s="2"/>
      <c r="E130">
        <v>15</v>
      </c>
      <c r="V130" s="294"/>
    </row>
    <row r="131" spans="1:22" x14ac:dyDescent="0.25">
      <c r="A131" s="2" t="s">
        <v>19</v>
      </c>
      <c r="B131" s="2">
        <v>3</v>
      </c>
      <c r="C131" s="2">
        <v>0</v>
      </c>
      <c r="D131" s="2"/>
      <c r="E131">
        <v>15</v>
      </c>
      <c r="V131" s="294"/>
    </row>
    <row r="132" spans="1:22" x14ac:dyDescent="0.25">
      <c r="A132" s="2" t="s">
        <v>19</v>
      </c>
      <c r="B132" s="2">
        <v>3.5</v>
      </c>
      <c r="C132" s="2">
        <v>0</v>
      </c>
      <c r="D132" s="2"/>
      <c r="E132">
        <v>15</v>
      </c>
      <c r="V132" s="294"/>
    </row>
    <row r="133" spans="1:22" x14ac:dyDescent="0.25">
      <c r="A133" s="2" t="s">
        <v>19</v>
      </c>
      <c r="B133" s="2">
        <v>4</v>
      </c>
      <c r="C133" s="2">
        <v>0</v>
      </c>
      <c r="D133" s="2"/>
      <c r="E133">
        <v>15</v>
      </c>
      <c r="V133" s="294"/>
    </row>
    <row r="134" spans="1:22" x14ac:dyDescent="0.25">
      <c r="A134" s="2" t="s">
        <v>19</v>
      </c>
      <c r="B134" s="2">
        <v>4.5</v>
      </c>
      <c r="C134" s="2">
        <v>0</v>
      </c>
      <c r="D134" s="2"/>
      <c r="E134">
        <v>15</v>
      </c>
      <c r="V134" s="294"/>
    </row>
    <row r="135" spans="1:22" x14ac:dyDescent="0.25">
      <c r="A135" s="2" t="s">
        <v>19</v>
      </c>
      <c r="B135" s="2">
        <v>5</v>
      </c>
      <c r="C135" s="2">
        <v>0</v>
      </c>
      <c r="D135" s="2"/>
      <c r="E135">
        <v>15</v>
      </c>
      <c r="F135" s="144" t="s">
        <v>350</v>
      </c>
      <c r="V135" s="294"/>
    </row>
    <row r="136" spans="1:22" x14ac:dyDescent="0.25">
      <c r="A136" s="2" t="s">
        <v>7</v>
      </c>
      <c r="B136" s="2" t="s">
        <v>4</v>
      </c>
      <c r="C136" s="2">
        <v>0</v>
      </c>
      <c r="D136" s="2"/>
      <c r="E136">
        <v>41</v>
      </c>
      <c r="F136" s="144">
        <v>3</v>
      </c>
      <c r="V136" s="294"/>
    </row>
    <row r="137" spans="1:22" x14ac:dyDescent="0.25">
      <c r="A137" s="2" t="s">
        <v>7</v>
      </c>
      <c r="B137" s="2" t="s">
        <v>5</v>
      </c>
      <c r="C137" s="2">
        <v>0</v>
      </c>
      <c r="D137" s="2"/>
      <c r="E137">
        <v>41</v>
      </c>
      <c r="F137" s="144">
        <v>2</v>
      </c>
      <c r="V137" s="294"/>
    </row>
    <row r="138" spans="1:22" x14ac:dyDescent="0.25">
      <c r="A138" s="2" t="s">
        <v>7</v>
      </c>
      <c r="B138" s="2" t="s">
        <v>6</v>
      </c>
      <c r="C138" s="2">
        <v>0</v>
      </c>
      <c r="D138" s="2"/>
      <c r="E138">
        <v>41</v>
      </c>
      <c r="F138" s="144">
        <v>1</v>
      </c>
      <c r="V138" s="294"/>
    </row>
    <row r="139" spans="1:22" x14ac:dyDescent="0.25">
      <c r="A139" s="2" t="s">
        <v>8</v>
      </c>
      <c r="B139" s="2" t="s">
        <v>4</v>
      </c>
      <c r="C139" s="2">
        <v>0</v>
      </c>
      <c r="D139" s="2"/>
      <c r="E139">
        <v>42</v>
      </c>
      <c r="F139" s="144">
        <v>3</v>
      </c>
      <c r="V139" s="294"/>
    </row>
    <row r="140" spans="1:22" x14ac:dyDescent="0.25">
      <c r="A140" s="2" t="s">
        <v>8</v>
      </c>
      <c r="B140" s="2" t="s">
        <v>5</v>
      </c>
      <c r="C140" s="2">
        <v>0</v>
      </c>
      <c r="D140" s="2"/>
      <c r="E140">
        <v>42</v>
      </c>
      <c r="F140" s="144">
        <v>2</v>
      </c>
      <c r="V140" s="294"/>
    </row>
    <row r="141" spans="1:22" x14ac:dyDescent="0.25">
      <c r="A141" s="2" t="s">
        <v>8</v>
      </c>
      <c r="B141" s="2" t="s">
        <v>6</v>
      </c>
      <c r="C141" s="2">
        <v>0</v>
      </c>
      <c r="D141" s="2"/>
      <c r="E141">
        <v>42</v>
      </c>
      <c r="F141" s="144">
        <v>1</v>
      </c>
      <c r="V141" s="294"/>
    </row>
    <row r="142" spans="1:22" x14ac:dyDescent="0.25">
      <c r="A142" s="2" t="s">
        <v>9</v>
      </c>
      <c r="B142" s="2" t="s">
        <v>4</v>
      </c>
      <c r="C142" s="2">
        <v>0</v>
      </c>
      <c r="D142" s="2"/>
      <c r="E142">
        <v>43</v>
      </c>
      <c r="F142" s="144">
        <v>3</v>
      </c>
    </row>
    <row r="143" spans="1:22" x14ac:dyDescent="0.25">
      <c r="A143" s="2" t="s">
        <v>9</v>
      </c>
      <c r="B143" s="2" t="s">
        <v>5</v>
      </c>
      <c r="C143" s="2">
        <v>0</v>
      </c>
      <c r="D143" s="2"/>
      <c r="E143">
        <v>43</v>
      </c>
      <c r="F143" s="144">
        <v>2</v>
      </c>
    </row>
    <row r="144" spans="1:22" x14ac:dyDescent="0.25">
      <c r="A144" s="2" t="s">
        <v>9</v>
      </c>
      <c r="B144" s="2" t="s">
        <v>6</v>
      </c>
      <c r="C144" s="2">
        <v>0</v>
      </c>
      <c r="D144" s="2"/>
      <c r="E144">
        <v>43</v>
      </c>
      <c r="F144" s="144">
        <v>1</v>
      </c>
    </row>
    <row r="145" spans="1:6" x14ac:dyDescent="0.25">
      <c r="A145" s="2" t="s">
        <v>10</v>
      </c>
      <c r="B145" s="2"/>
      <c r="C145" s="2">
        <v>0</v>
      </c>
      <c r="D145" s="2"/>
      <c r="E145">
        <v>73</v>
      </c>
    </row>
    <row r="146" spans="1:6" x14ac:dyDescent="0.25">
      <c r="A146" s="2" t="s">
        <v>11</v>
      </c>
      <c r="B146" s="2"/>
      <c r="C146" s="2">
        <v>0</v>
      </c>
      <c r="D146" s="2"/>
      <c r="E146">
        <v>71</v>
      </c>
    </row>
    <row r="147" spans="1:6" x14ac:dyDescent="0.25">
      <c r="A147" s="2" t="s">
        <v>15</v>
      </c>
      <c r="B147" s="2"/>
      <c r="C147" s="2">
        <v>0</v>
      </c>
      <c r="D147" s="2"/>
      <c r="E147">
        <v>51</v>
      </c>
    </row>
    <row r="148" spans="1:6" x14ac:dyDescent="0.25">
      <c r="A148" s="2" t="s">
        <v>299</v>
      </c>
      <c r="B148" s="2" t="s">
        <v>6</v>
      </c>
      <c r="C148" s="2">
        <v>0</v>
      </c>
      <c r="D148" s="2"/>
      <c r="E148">
        <v>52</v>
      </c>
    </row>
    <row r="149" spans="1:6" x14ac:dyDescent="0.25">
      <c r="A149" s="2" t="s">
        <v>300</v>
      </c>
      <c r="B149" s="2" t="s">
        <v>4</v>
      </c>
      <c r="C149" s="2">
        <v>0</v>
      </c>
      <c r="D149" s="2"/>
      <c r="E149">
        <v>52</v>
      </c>
    </row>
    <row r="150" spans="1:6" x14ac:dyDescent="0.25">
      <c r="A150" s="2" t="s">
        <v>12</v>
      </c>
      <c r="B150" s="2"/>
      <c r="C150" s="2">
        <v>0</v>
      </c>
      <c r="D150" s="2"/>
      <c r="E150">
        <v>61</v>
      </c>
      <c r="F150" t="s">
        <v>301</v>
      </c>
    </row>
    <row r="151" spans="1:6" x14ac:dyDescent="0.25">
      <c r="A151" s="2" t="s">
        <v>357</v>
      </c>
      <c r="B151" s="2"/>
      <c r="C151" s="2">
        <v>0</v>
      </c>
      <c r="D151" s="2"/>
      <c r="E151">
        <v>55</v>
      </c>
      <c r="F151" t="s">
        <v>59</v>
      </c>
    </row>
    <row r="152" spans="1:6" x14ac:dyDescent="0.25">
      <c r="A152" s="2" t="s">
        <v>13</v>
      </c>
      <c r="B152" s="2"/>
      <c r="C152" s="2">
        <v>0</v>
      </c>
      <c r="D152" s="2"/>
      <c r="E152">
        <v>62</v>
      </c>
    </row>
    <row r="153" spans="1:6" x14ac:dyDescent="0.25">
      <c r="A153" s="2" t="s">
        <v>14</v>
      </c>
      <c r="B153" s="2"/>
      <c r="C153" s="2">
        <v>0</v>
      </c>
      <c r="D153" s="2"/>
      <c r="E153">
        <v>621</v>
      </c>
    </row>
  </sheetData>
  <sheetProtection password="F582" sheet="1" objects="1" scenarios="1"/>
  <pageMargins left="0.7" right="0.7" top="0.78740157499999996" bottom="0.78740157499999996"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BG406"/>
  <sheetViews>
    <sheetView showGridLines="0" tabSelected="1" topLeftCell="A64" zoomScale="85" zoomScaleNormal="85" workbookViewId="0">
      <pane ySplit="5805" topLeftCell="A43" activePane="bottomLeft"/>
      <selection activeCell="N64" sqref="N1:BZ1048576"/>
      <selection pane="bottomLeft" activeCell="K43" sqref="K43"/>
    </sheetView>
  </sheetViews>
  <sheetFormatPr baseColWidth="10" defaultRowHeight="14.25" x14ac:dyDescent="0.2"/>
  <cols>
    <col min="1" max="1" width="8.85546875" style="65" customWidth="1"/>
    <col min="2" max="2" width="11.42578125" style="65"/>
    <col min="3" max="3" width="12" style="65" customWidth="1"/>
    <col min="4" max="12" width="11.42578125" style="65"/>
    <col min="13" max="13" width="3.140625" style="65" customWidth="1"/>
    <col min="14" max="14" width="10.42578125" style="65" hidden="1" customWidth="1"/>
    <col min="15" max="15" width="7.5703125" style="65" hidden="1" customWidth="1"/>
    <col min="16" max="16" width="11.42578125" style="65" hidden="1" customWidth="1"/>
    <col min="17" max="17" width="7.28515625" style="65" hidden="1" customWidth="1"/>
    <col min="18" max="18" width="10.7109375" style="65" hidden="1" customWidth="1"/>
    <col min="19" max="20" width="7.28515625" style="65" hidden="1" customWidth="1"/>
    <col min="21" max="21" width="10.42578125" style="65" hidden="1" customWidth="1"/>
    <col min="22" max="23" width="7.28515625" style="65" hidden="1" customWidth="1"/>
    <col min="24" max="24" width="7.85546875" style="65" hidden="1" customWidth="1"/>
    <col min="25" max="25" width="9.5703125" style="65" hidden="1" customWidth="1"/>
    <col min="26" max="26" width="6.28515625" style="65" hidden="1" customWidth="1"/>
    <col min="27" max="30" width="5.28515625" style="65" hidden="1" customWidth="1"/>
    <col min="31" max="31" width="7.5703125" style="65" hidden="1" customWidth="1"/>
    <col min="32" max="46" width="5.28515625" style="65" hidden="1" customWidth="1"/>
    <col min="47" max="49" width="4.28515625" style="65" hidden="1" customWidth="1"/>
    <col min="50" max="59" width="5.7109375" style="65" hidden="1" customWidth="1"/>
    <col min="60" max="78" width="0" style="65" hidden="1" customWidth="1"/>
    <col min="79" max="16384" width="11.42578125" style="65"/>
  </cols>
  <sheetData>
    <row r="1" spans="1:46" s="158" customFormat="1" ht="48" customHeight="1" x14ac:dyDescent="0.2">
      <c r="A1" s="380" t="s">
        <v>297</v>
      </c>
      <c r="B1" s="380"/>
      <c r="C1" s="380"/>
      <c r="D1" s="380"/>
      <c r="E1" s="380"/>
      <c r="F1" s="380"/>
      <c r="G1" s="380"/>
      <c r="H1" s="380"/>
      <c r="I1" s="380"/>
      <c r="J1" s="380"/>
      <c r="K1" s="380"/>
      <c r="L1" s="380"/>
      <c r="M1" s="108"/>
      <c r="N1" s="108"/>
      <c r="O1" s="108"/>
      <c r="P1" s="108"/>
      <c r="Q1" s="108"/>
      <c r="R1" s="108"/>
      <c r="S1" s="108"/>
      <c r="T1" s="108"/>
      <c r="AT1" s="83"/>
    </row>
    <row r="2" spans="1:46" s="158" customFormat="1" ht="18" customHeight="1" x14ac:dyDescent="0.2">
      <c r="A2" s="379" t="s">
        <v>296</v>
      </c>
      <c r="B2" s="379"/>
      <c r="C2" s="378" t="str">
        <f>'Bestandesdaten &gt;100 ha'!A2&amp;",  "&amp;'Bestandesdaten &gt;100 ha'!A3</f>
        <v>Name,  Anschrift</v>
      </c>
      <c r="D2" s="378"/>
      <c r="E2" s="378"/>
      <c r="F2" s="378"/>
      <c r="G2" s="378"/>
      <c r="H2" s="378"/>
      <c r="I2" s="378"/>
      <c r="J2" s="378"/>
      <c r="K2" s="378"/>
      <c r="L2" s="378"/>
      <c r="M2" s="108"/>
      <c r="N2" s="108"/>
      <c r="O2" s="108"/>
      <c r="P2" s="108"/>
      <c r="Q2" s="108"/>
      <c r="R2" s="108"/>
      <c r="S2" s="108"/>
      <c r="T2" s="108"/>
      <c r="AT2" s="83"/>
    </row>
    <row r="3" spans="1:46" ht="21" customHeight="1" x14ac:dyDescent="0.25">
      <c r="A3" s="285" t="s">
        <v>240</v>
      </c>
      <c r="B3" s="172"/>
      <c r="C3" s="172"/>
      <c r="D3" s="172"/>
      <c r="E3" s="172"/>
      <c r="F3" s="172"/>
      <c r="G3" s="172"/>
      <c r="H3" s="172" t="s">
        <v>309</v>
      </c>
      <c r="I3" s="295" t="s">
        <v>26</v>
      </c>
      <c r="J3" s="172"/>
      <c r="K3" s="172"/>
      <c r="L3" s="173"/>
      <c r="N3" s="65" t="s">
        <v>345</v>
      </c>
      <c r="R3" s="159"/>
      <c r="S3" s="79" t="s">
        <v>37</v>
      </c>
      <c r="T3" s="77"/>
      <c r="U3" s="77" t="s">
        <v>236</v>
      </c>
      <c r="V3" s="77"/>
      <c r="W3" s="77" t="s">
        <v>237</v>
      </c>
      <c r="X3" s="77"/>
      <c r="Y3" s="77" t="s">
        <v>238</v>
      </c>
      <c r="Z3" s="78"/>
      <c r="AA3" s="79" t="s">
        <v>298</v>
      </c>
      <c r="AB3" s="79" t="s">
        <v>365</v>
      </c>
      <c r="AC3" s="77"/>
      <c r="AD3" s="77"/>
      <c r="AE3" s="78"/>
    </row>
    <row r="4" spans="1:46" ht="15" x14ac:dyDescent="0.25">
      <c r="A4" s="278" t="s">
        <v>197</v>
      </c>
      <c r="B4" s="111"/>
      <c r="C4" s="111"/>
      <c r="D4" s="111"/>
      <c r="E4" s="111"/>
      <c r="F4" s="111"/>
      <c r="G4" s="111"/>
      <c r="H4" s="111"/>
      <c r="I4" s="279"/>
      <c r="J4" s="111"/>
      <c r="K4" s="111"/>
      <c r="L4" s="111"/>
      <c r="R4" s="160" t="s">
        <v>102</v>
      </c>
      <c r="S4" s="72" t="s">
        <v>234</v>
      </c>
      <c r="T4" s="74" t="s">
        <v>235</v>
      </c>
      <c r="U4" s="74" t="s">
        <v>234</v>
      </c>
      <c r="V4" s="74" t="s">
        <v>235</v>
      </c>
      <c r="W4" s="74" t="s">
        <v>234</v>
      </c>
      <c r="X4" s="74" t="s">
        <v>235</v>
      </c>
      <c r="Y4" s="74" t="s">
        <v>234</v>
      </c>
      <c r="Z4" s="75" t="s">
        <v>235</v>
      </c>
      <c r="AA4" s="334"/>
      <c r="AB4" s="72" t="s">
        <v>364</v>
      </c>
      <c r="AC4" s="74"/>
      <c r="AD4" s="74"/>
      <c r="AE4" s="335">
        <f>DSUM('Bestandesdaten &gt;100 ha'!$A$8:$AK$1100,'Bestandesdaten &gt;100 ha'!$Z$8,$U$163:$W$164)</f>
        <v>0</v>
      </c>
    </row>
    <row r="5" spans="1:46" ht="15" x14ac:dyDescent="0.25">
      <c r="A5" s="278"/>
      <c r="B5" s="111" t="s">
        <v>194</v>
      </c>
      <c r="C5" s="111"/>
      <c r="D5" s="111"/>
      <c r="E5" s="111"/>
      <c r="F5" s="111"/>
      <c r="G5" s="111"/>
      <c r="H5" s="111"/>
      <c r="I5" s="280">
        <f>DSUM('Bestandesdaten &gt;100 ha'!$A$9:$AK$1100,'Bestandesdaten &gt;100 ha'!$D$9,R163:S164)</f>
        <v>5</v>
      </c>
      <c r="J5" s="111"/>
      <c r="K5" s="111"/>
      <c r="L5" s="111"/>
      <c r="N5" s="317" t="e">
        <f>SUM(N82:O135)</f>
        <v>#VALUE!</v>
      </c>
      <c r="R5" s="161">
        <f>DSUM('Bestandesdaten &gt;100 ha'!$A$8:$AK$1100,'Bestandesdaten &gt;100 ha'!$AK$8,$N191:$N192)</f>
        <v>0</v>
      </c>
      <c r="S5" s="162">
        <f>DSUM('Bestandesdaten &gt;100 ha'!$A$8:$AK$1100,'Bestandesdaten &gt;100 ha'!$AG$8,$N$191:$N$192)</f>
        <v>0</v>
      </c>
      <c r="T5" s="163">
        <f>DSUM('Bestandesdaten &gt;100 ha'!$A$8:$AK$1100,'Bestandesdaten &gt;100 ha'!$AC$8,$N$191:$N$192)</f>
        <v>5</v>
      </c>
      <c r="U5" s="163">
        <f>DSUM('Bestandesdaten &gt;100 ha'!$A$8:$AK$1100,'Bestandesdaten &gt;100 ha'!$AH$8,$N$191:$N$192)</f>
        <v>0</v>
      </c>
      <c r="V5" s="163">
        <f>DSUM('Bestandesdaten &gt;100 ha'!$A$8:$AK$1100,'Bestandesdaten &gt;100 ha'!$AD$8,$N$191:$N$192)</f>
        <v>0</v>
      </c>
      <c r="W5" s="163">
        <f>DSUM('Bestandesdaten &gt;100 ha'!$A$8:$AK$1100,'Bestandesdaten &gt;100 ha'!$AI$8,$N$191:$N$192)</f>
        <v>0</v>
      </c>
      <c r="X5" s="163">
        <f>DSUM('Bestandesdaten &gt;100 ha'!$A$8:$AK$1100,'Bestandesdaten &gt;100 ha'!$AE$8,$N$191:$N$192)</f>
        <v>0</v>
      </c>
      <c r="Y5" s="163">
        <f>DSUM('Bestandesdaten &gt;100 ha'!$A$8:$AK$1100,'Bestandesdaten &gt;100 ha'!$AJ$8,$N$191:$N$192)</f>
        <v>0</v>
      </c>
      <c r="Z5" s="164">
        <f>DSUM('Bestandesdaten &gt;100 ha'!$A$8:$AK$1100,'Bestandesdaten &gt;100 ha'!$AF$8,$N$191:$N$192)</f>
        <v>0</v>
      </c>
      <c r="AA5" s="334">
        <f>DSUM('Bestandesdaten &gt;100 ha'!$A$8:$AK$1100,'Bestandesdaten &gt;100 ha'!$Z$8,$N191:$N192)</f>
        <v>0</v>
      </c>
      <c r="AB5" s="80" t="s">
        <v>366</v>
      </c>
      <c r="AC5" s="67"/>
      <c r="AD5" s="67"/>
      <c r="AE5" s="336">
        <f>DSUM('Bestandesdaten &gt;100 ha'!$A$8:$AK$1100,'Bestandesdaten &gt;100 ha'!$Z$8,$U$163:$U$164)</f>
        <v>0</v>
      </c>
    </row>
    <row r="6" spans="1:46" ht="15" x14ac:dyDescent="0.25">
      <c r="A6" s="278"/>
      <c r="B6" s="111"/>
      <c r="C6" s="111"/>
      <c r="D6" s="111"/>
      <c r="E6" s="111"/>
      <c r="F6" s="111"/>
      <c r="G6" s="111"/>
      <c r="H6" s="111"/>
      <c r="I6" s="280"/>
      <c r="J6" s="111"/>
      <c r="K6" s="111"/>
      <c r="L6" s="111"/>
      <c r="N6" s="317"/>
      <c r="R6" s="160"/>
      <c r="S6" s="72"/>
      <c r="T6" s="74"/>
      <c r="U6" s="74"/>
      <c r="V6" s="74"/>
      <c r="W6" s="74"/>
      <c r="X6" s="74"/>
      <c r="Y6" s="74"/>
      <c r="Z6" s="75"/>
      <c r="AA6" s="160"/>
    </row>
    <row r="7" spans="1:46" ht="15" x14ac:dyDescent="0.25">
      <c r="A7" s="278"/>
      <c r="B7" s="111" t="s">
        <v>195</v>
      </c>
      <c r="C7" s="111"/>
      <c r="D7" s="111"/>
      <c r="E7" s="111"/>
      <c r="F7" s="111"/>
      <c r="G7" s="111"/>
      <c r="H7" s="111"/>
      <c r="I7" s="280">
        <f>DSUM('Bestandesdaten &gt;100 ha'!$A$9:$AK$1100,'Bestandesdaten &gt;100 ha'!$D$9,N163:N164)</f>
        <v>0</v>
      </c>
      <c r="J7" s="111"/>
      <c r="K7" s="111"/>
      <c r="L7" s="111"/>
      <c r="N7" s="317" t="e">
        <f>Bann_Objektschutzwald!N7</f>
        <v>#VALUE!</v>
      </c>
      <c r="R7" s="161">
        <f>DSUM('Bestandesdaten &gt;100 ha'!$A$8:$AK$1100,'Bestandesdaten &gt;100 ha'!$AK$8,$N163:$N164)</f>
        <v>0</v>
      </c>
      <c r="S7" s="162">
        <f>DSUM('Bestandesdaten &gt;100 ha'!$A$8:$AK$1100,'Bestandesdaten &gt;100 ha'!$AG$8,N163:N164)</f>
        <v>0</v>
      </c>
      <c r="T7" s="163">
        <f>DSUM('Bestandesdaten &gt;100 ha'!$A$8:$AK$1100,'Bestandesdaten &gt;100 ha'!$AC$8,N163:N164)</f>
        <v>0</v>
      </c>
      <c r="U7" s="163">
        <f>DSUM('Bestandesdaten &gt;100 ha'!$A$8:$AK$1100,'Bestandesdaten &gt;100 ha'!$AH$8,N163:N164)</f>
        <v>0</v>
      </c>
      <c r="V7" s="163">
        <f>DSUM('Bestandesdaten &gt;100 ha'!$A$8:$AK$1100,'Bestandesdaten &gt;100 ha'!$AD$8,N163:N164)</f>
        <v>0</v>
      </c>
      <c r="W7" s="163">
        <f>DSUM('Bestandesdaten &gt;100 ha'!$A$8:$AK$1100,'Bestandesdaten &gt;100 ha'!$AI$8,N163:N164)</f>
        <v>0</v>
      </c>
      <c r="X7" s="163">
        <f>DSUM('Bestandesdaten &gt;100 ha'!$A$8:$AK$1100,'Bestandesdaten &gt;100 ha'!$AE$8,N163:N164)</f>
        <v>0</v>
      </c>
      <c r="Y7" s="163">
        <f>DSUM('Bestandesdaten &gt;100 ha'!$A$8:$AK$1100,'Bestandesdaten &gt;100 ha'!$AJ$8,N163:N164)</f>
        <v>0</v>
      </c>
      <c r="Z7" s="164">
        <f>DSUM('Bestandesdaten &gt;100 ha'!$A$8:$AK$1100,'Bestandesdaten &gt;100 ha'!$AF$8,N163:N164)</f>
        <v>0</v>
      </c>
      <c r="AA7" s="161">
        <f>DSUM('Bestandesdaten &gt;100 ha'!$A$8:$AK$1100,'Bestandesdaten &gt;100 ha'!$Z$8,$N163:$N164)</f>
        <v>0</v>
      </c>
    </row>
    <row r="8" spans="1:46" ht="15" x14ac:dyDescent="0.25">
      <c r="A8" s="278"/>
      <c r="B8" s="111"/>
      <c r="C8" s="111"/>
      <c r="D8" s="111"/>
      <c r="E8" s="111"/>
      <c r="F8" s="111"/>
      <c r="G8" s="111"/>
      <c r="H8" s="111"/>
      <c r="I8" s="280"/>
      <c r="J8" s="111"/>
      <c r="K8" s="111"/>
      <c r="L8" s="111"/>
      <c r="N8" s="317"/>
      <c r="R8" s="160"/>
      <c r="S8" s="72"/>
      <c r="T8" s="74"/>
      <c r="U8" s="74"/>
      <c r="V8" s="74"/>
      <c r="W8" s="74"/>
      <c r="X8" s="74"/>
      <c r="Y8" s="74"/>
      <c r="Z8" s="75"/>
      <c r="AA8" s="160"/>
    </row>
    <row r="9" spans="1:46" ht="15" x14ac:dyDescent="0.25">
      <c r="A9" s="278"/>
      <c r="B9" s="111" t="s">
        <v>196</v>
      </c>
      <c r="C9" s="111"/>
      <c r="D9" s="111"/>
      <c r="E9" s="111"/>
      <c r="F9" s="111"/>
      <c r="G9" s="111"/>
      <c r="H9" s="111"/>
      <c r="I9" s="280">
        <f>DSUM('Bestandesdaten &gt;100 ha'!$A$9:$AK$1100,'Bestandesdaten &gt;100 ha'!$D$9,O181:O182)</f>
        <v>0</v>
      </c>
      <c r="J9" s="111"/>
      <c r="K9" s="111"/>
      <c r="L9" s="111"/>
      <c r="N9" s="317" t="e">
        <f>Erholungswald!N8</f>
        <v>#VALUE!</v>
      </c>
      <c r="R9" s="161">
        <f>DSUM('Bestandesdaten &gt;100 ha'!$A$8:$AK$1100,'Bestandesdaten &gt;100 ha'!$AK$8,N165:N166)</f>
        <v>0</v>
      </c>
      <c r="S9" s="162">
        <f>DSUM('Bestandesdaten &gt;100 ha'!$A$8:$AK$1100,'Bestandesdaten &gt;100 ha'!$AG$8,N165:N166)</f>
        <v>0</v>
      </c>
      <c r="T9" s="163">
        <f>DSUM('Bestandesdaten &gt;100 ha'!$A$8:$AK$1100,'Bestandesdaten &gt;100 ha'!$AC$8,N165:N166)</f>
        <v>0</v>
      </c>
      <c r="U9" s="163">
        <f>DSUM('Bestandesdaten &gt;100 ha'!$A$8:$AK$1100,'Bestandesdaten &gt;100 ha'!$AH$8,N165:N166)</f>
        <v>0</v>
      </c>
      <c r="V9" s="163">
        <f>DSUM('Bestandesdaten &gt;100 ha'!$A$8:$AK$1100,'Bestandesdaten &gt;100 ha'!$AD$8,N165:N166)</f>
        <v>0</v>
      </c>
      <c r="W9" s="163">
        <f>DSUM('Bestandesdaten &gt;100 ha'!$A$8:$AK$1100,'Bestandesdaten &gt;100 ha'!$AI$8,N165:N166)</f>
        <v>0</v>
      </c>
      <c r="X9" s="163">
        <f>DSUM('Bestandesdaten &gt;100 ha'!$A$8:$AK$1100,'Bestandesdaten &gt;100 ha'!$AE$8,N165:N166)</f>
        <v>0</v>
      </c>
      <c r="Y9" s="163">
        <f>DSUM('Bestandesdaten &gt;100 ha'!$A$8:$AK$1100,'Bestandesdaten &gt;100 ha'!$AJ$8,N165:N166)</f>
        <v>0</v>
      </c>
      <c r="Z9" s="164">
        <f>DSUM('Bestandesdaten &gt;100 ha'!$A$8:$AK$1100,'Bestandesdaten &gt;100 ha'!$AF$8,N165:N166)</f>
        <v>0</v>
      </c>
      <c r="AA9" s="161">
        <f>DSUM('Bestandesdaten &gt;100 ha'!$A$8:$AK$1100,'Bestandesdaten &gt;100 ha'!$Z$8,$N165:$N166)</f>
        <v>0</v>
      </c>
    </row>
    <row r="10" spans="1:46" ht="15" x14ac:dyDescent="0.25">
      <c r="A10" s="278"/>
      <c r="B10" s="111"/>
      <c r="C10" s="111"/>
      <c r="D10" s="111"/>
      <c r="E10" s="111"/>
      <c r="F10" s="111"/>
      <c r="G10" s="111"/>
      <c r="H10" s="111"/>
      <c r="I10" s="280"/>
      <c r="J10" s="111"/>
      <c r="K10" s="111"/>
      <c r="L10" s="111"/>
      <c r="N10" s="317"/>
      <c r="R10" s="160"/>
      <c r="S10" s="72"/>
      <c r="T10" s="74"/>
      <c r="U10" s="74"/>
      <c r="V10" s="74"/>
      <c r="W10" s="74"/>
      <c r="X10" s="74"/>
      <c r="Y10" s="74"/>
      <c r="Z10" s="75"/>
      <c r="AA10" s="160"/>
    </row>
    <row r="11" spans="1:46" ht="15" x14ac:dyDescent="0.25">
      <c r="A11" s="278"/>
      <c r="B11" s="111" t="s">
        <v>225</v>
      </c>
      <c r="C11" s="111"/>
      <c r="D11" s="111"/>
      <c r="E11" s="111"/>
      <c r="F11" s="111"/>
      <c r="G11" s="111"/>
      <c r="H11" s="111"/>
      <c r="I11" s="280">
        <f>DSUM('Bestandesdaten &gt;100 ha'!$A$9:$AK$1100,'Bestandesdaten &gt;100 ha'!$D$9,O183:O184)</f>
        <v>0</v>
      </c>
      <c r="J11" s="111"/>
      <c r="K11" s="111"/>
      <c r="L11" s="111"/>
      <c r="N11" s="317" t="e">
        <f>Quellschutzwald!N11</f>
        <v>#VALUE!</v>
      </c>
      <c r="R11" s="161">
        <f>DSUM('Bestandesdaten &gt;100 ha'!$A$8:$AK$1100,'Bestandesdaten &gt;100 ha'!$AK$8,$O183:$O184)</f>
        <v>0</v>
      </c>
      <c r="S11" s="162">
        <f>DSUM('Bestandesdaten &gt;100 ha'!$A$8:$AK$1100,'Bestandesdaten &gt;100 ha'!$AG$8,O183:O184)</f>
        <v>0</v>
      </c>
      <c r="T11" s="163">
        <f>DSUM('Bestandesdaten &gt;100 ha'!$A$8:$AK$1100,'Bestandesdaten &gt;100 ha'!$AC$8,O183:O184)</f>
        <v>0</v>
      </c>
      <c r="U11" s="163">
        <f>DSUM('Bestandesdaten &gt;100 ha'!$A$8:$AK$1100,'Bestandesdaten &gt;100 ha'!$AH$8,O183:O184)</f>
        <v>0</v>
      </c>
      <c r="V11" s="163">
        <f>DSUM('Bestandesdaten &gt;100 ha'!$A$8:$AK$1100,'Bestandesdaten &gt;100 ha'!$AD$8,O183:O184)</f>
        <v>0</v>
      </c>
      <c r="W11" s="163">
        <f>DSUM('Bestandesdaten &gt;100 ha'!$A$8:$AK$1100,'Bestandesdaten &gt;100 ha'!$AI$8,O183:O184)</f>
        <v>0</v>
      </c>
      <c r="X11" s="163">
        <f>DSUM('Bestandesdaten &gt;100 ha'!$A$8:$AK$1100,'Bestandesdaten &gt;100 ha'!$AE$8,O183:O184)</f>
        <v>0</v>
      </c>
      <c r="Y11" s="163">
        <f>DSUM('Bestandesdaten &gt;100 ha'!$A$8:$AK$1100,'Bestandesdaten &gt;100 ha'!$AJ$8,O183:O184)</f>
        <v>0</v>
      </c>
      <c r="Z11" s="164">
        <f>DSUM('Bestandesdaten &gt;100 ha'!$A$8:$AK$1100,'Bestandesdaten &gt;100 ha'!$AF$8,O183:O184)</f>
        <v>0</v>
      </c>
      <c r="AA11" s="161">
        <f>DSUM('Bestandesdaten &gt;100 ha'!$A$8:$AK$1100,'Bestandesdaten &gt;100 ha'!$Z$8,$O183:$O184)</f>
        <v>0</v>
      </c>
    </row>
    <row r="12" spans="1:46" ht="15" x14ac:dyDescent="0.25">
      <c r="A12" s="278"/>
      <c r="B12" s="111"/>
      <c r="C12" s="111"/>
      <c r="D12" s="111"/>
      <c r="E12" s="111"/>
      <c r="F12" s="111"/>
      <c r="G12" s="111"/>
      <c r="H12" s="111"/>
      <c r="I12" s="280"/>
      <c r="J12" s="111"/>
      <c r="K12" s="111"/>
      <c r="L12" s="111"/>
      <c r="N12" s="317"/>
      <c r="R12" s="160"/>
      <c r="S12" s="72"/>
      <c r="T12" s="74"/>
      <c r="U12" s="74"/>
      <c r="V12" s="74"/>
      <c r="W12" s="74"/>
      <c r="X12" s="74"/>
      <c r="Y12" s="74"/>
      <c r="Z12" s="75"/>
      <c r="AA12" s="160"/>
    </row>
    <row r="13" spans="1:46" ht="15" x14ac:dyDescent="0.25">
      <c r="A13" s="278"/>
      <c r="B13" s="111" t="s">
        <v>226</v>
      </c>
      <c r="C13" s="111"/>
      <c r="D13" s="111"/>
      <c r="E13" s="111"/>
      <c r="F13" s="111"/>
      <c r="G13" s="111"/>
      <c r="H13" s="111"/>
      <c r="I13" s="280">
        <f>DSUM('Bestandesdaten &gt;100 ha'!$A$9:$AK$1100,'Bestandesdaten &gt;100 ha'!$D$9,O185:O186)</f>
        <v>0</v>
      </c>
      <c r="J13" s="111"/>
      <c r="K13" s="111"/>
      <c r="L13" s="111"/>
      <c r="N13" s="317" t="e">
        <f>Umwandlungsflächen!N13</f>
        <v>#VALUE!</v>
      </c>
      <c r="R13" s="165">
        <f>DSUM('Bestandesdaten &gt;100 ha'!$A$8:$AK$1100,'Bestandesdaten &gt;100 ha'!$AK$8,O185:O186)</f>
        <v>0</v>
      </c>
      <c r="S13" s="166">
        <f>DSUM('Bestandesdaten &gt;100 ha'!$A$8:$AK$1100,'Bestandesdaten &gt;100 ha'!$AG$8,O185:O186)</f>
        <v>0</v>
      </c>
      <c r="T13" s="167">
        <f>DSUM('Bestandesdaten &gt;100 ha'!$A$8:$AK$1100,'Bestandesdaten &gt;100 ha'!$AC$8,O185:O186)</f>
        <v>0</v>
      </c>
      <c r="U13" s="167">
        <f>DSUM('Bestandesdaten &gt;100 ha'!$A$8:$AK$1100,'Bestandesdaten &gt;100 ha'!$AH$8,O185:O186)</f>
        <v>0</v>
      </c>
      <c r="V13" s="167">
        <f>DSUM('Bestandesdaten &gt;100 ha'!$A$8:$AK$1100,'Bestandesdaten &gt;100 ha'!$AD$8,O185:O186)</f>
        <v>0</v>
      </c>
      <c r="W13" s="167">
        <f>DSUM('Bestandesdaten &gt;100 ha'!$A$8:$AK$1100,'Bestandesdaten &gt;100 ha'!$AI$8,O185:O186)</f>
        <v>0</v>
      </c>
      <c r="X13" s="167">
        <f>DSUM('Bestandesdaten &gt;100 ha'!$A$8:$AK$1100,'Bestandesdaten &gt;100 ha'!$AE$8,O185:O186)</f>
        <v>0</v>
      </c>
      <c r="Y13" s="167">
        <f>DSUM('Bestandesdaten &gt;100 ha'!$A$8:$AK$1100,'Bestandesdaten &gt;100 ha'!$AJ$8,O185:O186)</f>
        <v>0</v>
      </c>
      <c r="Z13" s="168">
        <f>DSUM('Bestandesdaten &gt;100 ha'!$A$8:$AK$1100,'Bestandesdaten &gt;100 ha'!$AF$8,O185:O186)</f>
        <v>0</v>
      </c>
      <c r="AA13" s="165">
        <f>DSUM('Bestandesdaten &gt;100 ha'!$A$8:$AK$1100,'Bestandesdaten &gt;100 ha'!$Z$8,$O185:$O186)</f>
        <v>0</v>
      </c>
    </row>
    <row r="14" spans="1:46" ht="15" x14ac:dyDescent="0.25">
      <c r="A14" s="278"/>
      <c r="B14" s="111"/>
      <c r="C14" s="111"/>
      <c r="D14" s="111"/>
      <c r="E14" s="111"/>
      <c r="F14" s="111"/>
      <c r="G14" s="111"/>
      <c r="H14" s="111"/>
      <c r="I14" s="280"/>
      <c r="J14" s="111"/>
      <c r="K14" s="111"/>
      <c r="L14" s="111"/>
      <c r="N14" s="317"/>
    </row>
    <row r="15" spans="1:46" ht="15" x14ac:dyDescent="0.25">
      <c r="A15" s="278" t="s">
        <v>198</v>
      </c>
      <c r="B15" s="111"/>
      <c r="C15" s="111"/>
      <c r="D15" s="111"/>
      <c r="E15" s="111"/>
      <c r="F15" s="111"/>
      <c r="G15" s="111"/>
      <c r="H15" s="111"/>
      <c r="I15" s="280">
        <f>SUM(F138:F154)</f>
        <v>0</v>
      </c>
      <c r="J15" s="111"/>
      <c r="K15" s="111"/>
      <c r="L15" s="111"/>
      <c r="N15" s="317" t="e">
        <f>SUM(N138:O154)</f>
        <v>#VALUE!</v>
      </c>
    </row>
    <row r="16" spans="1:46" ht="15" x14ac:dyDescent="0.25">
      <c r="A16" s="278"/>
      <c r="B16" s="111"/>
      <c r="C16" s="111"/>
      <c r="D16" s="111"/>
      <c r="E16" s="111"/>
      <c r="F16" s="111"/>
      <c r="G16" s="111"/>
      <c r="H16" s="111"/>
      <c r="I16" s="280"/>
      <c r="J16" s="111"/>
      <c r="K16" s="111"/>
      <c r="L16" s="111"/>
      <c r="N16" s="317"/>
    </row>
    <row r="17" spans="1:25" ht="15" x14ac:dyDescent="0.25">
      <c r="A17" s="278" t="s">
        <v>199</v>
      </c>
      <c r="B17" s="111"/>
      <c r="C17" s="111"/>
      <c r="D17" s="111"/>
      <c r="E17" s="111"/>
      <c r="F17" s="111"/>
      <c r="G17" s="111"/>
      <c r="H17" s="111"/>
      <c r="I17" s="280">
        <f>DSUM('Bestandesdaten &gt;100 ha'!$A$9:$AK$1100,'Bestandesdaten &gt;100 ha'!$D$9,N167:N168)</f>
        <v>0</v>
      </c>
      <c r="J17" s="111"/>
      <c r="K17" s="111"/>
      <c r="L17" s="111"/>
      <c r="N17" s="317" t="e">
        <f>DGET('DB &gt; 100 ha'!$A$2:$E$153,'DB &gt; 100 ha'!$D$2,X391:X392)*I17</f>
        <v>#VALUE!</v>
      </c>
    </row>
    <row r="18" spans="1:25" ht="15" x14ac:dyDescent="0.25">
      <c r="A18" s="278"/>
      <c r="B18" s="111"/>
      <c r="C18" s="111"/>
      <c r="D18" s="111"/>
      <c r="E18" s="111"/>
      <c r="F18" s="111"/>
      <c r="G18" s="111"/>
      <c r="H18" s="111"/>
      <c r="I18" s="280"/>
      <c r="J18" s="111"/>
      <c r="K18" s="111"/>
      <c r="L18" s="111"/>
      <c r="N18" s="317"/>
    </row>
    <row r="19" spans="1:25" ht="15" x14ac:dyDescent="0.25">
      <c r="A19" s="278" t="s">
        <v>200</v>
      </c>
      <c r="B19" s="111"/>
      <c r="C19" s="111"/>
      <c r="D19" s="111"/>
      <c r="E19" s="111"/>
      <c r="F19" s="111"/>
      <c r="G19" s="111"/>
      <c r="H19" s="111"/>
      <c r="I19" s="280">
        <f>DSUM('Bestandesdaten &gt;100 ha'!$A$9:$AK$1100,'Bestandesdaten &gt;100 ha'!$D$9,O187:P188)</f>
        <v>0</v>
      </c>
      <c r="J19" s="111"/>
      <c r="K19" s="111"/>
      <c r="L19" s="111"/>
      <c r="N19" s="317" t="e">
        <f>IF(I19&gt;0.5,O19*I19,DGET('DB &gt; 100 ha'!$A$2:$E$153,'DB &gt; 100 ha'!$D$2,X393:X394)*I19)</f>
        <v>#VALUE!</v>
      </c>
      <c r="O19" s="65" t="e">
        <f>DGET('DB &gt; 100 ha'!$A$2:$E$153,'DB &gt; 100 ha'!$D$2,Y393:Y394)</f>
        <v>#VALUE!</v>
      </c>
    </row>
    <row r="20" spans="1:25" ht="15" x14ac:dyDescent="0.25">
      <c r="A20" s="278"/>
      <c r="B20" s="111"/>
      <c r="C20" s="111"/>
      <c r="D20" s="111"/>
      <c r="E20" s="111"/>
      <c r="F20" s="111"/>
      <c r="G20" s="111"/>
      <c r="H20" s="111"/>
      <c r="I20" s="280"/>
      <c r="J20" s="111"/>
      <c r="K20" s="111"/>
      <c r="L20" s="111"/>
      <c r="N20" s="317"/>
    </row>
    <row r="21" spans="1:25" ht="15" x14ac:dyDescent="0.25">
      <c r="A21" s="278" t="s">
        <v>201</v>
      </c>
      <c r="B21" s="111"/>
      <c r="C21" s="111"/>
      <c r="D21" s="111"/>
      <c r="E21" s="111"/>
      <c r="F21" s="111"/>
      <c r="G21" s="111"/>
      <c r="H21" s="111"/>
      <c r="I21" s="280"/>
      <c r="J21" s="111"/>
      <c r="K21" s="111"/>
      <c r="L21" s="111"/>
      <c r="N21" s="317"/>
      <c r="R21" s="79" t="s">
        <v>103</v>
      </c>
      <c r="S21" s="77"/>
      <c r="T21" s="77" t="s">
        <v>105</v>
      </c>
      <c r="U21" s="77"/>
      <c r="V21" s="77" t="s">
        <v>107</v>
      </c>
      <c r="W21" s="77"/>
      <c r="X21" s="77" t="s">
        <v>217</v>
      </c>
      <c r="Y21" s="78"/>
    </row>
    <row r="22" spans="1:25" ht="15" x14ac:dyDescent="0.25">
      <c r="A22" s="278"/>
      <c r="B22" s="111" t="s">
        <v>213</v>
      </c>
      <c r="C22" s="111"/>
      <c r="D22" s="111"/>
      <c r="E22" s="111"/>
      <c r="F22" s="111"/>
      <c r="G22" s="111"/>
      <c r="H22" s="111"/>
      <c r="I22" s="280">
        <f>SUM(R22:X22)</f>
        <v>0</v>
      </c>
      <c r="J22" s="111"/>
      <c r="K22" s="111"/>
      <c r="L22" s="111"/>
      <c r="N22" s="317" t="e">
        <f>DGET('DB &gt; 100 ha'!$A$2:$E$153,'DB &gt; 100 ha'!$D$2,V395:X396)*I22</f>
        <v>#VALUE!</v>
      </c>
      <c r="R22" s="169">
        <f>DSUM('Bestandesdaten &gt;100 ha'!$A$9:$AK$1100,'Bestandesdaten &gt;100 ha'!$D$9,N169:O170)</f>
        <v>0</v>
      </c>
      <c r="S22" s="74"/>
      <c r="T22" s="170">
        <f>DSUM('Bestandesdaten &gt;100 ha'!$A$9:$AK$1100,'Bestandesdaten &gt;100 ha'!$D$9,P169:Q170)</f>
        <v>0</v>
      </c>
      <c r="U22" s="74"/>
      <c r="V22" s="170">
        <f>DSUM('Bestandesdaten &gt;100 ha'!$A$9:$AK$1100,'Bestandesdaten &gt;100 ha'!$D$9,R169:S170)</f>
        <v>0</v>
      </c>
      <c r="W22" s="74"/>
      <c r="X22" s="170">
        <f>DSUM('Bestandesdaten &gt;100 ha'!$A$9:$AK$1100,'Bestandesdaten &gt;100 ha'!$D$9,T169:U170)</f>
        <v>0</v>
      </c>
      <c r="Y22" s="75"/>
    </row>
    <row r="23" spans="1:25" ht="15" x14ac:dyDescent="0.25">
      <c r="A23" s="278"/>
      <c r="B23" s="111"/>
      <c r="C23" s="111"/>
      <c r="D23" s="111"/>
      <c r="E23" s="111"/>
      <c r="F23" s="111"/>
      <c r="G23" s="111"/>
      <c r="H23" s="111"/>
      <c r="I23" s="280"/>
      <c r="J23" s="111"/>
      <c r="K23" s="111"/>
      <c r="L23" s="111"/>
      <c r="N23" s="317"/>
      <c r="R23" s="72"/>
      <c r="S23" s="74"/>
      <c r="T23" s="74"/>
      <c r="U23" s="74"/>
      <c r="V23" s="74"/>
      <c r="W23" s="74"/>
      <c r="X23" s="74"/>
      <c r="Y23" s="75"/>
    </row>
    <row r="24" spans="1:25" ht="15" x14ac:dyDescent="0.25">
      <c r="A24" s="278"/>
      <c r="B24" s="111" t="s">
        <v>202</v>
      </c>
      <c r="C24" s="111"/>
      <c r="D24" s="111"/>
      <c r="E24" s="111"/>
      <c r="F24" s="111"/>
      <c r="G24" s="111"/>
      <c r="H24" s="111"/>
      <c r="I24" s="280">
        <f>R24-I22</f>
        <v>0</v>
      </c>
      <c r="J24" s="111"/>
      <c r="K24" s="111"/>
      <c r="L24" s="111"/>
      <c r="N24" s="317" t="e">
        <f>DGET('DB &gt; 100 ha'!$A$2:$E$153,'DB &gt; 100 ha'!$D$2,V397:X398)*I24</f>
        <v>#VALUE!</v>
      </c>
      <c r="R24" s="171">
        <f>DSUM('Bestandesdaten &gt;100 ha'!$A$9:$AK$1100,'Bestandesdaten &gt;100 ha'!$D$9,N171:O172)</f>
        <v>0</v>
      </c>
      <c r="S24" s="67"/>
      <c r="T24" s="67"/>
      <c r="U24" s="67"/>
      <c r="V24" s="67"/>
      <c r="W24" s="67"/>
      <c r="X24" s="67"/>
      <c r="Y24" s="76"/>
    </row>
    <row r="25" spans="1:25" ht="15" x14ac:dyDescent="0.25">
      <c r="A25" s="278"/>
      <c r="B25" s="111"/>
      <c r="C25" s="111"/>
      <c r="D25" s="111"/>
      <c r="E25" s="111"/>
      <c r="F25" s="111"/>
      <c r="G25" s="111"/>
      <c r="H25" s="111"/>
      <c r="I25" s="280"/>
      <c r="J25" s="111"/>
      <c r="K25" s="111"/>
      <c r="L25" s="111"/>
      <c r="N25" s="317"/>
    </row>
    <row r="26" spans="1:25" ht="15" x14ac:dyDescent="0.25">
      <c r="A26" s="278" t="s">
        <v>203</v>
      </c>
      <c r="B26" s="111"/>
      <c r="C26" s="111"/>
      <c r="D26" s="111"/>
      <c r="E26" s="111"/>
      <c r="F26" s="111"/>
      <c r="G26" s="111"/>
      <c r="H26" s="111"/>
      <c r="I26" s="280">
        <f>DSUM('Bestandesdaten &gt;100 ha'!$A$9:$AK$1100,'Bestandesdaten &gt;100 ha'!$D$9,O173:O174)</f>
        <v>0</v>
      </c>
      <c r="J26" s="111"/>
      <c r="K26" s="111"/>
      <c r="L26" s="111"/>
      <c r="N26" s="317" t="e">
        <f>DGET('DB &gt; 100 ha'!$A$2:$E$153,'DB &gt; 100 ha'!$D$2,V399:X400)*I26</f>
        <v>#VALUE!</v>
      </c>
    </row>
    <row r="27" spans="1:25" ht="15" x14ac:dyDescent="0.25">
      <c r="A27" s="278"/>
      <c r="B27" s="111"/>
      <c r="C27" s="111"/>
      <c r="D27" s="111"/>
      <c r="E27" s="111"/>
      <c r="F27" s="111"/>
      <c r="G27" s="111"/>
      <c r="H27" s="111"/>
      <c r="I27" s="280"/>
      <c r="J27" s="111"/>
      <c r="K27" s="111"/>
      <c r="L27" s="111"/>
      <c r="N27" s="317"/>
    </row>
    <row r="28" spans="1:25" ht="15" x14ac:dyDescent="0.25">
      <c r="A28" s="278" t="s">
        <v>204</v>
      </c>
      <c r="B28" s="111"/>
      <c r="C28" s="111"/>
      <c r="D28" s="111"/>
      <c r="E28" s="111"/>
      <c r="F28" s="111"/>
      <c r="G28" s="111"/>
      <c r="H28" s="111"/>
      <c r="I28" s="280">
        <f>DSUM('Bestandesdaten &gt;100 ha'!$A$9:$AK$1100,'Bestandesdaten &gt;100 ha'!$D$9,O175:O176)</f>
        <v>0</v>
      </c>
      <c r="J28" s="111"/>
      <c r="K28" s="111"/>
      <c r="L28" s="111"/>
      <c r="N28" s="317" t="e">
        <f>DGET('DB &gt; 100 ha'!$A$2:$E$153,'DB &gt; 100 ha'!$D$2,V401:X402)*I28</f>
        <v>#VALUE!</v>
      </c>
    </row>
    <row r="29" spans="1:25" ht="15" x14ac:dyDescent="0.25">
      <c r="A29" s="278"/>
      <c r="B29" s="111"/>
      <c r="C29" s="111"/>
      <c r="D29" s="111"/>
      <c r="E29" s="111"/>
      <c r="F29" s="111"/>
      <c r="G29" s="111"/>
      <c r="H29" s="111"/>
      <c r="I29" s="280"/>
      <c r="J29" s="111"/>
      <c r="K29" s="111"/>
      <c r="L29" s="111"/>
      <c r="N29" s="317"/>
    </row>
    <row r="30" spans="1:25" ht="15" x14ac:dyDescent="0.25">
      <c r="A30" s="278" t="s">
        <v>205</v>
      </c>
      <c r="B30" s="111"/>
      <c r="C30" s="111"/>
      <c r="D30" s="111"/>
      <c r="E30" s="111"/>
      <c r="F30" s="111"/>
      <c r="G30" s="111"/>
      <c r="H30" s="111"/>
      <c r="I30" s="280">
        <f>DSUM('Bestandesdaten &gt;100 ha'!$A$9:$AK$1100,'Bestandesdaten &gt;100 ha'!$D$9,O177:O178)</f>
        <v>0</v>
      </c>
      <c r="J30" s="111"/>
      <c r="K30" s="111"/>
      <c r="L30" s="111"/>
      <c r="N30" s="317" t="e">
        <f>DGET('DB &gt; 100 ha'!$A$2:$E$153,'DB &gt; 100 ha'!$D$2,V403:X404)*I30</f>
        <v>#VALUE!</v>
      </c>
    </row>
    <row r="31" spans="1:25" ht="15" x14ac:dyDescent="0.25">
      <c r="A31" s="278"/>
      <c r="B31" s="111"/>
      <c r="C31" s="111"/>
      <c r="D31" s="111"/>
      <c r="E31" s="111"/>
      <c r="F31" s="111"/>
      <c r="G31" s="111"/>
      <c r="H31" s="111"/>
      <c r="I31" s="280"/>
      <c r="J31" s="111"/>
      <c r="K31" s="111"/>
      <c r="L31" s="111"/>
      <c r="N31" s="317"/>
    </row>
    <row r="32" spans="1:25" ht="15" x14ac:dyDescent="0.25">
      <c r="A32" s="278" t="s">
        <v>206</v>
      </c>
      <c r="B32" s="111"/>
      <c r="C32" s="111"/>
      <c r="D32" s="111"/>
      <c r="E32" s="111"/>
      <c r="F32" s="111"/>
      <c r="G32" s="111"/>
      <c r="H32" s="111"/>
      <c r="I32" s="280"/>
      <c r="J32" s="111"/>
      <c r="K32" s="111"/>
      <c r="L32" s="111"/>
      <c r="N32" s="317"/>
    </row>
    <row r="33" spans="1:21" ht="15" x14ac:dyDescent="0.25">
      <c r="A33" s="278"/>
      <c r="B33" s="111" t="s">
        <v>207</v>
      </c>
      <c r="C33" s="111"/>
      <c r="D33" s="111"/>
      <c r="E33" s="111"/>
      <c r="F33" s="111"/>
      <c r="G33" s="111"/>
      <c r="H33" s="111"/>
      <c r="I33" s="280">
        <f>DSUM('Bestandesdaten &gt;100 ha'!$A$9:$AK$1100,'Bestandesdaten &gt;100 ha'!$D$9,O179:P180)</f>
        <v>0</v>
      </c>
      <c r="J33" s="111"/>
      <c r="K33" s="111"/>
      <c r="L33" s="111"/>
      <c r="N33" s="317" t="e">
        <f>DGET('DB &gt; 100 ha'!$A$2:$E$153,'DB &gt; 100 ha'!$D$2,V405:X406)*I33</f>
        <v>#VALUE!</v>
      </c>
    </row>
    <row r="34" spans="1:21" ht="15" x14ac:dyDescent="0.25">
      <c r="A34" s="278"/>
      <c r="B34" s="111"/>
      <c r="C34" s="111"/>
      <c r="D34" s="111"/>
      <c r="E34" s="111"/>
      <c r="F34" s="111"/>
      <c r="G34" s="111"/>
      <c r="H34" s="111"/>
      <c r="I34" s="280"/>
      <c r="J34" s="111"/>
      <c r="K34" s="111"/>
      <c r="L34" s="111"/>
      <c r="N34" s="317"/>
    </row>
    <row r="35" spans="1:21" ht="15" x14ac:dyDescent="0.25">
      <c r="A35" s="278"/>
      <c r="B35" s="111" t="s">
        <v>208</v>
      </c>
      <c r="C35" s="111"/>
      <c r="D35" s="111"/>
      <c r="E35" s="111"/>
      <c r="F35" s="111"/>
      <c r="G35" s="111"/>
      <c r="H35" s="111"/>
      <c r="I35" s="280">
        <f>DSUM('Bestandesdaten &gt;100 ha'!$A$9:$AK$1100,'Bestandesdaten &gt;100 ha'!$D$9,O189:O190)</f>
        <v>0</v>
      </c>
      <c r="J35" s="111"/>
      <c r="K35" s="111"/>
      <c r="L35" s="111"/>
      <c r="N35" s="317" t="e">
        <f>DGET('DB &gt; 100 ha'!$A$2:$E$153,'DB &gt; 100 ha'!$D$2,V405:X406)*I35</f>
        <v>#VALUE!</v>
      </c>
    </row>
    <row r="36" spans="1:21" ht="15" x14ac:dyDescent="0.25">
      <c r="A36" s="278"/>
      <c r="B36" s="111"/>
      <c r="C36" s="111"/>
      <c r="D36" s="111"/>
      <c r="E36" s="111"/>
      <c r="F36" s="111"/>
      <c r="G36" s="111"/>
      <c r="H36" s="111"/>
      <c r="I36" s="280"/>
      <c r="J36" s="111"/>
      <c r="K36" s="111"/>
      <c r="L36" s="111"/>
      <c r="N36" s="317"/>
    </row>
    <row r="37" spans="1:21" ht="15" x14ac:dyDescent="0.25">
      <c r="A37" s="321" t="s">
        <v>209</v>
      </c>
      <c r="B37" s="322"/>
      <c r="C37" s="322"/>
      <c r="D37" s="322"/>
      <c r="E37" s="322"/>
      <c r="F37" s="322"/>
      <c r="G37" s="322"/>
      <c r="H37" s="322"/>
      <c r="I37" s="323">
        <f>SUM(I5:I36)</f>
        <v>5</v>
      </c>
      <c r="J37" s="322"/>
      <c r="K37" s="322"/>
      <c r="L37" s="324"/>
      <c r="N37" s="317" t="e">
        <f>ROUND(SUM(N4:N36),-2)</f>
        <v>#VALUE!</v>
      </c>
      <c r="O37" s="318" t="s">
        <v>358</v>
      </c>
      <c r="P37" s="302" t="e">
        <f>N37/I37</f>
        <v>#VALUE!</v>
      </c>
      <c r="Q37" s="65" t="s">
        <v>359</v>
      </c>
    </row>
    <row r="38" spans="1:21" x14ac:dyDescent="0.2">
      <c r="A38" s="80"/>
      <c r="B38" s="67" t="s">
        <v>361</v>
      </c>
      <c r="C38" s="67"/>
      <c r="D38" s="67"/>
      <c r="E38" s="67"/>
      <c r="F38" s="67"/>
      <c r="G38" s="67"/>
      <c r="H38" s="67"/>
      <c r="I38" s="325">
        <f>SUM(I5:I13)</f>
        <v>5</v>
      </c>
      <c r="J38" s="67" t="s">
        <v>122</v>
      </c>
      <c r="K38" s="67"/>
      <c r="L38" s="76"/>
    </row>
    <row r="39" spans="1:21" ht="6" customHeight="1" x14ac:dyDescent="0.2"/>
    <row r="40" spans="1:21" ht="21" customHeight="1" x14ac:dyDescent="0.25">
      <c r="A40" s="286" t="s">
        <v>239</v>
      </c>
      <c r="B40" s="287"/>
      <c r="C40" s="287"/>
      <c r="D40" s="287"/>
      <c r="E40" s="287"/>
      <c r="F40" s="287"/>
      <c r="G40" s="287"/>
      <c r="H40" s="287"/>
      <c r="I40" s="288"/>
      <c r="J40" s="289"/>
      <c r="K40" s="287"/>
      <c r="L40" s="287"/>
      <c r="N40" s="65" t="s">
        <v>312</v>
      </c>
    </row>
    <row r="41" spans="1:21" ht="16.5" customHeight="1" x14ac:dyDescent="0.25">
      <c r="A41" s="157" t="s">
        <v>241</v>
      </c>
      <c r="N41" s="65" t="s">
        <v>318</v>
      </c>
      <c r="O41" s="65" t="s">
        <v>319</v>
      </c>
    </row>
    <row r="42" spans="1:21" ht="15" x14ac:dyDescent="0.25">
      <c r="B42" s="156" t="s">
        <v>242</v>
      </c>
      <c r="K42" s="174">
        <f>IF($I$38=0,0,SUM(R5:R13)/$I$38)</f>
        <v>0</v>
      </c>
      <c r="L42" s="65" t="s">
        <v>142</v>
      </c>
      <c r="N42" s="300">
        <f>DGET('DB &gt; 100 ha'!$F$2:$N$41,'DB &gt; 100 ha'!$I$2,$V$270:$X$271)</f>
        <v>3</v>
      </c>
    </row>
    <row r="43" spans="1:21" x14ac:dyDescent="0.2">
      <c r="B43" s="156" t="s">
        <v>243</v>
      </c>
      <c r="K43" s="175"/>
      <c r="L43" s="65" t="s">
        <v>244</v>
      </c>
    </row>
    <row r="44" spans="1:21" ht="16.5" customHeight="1" x14ac:dyDescent="0.25">
      <c r="A44" s="157" t="s">
        <v>245</v>
      </c>
      <c r="B44" s="156"/>
    </row>
    <row r="45" spans="1:21" ht="16.5" customHeight="1" x14ac:dyDescent="0.25">
      <c r="A45" s="157"/>
      <c r="B45" s="156"/>
      <c r="D45" s="383" t="s">
        <v>247</v>
      </c>
      <c r="E45" s="384"/>
      <c r="F45" s="384"/>
      <c r="G45" s="384"/>
      <c r="H45" s="385"/>
    </row>
    <row r="46" spans="1:21" x14ac:dyDescent="0.2">
      <c r="B46" s="383" t="s">
        <v>246</v>
      </c>
      <c r="C46" s="385"/>
      <c r="D46" s="176" t="s">
        <v>143</v>
      </c>
      <c r="E46" s="78"/>
      <c r="F46" s="177" t="s">
        <v>144</v>
      </c>
      <c r="G46" s="178"/>
      <c r="H46" s="178" t="s">
        <v>148</v>
      </c>
    </row>
    <row r="47" spans="1:21" x14ac:dyDescent="0.2">
      <c r="B47" s="79" t="s">
        <v>121</v>
      </c>
      <c r="C47" s="77"/>
      <c r="D47" s="213">
        <f>SUM(T5:T13)-F47</f>
        <v>5</v>
      </c>
      <c r="E47" s="180">
        <f>IF(D47=0,0,D47/$H$54)</f>
        <v>1</v>
      </c>
      <c r="F47" s="217">
        <f>SUM(S5:S13)</f>
        <v>0</v>
      </c>
      <c r="G47" s="182">
        <f>IF(H54=0,0,F47/$H$54)</f>
        <v>0</v>
      </c>
      <c r="H47" s="218">
        <f>SUM(T5:T13)</f>
        <v>5</v>
      </c>
      <c r="R47" s="304">
        <v>0</v>
      </c>
      <c r="S47" s="304">
        <f>E47*R47</f>
        <v>0</v>
      </c>
      <c r="T47" s="304">
        <v>0.54</v>
      </c>
      <c r="U47" s="304">
        <f>G47*T47</f>
        <v>0</v>
      </c>
    </row>
    <row r="48" spans="1:21" ht="4.5" customHeight="1" x14ac:dyDescent="0.2">
      <c r="B48" s="72"/>
      <c r="C48" s="74"/>
      <c r="D48" s="214"/>
      <c r="E48" s="164"/>
      <c r="F48" s="214"/>
      <c r="G48" s="164"/>
      <c r="H48" s="219"/>
      <c r="R48" s="304"/>
      <c r="S48" s="304"/>
      <c r="T48" s="304"/>
    </row>
    <row r="49" spans="1:21" x14ac:dyDescent="0.2">
      <c r="B49" s="72" t="s">
        <v>149</v>
      </c>
      <c r="C49" s="74"/>
      <c r="D49" s="214">
        <f>SUM(V5:V13)-F49</f>
        <v>0</v>
      </c>
      <c r="E49" s="182">
        <f>IF(D49=0,0,D49/$H$54)</f>
        <v>0</v>
      </c>
      <c r="F49" s="217">
        <f>SUM(U5:U13)</f>
        <v>0</v>
      </c>
      <c r="G49" s="182">
        <f>IF(H56=0,0,F49/$H$54)</f>
        <v>0</v>
      </c>
      <c r="H49" s="219">
        <f>SUM(V5:V13)</f>
        <v>0</v>
      </c>
      <c r="R49" s="304">
        <v>0.46</v>
      </c>
      <c r="S49" s="304">
        <f>E49*R49</f>
        <v>0</v>
      </c>
      <c r="T49" s="304">
        <v>0.68</v>
      </c>
      <c r="U49" s="304">
        <f>G49*T49</f>
        <v>0</v>
      </c>
    </row>
    <row r="50" spans="1:21" ht="4.5" customHeight="1" x14ac:dyDescent="0.2">
      <c r="B50" s="72"/>
      <c r="C50" s="74"/>
      <c r="D50" s="214"/>
      <c r="E50" s="164"/>
      <c r="F50" s="214"/>
      <c r="G50" s="164"/>
      <c r="H50" s="219"/>
      <c r="R50" s="304"/>
      <c r="S50" s="304"/>
      <c r="T50" s="304"/>
    </row>
    <row r="51" spans="1:21" x14ac:dyDescent="0.2">
      <c r="B51" s="72" t="s">
        <v>150</v>
      </c>
      <c r="C51" s="74"/>
      <c r="D51" s="214">
        <f>SUM(X5:X13)-F51</f>
        <v>0</v>
      </c>
      <c r="E51" s="182">
        <f>IF(D51=0,0,D51/$H$54)</f>
        <v>0</v>
      </c>
      <c r="F51" s="217">
        <f>SUM(W5:W13)</f>
        <v>0</v>
      </c>
      <c r="G51" s="182">
        <f>IF(H58=0,0,F51/$H$54)</f>
        <v>0</v>
      </c>
      <c r="H51" s="219">
        <f>SUM(X5:X13)</f>
        <v>0</v>
      </c>
      <c r="R51" s="304">
        <v>0.81</v>
      </c>
      <c r="S51" s="304">
        <f>E51*R51</f>
        <v>0</v>
      </c>
      <c r="T51" s="304">
        <v>0.95</v>
      </c>
      <c r="U51" s="304">
        <f>G51*T51</f>
        <v>0</v>
      </c>
    </row>
    <row r="52" spans="1:21" ht="4.5" customHeight="1" x14ac:dyDescent="0.2">
      <c r="B52" s="72"/>
      <c r="C52" s="74"/>
      <c r="D52" s="214"/>
      <c r="E52" s="164"/>
      <c r="F52" s="214"/>
      <c r="G52" s="164"/>
      <c r="H52" s="219"/>
      <c r="R52" s="304"/>
      <c r="S52" s="304"/>
      <c r="T52" s="304"/>
    </row>
    <row r="53" spans="1:21" x14ac:dyDescent="0.2">
      <c r="B53" s="80" t="s">
        <v>151</v>
      </c>
      <c r="C53" s="67"/>
      <c r="D53" s="215">
        <f>SUM(Z5:Z13)-F53</f>
        <v>0</v>
      </c>
      <c r="E53" s="183">
        <f>IF(D53=0,0,D53/$H$54)</f>
        <v>0</v>
      </c>
      <c r="F53" s="217">
        <f>SUM(Y5:Y13)</f>
        <v>0</v>
      </c>
      <c r="G53" s="183">
        <f>IF(H60=0,0,F53/$H$54)</f>
        <v>0</v>
      </c>
      <c r="H53" s="220">
        <f>SUM(Z5:Z13)</f>
        <v>0</v>
      </c>
      <c r="R53" s="304">
        <v>0.95</v>
      </c>
      <c r="S53" s="304">
        <f>E53*R53</f>
        <v>0</v>
      </c>
      <c r="T53" s="304">
        <v>1</v>
      </c>
      <c r="U53" s="304">
        <f>G53*T53</f>
        <v>0</v>
      </c>
    </row>
    <row r="54" spans="1:21" ht="15" x14ac:dyDescent="0.25">
      <c r="B54" s="184"/>
      <c r="C54" s="185" t="s">
        <v>157</v>
      </c>
      <c r="D54" s="216">
        <f>SUM(D47:D53)</f>
        <v>5</v>
      </c>
      <c r="E54" s="186"/>
      <c r="F54" s="216">
        <f>SUM(F47:F53)</f>
        <v>0</v>
      </c>
      <c r="G54" s="186"/>
      <c r="H54" s="221">
        <f>SUM(H47:H53)</f>
        <v>5</v>
      </c>
      <c r="S54" s="307">
        <f>SUM(S47:S53)</f>
        <v>0</v>
      </c>
      <c r="T54" s="132" t="s">
        <v>335</v>
      </c>
      <c r="U54" s="307">
        <f>SUM(U47:U53)</f>
        <v>0</v>
      </c>
    </row>
    <row r="55" spans="1:21" ht="5.25" customHeight="1" x14ac:dyDescent="0.25">
      <c r="B55" s="74"/>
      <c r="C55" s="131"/>
      <c r="D55" s="163"/>
      <c r="E55" s="163"/>
      <c r="F55" s="163"/>
      <c r="G55" s="163"/>
      <c r="H55" s="187"/>
    </row>
    <row r="56" spans="1:21" ht="15" x14ac:dyDescent="0.25">
      <c r="A56" s="157" t="s">
        <v>248</v>
      </c>
      <c r="B56" s="74"/>
      <c r="C56" s="131"/>
      <c r="D56" s="163"/>
      <c r="E56" s="163"/>
      <c r="F56" s="163"/>
      <c r="G56" s="163"/>
      <c r="H56" s="187"/>
    </row>
    <row r="57" spans="1:21" ht="28.5" customHeight="1" x14ac:dyDescent="0.2">
      <c r="A57" s="291" t="s">
        <v>249</v>
      </c>
      <c r="B57" s="382" t="s">
        <v>262</v>
      </c>
      <c r="C57" s="382"/>
      <c r="D57" s="382"/>
      <c r="E57" s="382"/>
      <c r="F57" s="382"/>
      <c r="G57" s="382"/>
      <c r="H57" s="382"/>
      <c r="I57" s="382"/>
      <c r="J57" s="382"/>
      <c r="K57" s="292"/>
      <c r="L57" s="305" t="s">
        <v>250</v>
      </c>
      <c r="N57" s="65">
        <f>IF(K57&gt;50%,100,IF(K57&gt;30,55,IF(K57&gt;10,27,0)))</f>
        <v>0</v>
      </c>
    </row>
    <row r="58" spans="1:21" ht="28.5" customHeight="1" x14ac:dyDescent="0.2">
      <c r="A58" s="291" t="s">
        <v>251</v>
      </c>
      <c r="B58" s="382" t="s">
        <v>252</v>
      </c>
      <c r="C58" s="382"/>
      <c r="D58" s="382"/>
      <c r="E58" s="382"/>
      <c r="F58" s="382"/>
      <c r="G58" s="382"/>
      <c r="H58" s="382"/>
      <c r="I58" s="382"/>
      <c r="J58" s="382"/>
      <c r="K58" s="292"/>
      <c r="L58" s="305" t="s">
        <v>261</v>
      </c>
      <c r="N58" s="65">
        <f>IF(K58&gt;1,18,0)</f>
        <v>0</v>
      </c>
    </row>
    <row r="59" spans="1:21" ht="28.5" customHeight="1" x14ac:dyDescent="0.25">
      <c r="A59" s="291" t="s">
        <v>253</v>
      </c>
      <c r="B59" s="382" t="s">
        <v>254</v>
      </c>
      <c r="C59" s="382"/>
      <c r="D59" s="382"/>
      <c r="E59" s="382"/>
      <c r="F59" s="382"/>
      <c r="G59" s="382"/>
      <c r="H59" s="382"/>
      <c r="I59" s="382"/>
      <c r="J59" s="382"/>
      <c r="K59" s="293" t="s">
        <v>186</v>
      </c>
      <c r="L59" s="339" t="str">
        <f>IF(AE5=0,"-",((AE5-AE4)/AE5))</f>
        <v>-</v>
      </c>
      <c r="N59" s="65">
        <f>IF(K59="ja",36,0)</f>
        <v>0</v>
      </c>
      <c r="O59" s="309">
        <f>IF(SUM(N57:N59)&gt;100,100,SUM(N57:N59))/100</f>
        <v>0</v>
      </c>
    </row>
    <row r="60" spans="1:21" ht="14.25" customHeight="1" x14ac:dyDescent="0.25">
      <c r="A60" s="291"/>
      <c r="B60" s="314"/>
      <c r="C60" s="314"/>
      <c r="D60" s="314"/>
      <c r="E60" s="314"/>
      <c r="F60" s="314"/>
      <c r="G60" s="314"/>
      <c r="H60" s="314"/>
      <c r="I60" s="314"/>
      <c r="J60" s="314"/>
      <c r="K60" s="337" t="s">
        <v>367</v>
      </c>
      <c r="L60" s="338">
        <f>IF($I$38=0,0,SUM(AA5:AA13)/$I$38/100)</f>
        <v>0</v>
      </c>
      <c r="O60" s="309"/>
    </row>
    <row r="61" spans="1:21" ht="28.5" customHeight="1" x14ac:dyDescent="0.2">
      <c r="A61" s="291" t="s">
        <v>256</v>
      </c>
      <c r="B61" s="382" t="s">
        <v>257</v>
      </c>
      <c r="C61" s="382"/>
      <c r="D61" s="382"/>
      <c r="E61" s="382"/>
      <c r="F61" s="382"/>
      <c r="G61" s="382"/>
      <c r="H61" s="382"/>
      <c r="I61" s="382"/>
      <c r="J61" s="382"/>
      <c r="K61" s="292"/>
      <c r="L61" s="305" t="s">
        <v>244</v>
      </c>
    </row>
    <row r="62" spans="1:21" ht="3.75" customHeight="1" x14ac:dyDescent="0.25">
      <c r="A62" s="157"/>
      <c r="B62" s="74"/>
      <c r="C62" s="131"/>
      <c r="D62" s="163"/>
      <c r="E62" s="163"/>
      <c r="F62" s="163"/>
      <c r="G62" s="163"/>
      <c r="H62" s="187"/>
    </row>
    <row r="63" spans="1:21" ht="15" x14ac:dyDescent="0.25">
      <c r="A63" s="157" t="s">
        <v>258</v>
      </c>
      <c r="B63" s="74"/>
      <c r="C63" s="131"/>
      <c r="D63" s="163"/>
      <c r="E63" s="163"/>
      <c r="F63" s="163"/>
      <c r="G63" s="163"/>
      <c r="H63" s="187"/>
    </row>
    <row r="64" spans="1:21" ht="15" x14ac:dyDescent="0.25">
      <c r="A64" s="157"/>
      <c r="B64" s="74" t="s">
        <v>259</v>
      </c>
      <c r="C64" s="131"/>
      <c r="D64" s="163"/>
      <c r="E64" s="163"/>
      <c r="F64" s="163"/>
      <c r="G64" s="163"/>
      <c r="H64" s="187"/>
      <c r="K64" s="292"/>
      <c r="L64" s="65" t="s">
        <v>122</v>
      </c>
      <c r="N64" s="304">
        <f>IF(K64=0,0,K64/SUM(I5:I13))</f>
        <v>0</v>
      </c>
      <c r="O64" s="65">
        <f>IF(N64&gt;=0.05,2,IF(N64&gt;=0.02,1,0))</f>
        <v>0</v>
      </c>
    </row>
    <row r="65" spans="1:38" ht="15" x14ac:dyDescent="0.25">
      <c r="B65" s="74" t="s">
        <v>260</v>
      </c>
      <c r="C65" s="131"/>
      <c r="D65" s="163"/>
      <c r="E65" s="163"/>
      <c r="F65" s="163"/>
      <c r="G65" s="163"/>
      <c r="H65" s="187"/>
      <c r="K65" s="292"/>
      <c r="L65" s="65" t="s">
        <v>261</v>
      </c>
      <c r="N65" s="65">
        <f>IF(K65&gt;3,1,0)</f>
        <v>0</v>
      </c>
      <c r="O65" s="157">
        <f>IF(O64=0,0,IF(N65=1,N65*O64,1))</f>
        <v>0</v>
      </c>
    </row>
    <row r="66" spans="1:38" ht="15" hidden="1" x14ac:dyDescent="0.25">
      <c r="B66" s="74" t="s">
        <v>341</v>
      </c>
      <c r="C66" s="131"/>
      <c r="D66" s="163"/>
      <c r="E66" s="163"/>
      <c r="F66" s="163"/>
      <c r="G66" s="163"/>
      <c r="H66" s="187"/>
      <c r="K66" s="292"/>
      <c r="O66" s="181"/>
    </row>
    <row r="67" spans="1:38" ht="15" x14ac:dyDescent="0.25">
      <c r="A67" s="157" t="s">
        <v>270</v>
      </c>
      <c r="B67" s="74"/>
      <c r="C67" s="131"/>
      <c r="D67" s="163"/>
      <c r="E67" s="163"/>
      <c r="F67" s="163"/>
      <c r="G67" s="163"/>
      <c r="H67" s="187"/>
    </row>
    <row r="68" spans="1:38" ht="15" x14ac:dyDescent="0.25">
      <c r="A68" s="157"/>
      <c r="B68" s="74"/>
      <c r="C68" s="131"/>
      <c r="D68" s="163"/>
      <c r="E68" s="163"/>
      <c r="F68" s="386" t="s">
        <v>274</v>
      </c>
      <c r="G68" s="387"/>
      <c r="H68" s="387"/>
      <c r="I68" s="387"/>
      <c r="J68" s="387"/>
      <c r="K68" s="387"/>
      <c r="L68" s="388"/>
    </row>
    <row r="69" spans="1:38" x14ac:dyDescent="0.2">
      <c r="C69" s="159" t="s">
        <v>162</v>
      </c>
      <c r="D69" s="389" t="s">
        <v>273</v>
      </c>
      <c r="E69" s="390"/>
      <c r="F69" s="225" t="s">
        <v>163</v>
      </c>
      <c r="G69" s="226" t="s">
        <v>164</v>
      </c>
      <c r="H69" s="226" t="s">
        <v>165</v>
      </c>
      <c r="I69" s="226" t="s">
        <v>166</v>
      </c>
      <c r="J69" s="226" t="s">
        <v>167</v>
      </c>
      <c r="K69" s="226" t="s">
        <v>168</v>
      </c>
      <c r="L69" s="227" t="s">
        <v>169</v>
      </c>
    </row>
    <row r="70" spans="1:38" x14ac:dyDescent="0.2">
      <c r="B70" s="130"/>
      <c r="C70" s="233" t="s">
        <v>271</v>
      </c>
      <c r="D70" s="389" t="s">
        <v>272</v>
      </c>
      <c r="E70" s="390"/>
      <c r="F70" s="179"/>
      <c r="G70" s="249">
        <f>IF(G76=0,0,SUM(G74:G75)/G76)</f>
        <v>0</v>
      </c>
      <c r="H70" s="249">
        <f t="shared" ref="H70:L70" si="0">IF(H76=0,0,SUM(H74:H75)/H76)</f>
        <v>0</v>
      </c>
      <c r="I70" s="249">
        <f t="shared" si="0"/>
        <v>0</v>
      </c>
      <c r="J70" s="249">
        <f t="shared" si="0"/>
        <v>0</v>
      </c>
      <c r="K70" s="249">
        <f t="shared" si="0"/>
        <v>0</v>
      </c>
      <c r="L70" s="250">
        <f t="shared" si="0"/>
        <v>0</v>
      </c>
    </row>
    <row r="71" spans="1:38" ht="15" x14ac:dyDescent="0.25">
      <c r="B71" s="74"/>
      <c r="C71" s="234" t="s">
        <v>277</v>
      </c>
      <c r="D71" s="391" t="s">
        <v>275</v>
      </c>
      <c r="E71" s="392"/>
      <c r="F71" s="326"/>
      <c r="G71" s="327"/>
      <c r="H71" s="328"/>
      <c r="I71" s="327"/>
      <c r="J71" s="327"/>
      <c r="K71" s="327"/>
      <c r="L71" s="329"/>
    </row>
    <row r="72" spans="1:38" ht="15" x14ac:dyDescent="0.25">
      <c r="B72" s="74"/>
      <c r="C72" s="235"/>
      <c r="D72" s="393" t="s">
        <v>276</v>
      </c>
      <c r="E72" s="394"/>
      <c r="F72" s="330"/>
      <c r="G72" s="331"/>
      <c r="H72" s="332"/>
      <c r="I72" s="331"/>
      <c r="J72" s="331"/>
      <c r="K72" s="331"/>
      <c r="L72" s="333"/>
    </row>
    <row r="73" spans="1:38" ht="15" hidden="1" x14ac:dyDescent="0.25">
      <c r="B73" s="74"/>
      <c r="C73" s="129"/>
      <c r="D73" s="381"/>
      <c r="E73" s="381"/>
      <c r="F73" s="163"/>
      <c r="G73" s="163"/>
      <c r="H73" s="187"/>
    </row>
    <row r="74" spans="1:38" hidden="1" x14ac:dyDescent="0.2">
      <c r="B74" s="74"/>
      <c r="C74" s="129" t="s">
        <v>281</v>
      </c>
      <c r="D74" s="73"/>
      <c r="E74" s="73"/>
      <c r="F74" s="244"/>
      <c r="G74" s="244">
        <f>DSUM('Bestandesdaten &gt;100 ha'!$A$9:$AK$1100,'Bestandesdaten &gt;100 ha'!$AA$9,$Z$198:$AC$199)</f>
        <v>0</v>
      </c>
      <c r="H74" s="244">
        <f>DSUM('Bestandesdaten &gt;100 ha'!$A$9:$AK$1100,'Bestandesdaten &gt;100 ha'!$AA$9,$AD$198:$AG$199)</f>
        <v>0</v>
      </c>
      <c r="I74" s="245">
        <f>DSUM('Bestandesdaten &gt;100 ha'!$A$9:$AK$1100,'Bestandesdaten &gt;100 ha'!$AA$9,$AH$198:$AK$199)</f>
        <v>0</v>
      </c>
      <c r="J74" s="245">
        <f>DSUM('Bestandesdaten &gt;100 ha'!$A$9:$AK$1100,'Bestandesdaten &gt;100 ha'!$AA$9,$AL$198:$AO$199)</f>
        <v>0</v>
      </c>
      <c r="K74" s="245">
        <f>DSUM('Bestandesdaten &gt;100 ha'!$A$9:$AK$1100,'Bestandesdaten &gt;100 ha'!$AA$9,$AP$198:$AS$199)</f>
        <v>0</v>
      </c>
      <c r="L74" s="245">
        <f>DSUM('Bestandesdaten &gt;100 ha'!$A$9:$AK$1100,'Bestandesdaten &gt;100 ha'!$AA$9,$AT$198:$AW$199)</f>
        <v>0</v>
      </c>
    </row>
    <row r="75" spans="1:38" hidden="1" x14ac:dyDescent="0.2">
      <c r="B75" s="74"/>
      <c r="C75" s="129" t="s">
        <v>285</v>
      </c>
      <c r="D75" s="73"/>
      <c r="E75" s="73"/>
      <c r="F75" s="244"/>
      <c r="G75" s="244">
        <f>Umwandlungsflächen!G73+Quellschutzwald!G73+Erholungswald!G73+Bann_Objektschutzwald!G73</f>
        <v>0</v>
      </c>
      <c r="H75" s="244">
        <f>Umwandlungsflächen!H73+Quellschutzwald!H73+Erholungswald!H73+Bann_Objektschutzwald!H73</f>
        <v>0</v>
      </c>
      <c r="I75" s="244">
        <f>Umwandlungsflächen!I73+Quellschutzwald!I73+Erholungswald!I73+Bann_Objektschutzwald!I73</f>
        <v>0</v>
      </c>
      <c r="J75" s="244">
        <f>Umwandlungsflächen!J73+Quellschutzwald!J73+Erholungswald!J73+Bann_Objektschutzwald!J73</f>
        <v>0</v>
      </c>
      <c r="K75" s="244">
        <f>Umwandlungsflächen!K73+Quellschutzwald!K73+Erholungswald!K73+Bann_Objektschutzwald!K73</f>
        <v>0</v>
      </c>
      <c r="L75" s="244">
        <f>Umwandlungsflächen!L73+Quellschutzwald!L73+Erholungswald!L73+Bann_Objektschutzwald!L73</f>
        <v>0</v>
      </c>
      <c r="W75" s="301"/>
      <c r="X75" s="302"/>
    </row>
    <row r="76" spans="1:38" hidden="1" x14ac:dyDescent="0.2">
      <c r="B76" s="74"/>
      <c r="C76" s="129" t="s">
        <v>286</v>
      </c>
      <c r="D76" s="73"/>
      <c r="E76" s="73"/>
      <c r="F76" s="244"/>
      <c r="G76" s="244">
        <f>G82+Bann_Objektschutzwald!G81+Umwandlungsflächen!G81+Quellschutzwald!G81+Erholungswald!G81</f>
        <v>0</v>
      </c>
      <c r="H76" s="244">
        <f>H82+Bann_Objektschutzwald!H81+Umwandlungsflächen!H81+Quellschutzwald!H81+Erholungswald!H81</f>
        <v>0</v>
      </c>
      <c r="I76" s="244">
        <f>I82+Bann_Objektschutzwald!I81+Umwandlungsflächen!I81+Quellschutzwald!I81+Erholungswald!I81</f>
        <v>0</v>
      </c>
      <c r="J76" s="244">
        <f>J82+Bann_Objektschutzwald!J81+Umwandlungsflächen!J81+Quellschutzwald!J81+Erholungswald!J81</f>
        <v>0</v>
      </c>
      <c r="K76" s="244">
        <f>K82+Bann_Objektschutzwald!K81+Umwandlungsflächen!K81+Quellschutzwald!K81+Erholungswald!K81</f>
        <v>0</v>
      </c>
      <c r="L76" s="244">
        <f>L82+Bann_Objektschutzwald!L81+Umwandlungsflächen!L81+Quellschutzwald!L81+Erholungswald!L81</f>
        <v>0</v>
      </c>
    </row>
    <row r="77" spans="1:38" hidden="1" x14ac:dyDescent="0.2"/>
    <row r="78" spans="1:38" ht="23.25" customHeight="1" x14ac:dyDescent="0.25">
      <c r="A78" s="232" t="s">
        <v>279</v>
      </c>
      <c r="B78" s="230"/>
      <c r="C78" s="210"/>
      <c r="D78" s="210"/>
      <c r="E78" s="210"/>
      <c r="F78" s="210"/>
      <c r="G78" s="210"/>
      <c r="H78" s="210"/>
      <c r="I78" s="210"/>
      <c r="J78" s="210"/>
      <c r="K78" s="210"/>
      <c r="L78" s="210"/>
      <c r="N78" s="315" t="s">
        <v>345</v>
      </c>
      <c r="O78" s="315"/>
    </row>
    <row r="79" spans="1:38" ht="15" x14ac:dyDescent="0.25">
      <c r="B79" s="132"/>
      <c r="D79" s="401" t="s">
        <v>84</v>
      </c>
      <c r="E79" s="402"/>
      <c r="F79" s="402"/>
      <c r="G79" s="402"/>
      <c r="H79" s="402"/>
      <c r="I79" s="402"/>
      <c r="J79" s="402"/>
      <c r="K79" s="402"/>
      <c r="L79" s="403"/>
      <c r="N79" s="315"/>
      <c r="O79" s="315"/>
    </row>
    <row r="80" spans="1:38" ht="15" x14ac:dyDescent="0.25">
      <c r="B80" s="231" t="s">
        <v>162</v>
      </c>
      <c r="C80" s="188"/>
      <c r="D80" s="225" t="s">
        <v>269</v>
      </c>
      <c r="E80" s="226" t="s">
        <v>268</v>
      </c>
      <c r="F80" s="226" t="s">
        <v>280</v>
      </c>
      <c r="G80" s="226" t="s">
        <v>164</v>
      </c>
      <c r="H80" s="226" t="s">
        <v>165</v>
      </c>
      <c r="I80" s="226" t="s">
        <v>166</v>
      </c>
      <c r="J80" s="226" t="s">
        <v>167</v>
      </c>
      <c r="K80" s="226" t="s">
        <v>168</v>
      </c>
      <c r="L80" s="227" t="s">
        <v>169</v>
      </c>
      <c r="N80" s="315"/>
      <c r="O80" s="315"/>
      <c r="AD80" s="65" t="s">
        <v>325</v>
      </c>
      <c r="AE80" s="65" t="s">
        <v>326</v>
      </c>
      <c r="AF80" s="65" t="s">
        <v>324</v>
      </c>
      <c r="AG80" s="65" t="s">
        <v>327</v>
      </c>
      <c r="AH80" s="65" t="s">
        <v>327</v>
      </c>
      <c r="AI80" s="65" t="s">
        <v>328</v>
      </c>
      <c r="AJ80" s="65" t="s">
        <v>329</v>
      </c>
      <c r="AK80" s="65" t="s">
        <v>330</v>
      </c>
      <c r="AL80" s="65" t="s">
        <v>331</v>
      </c>
    </row>
    <row r="81" spans="2:38" hidden="1" x14ac:dyDescent="0.2">
      <c r="B81" s="189" t="s">
        <v>0</v>
      </c>
      <c r="N81" s="315"/>
      <c r="O81" s="315"/>
    </row>
    <row r="82" spans="2:38" x14ac:dyDescent="0.2">
      <c r="B82" s="398" t="str">
        <f>'Bestandesdaten &gt;100 ha'!AV10</f>
        <v>Fi/Ta</v>
      </c>
      <c r="C82" s="159" t="s">
        <v>170</v>
      </c>
      <c r="D82" s="190">
        <f>DSUM('Bestandesdaten &gt;100 ha'!$A$9:$AK$1100,'Bestandesdaten &gt;100 ha'!$D$9,$N$198:$Q$199)</f>
        <v>0</v>
      </c>
      <c r="E82" s="191">
        <f>DSUM('Bestandesdaten &gt;100 ha'!$A$9:$AK$1100,'Bestandesdaten &gt;100 ha'!$D$9,$R$198:$U$199)</f>
        <v>0</v>
      </c>
      <c r="F82" s="191">
        <f>DSUM('Bestandesdaten &gt;100 ha'!$A$9:$AK$1100,'Bestandesdaten &gt;100 ha'!$D$9,$V$198:$Y$199)</f>
        <v>5</v>
      </c>
      <c r="G82" s="191">
        <f>DSUM('Bestandesdaten &gt;100 ha'!$A$9:$AK$1100,'Bestandesdaten &gt;100 ha'!$D$9,$Z$198:$AC$199)</f>
        <v>0</v>
      </c>
      <c r="H82" s="191">
        <f>DSUM('Bestandesdaten &gt;100 ha'!$A$9:$AK$1100,'Bestandesdaten &gt;100 ha'!$D$9,$AD$198:$AG$199)</f>
        <v>0</v>
      </c>
      <c r="I82" s="191">
        <f>DSUM('Bestandesdaten &gt;100 ha'!$A$9:$AK$1100,'Bestandesdaten &gt;100 ha'!$D$9,$AH$198:$AK$199)</f>
        <v>0</v>
      </c>
      <c r="J82" s="191">
        <f>DSUM('Bestandesdaten &gt;100 ha'!$A$9:$AK$1100,'Bestandesdaten &gt;100 ha'!$D$9,$AL$198:$AO$199)</f>
        <v>0</v>
      </c>
      <c r="K82" s="191">
        <f>DSUM('Bestandesdaten &gt;100 ha'!$A$9:$AK$1100,'Bestandesdaten &gt;100 ha'!$D$9,$AP$198:$AS$199)</f>
        <v>0</v>
      </c>
      <c r="L82" s="192">
        <f>DSUM('Bestandesdaten &gt;100 ha'!$A$9:$AK$1100,'Bestandesdaten &gt;100 ha'!$D$9,$AT$198:$AW$199)</f>
        <v>0</v>
      </c>
      <c r="N82" s="316" t="e">
        <f>SUM(Q87:Z87)</f>
        <v>#VALUE!</v>
      </c>
      <c r="O82" s="315"/>
      <c r="Q82" s="65" t="s">
        <v>2</v>
      </c>
      <c r="R82" s="65" t="e">
        <f>DGET('DB &gt; 100 ha'!$A$2:$E$153,'DB &gt; 100 ha'!$D$2,V268:X269)</f>
        <v>#VALUE!</v>
      </c>
      <c r="S82" s="65" t="e">
        <f>DGET('DB &gt; 100 ha'!$A$2:$E$153,'DB &gt; 100 ha'!$D$2,Y268:AA269)</f>
        <v>#VALUE!</v>
      </c>
      <c r="T82" s="65" t="e">
        <f>DGET('DB &gt; 100 ha'!$A$2:$E$153,'DB &gt; 100 ha'!$D$2,AB268:AD269)</f>
        <v>#VALUE!</v>
      </c>
      <c r="U82" s="65" t="e">
        <f>DGET('DB &gt; 100 ha'!$A$2:$E$153,'DB &gt; 100 ha'!$D$2,AE268:AG269)</f>
        <v>#VALUE!</v>
      </c>
      <c r="V82" s="65" t="e">
        <f>DGET('DB &gt; 100 ha'!$A$2:$E$153,'DB &gt; 100 ha'!$D$2,AH268:AJ269)</f>
        <v>#VALUE!</v>
      </c>
      <c r="W82" s="65" t="e">
        <f>DGET('DB &gt; 100 ha'!$A$2:$E$153,'DB &gt; 100 ha'!$D$2,AK268:AM269)</f>
        <v>#VALUE!</v>
      </c>
      <c r="X82" s="65" t="e">
        <f>DGET('DB &gt; 100 ha'!$A$2:$E$153,'DB &gt; 100 ha'!$D$2,AN268:AP269)</f>
        <v>#VALUE!</v>
      </c>
      <c r="Y82" s="65" t="e">
        <f>DGET('DB &gt; 100 ha'!$A$2:$E$153,'DB &gt; 100 ha'!$D$2,AQ268:AS269)</f>
        <v>#VALUE!</v>
      </c>
      <c r="Z82" s="65" t="e">
        <f>DGET('DB &gt; 100 ha'!$A$2:$E$153,'DB &gt; 100 ha'!$D$2,AT268:AV269)</f>
        <v>#VALUE!</v>
      </c>
      <c r="AB82" s="210" t="s">
        <v>321</v>
      </c>
      <c r="AD82" s="65">
        <f>Y271</f>
        <v>3</v>
      </c>
      <c r="AE82" s="65">
        <f>AC271</f>
        <v>3</v>
      </c>
      <c r="AF82" s="65">
        <f>AG271</f>
        <v>2</v>
      </c>
      <c r="AG82" s="65">
        <f>AK271</f>
        <v>3</v>
      </c>
      <c r="AH82" s="65">
        <f>AO271</f>
        <v>3</v>
      </c>
      <c r="AI82" s="65">
        <f>AS271</f>
        <v>3</v>
      </c>
      <c r="AJ82" s="65">
        <f>AW271</f>
        <v>3</v>
      </c>
      <c r="AK82" s="65">
        <f>BA271</f>
        <v>3</v>
      </c>
      <c r="AL82" s="65">
        <f>BE271</f>
        <v>3</v>
      </c>
    </row>
    <row r="83" spans="2:38" ht="5.25" customHeight="1" x14ac:dyDescent="0.2">
      <c r="B83" s="399"/>
      <c r="C83" s="160"/>
      <c r="D83" s="72"/>
      <c r="E83" s="74"/>
      <c r="F83" s="74"/>
      <c r="G83" s="74"/>
      <c r="H83" s="74"/>
      <c r="I83" s="74"/>
      <c r="J83" s="74"/>
      <c r="K83" s="74"/>
      <c r="L83" s="75"/>
      <c r="N83" s="315"/>
      <c r="O83" s="315"/>
      <c r="AB83" s="210" t="s">
        <v>322</v>
      </c>
      <c r="AD83" s="65">
        <f>Y272</f>
        <v>0</v>
      </c>
      <c r="AE83" s="65">
        <f>AC272</f>
        <v>0</v>
      </c>
      <c r="AF83" s="65">
        <f>AG272</f>
        <v>0</v>
      </c>
      <c r="AG83" s="65">
        <f>AK272</f>
        <v>0</v>
      </c>
      <c r="AH83" s="65">
        <f>AO272</f>
        <v>0</v>
      </c>
      <c r="AI83" s="65">
        <f>AS272</f>
        <v>0</v>
      </c>
      <c r="AJ83" s="65">
        <f>AW272</f>
        <v>0</v>
      </c>
      <c r="AK83" s="65">
        <f>BA272</f>
        <v>0</v>
      </c>
      <c r="AL83" s="65">
        <f>BE272</f>
        <v>0</v>
      </c>
    </row>
    <row r="84" spans="2:38" ht="15" x14ac:dyDescent="0.25">
      <c r="B84" s="399"/>
      <c r="C84" s="160" t="s">
        <v>171</v>
      </c>
      <c r="D84" s="193">
        <f>IF(D82=0,0,DSUM('Bestandesdaten &gt;100 ha'!$A$9:$AK$1100,'Bestandesdaten &gt;100 ha'!$V$9,$N$198:$Q$199)/D82)</f>
        <v>0</v>
      </c>
      <c r="E84" s="194">
        <f>IF(E82=0,0,DSUM('Bestandesdaten &gt;100 ha'!$A$9:$AK$1100,'Bestandesdaten &gt;100 ha'!$V$9,$R$198:$U$199)/E82)</f>
        <v>0</v>
      </c>
      <c r="F84" s="194">
        <f>IF(F82=0,0,DSUM('Bestandesdaten &gt;100 ha'!$A$9:$AK$1100,'Bestandesdaten &gt;100 ha'!$V$9,$V$198:$Y$199)/F82)</f>
        <v>10</v>
      </c>
      <c r="G84" s="194">
        <f>IF(G82=0,0,DSUM('Bestandesdaten &gt;100 ha'!$A$9:$AK$1100,'Bestandesdaten &gt;100 ha'!$V$9,$Z$198:$AC$199)/G82)</f>
        <v>0</v>
      </c>
      <c r="H84" s="194">
        <f>IF(H82=0,0,DSUM('Bestandesdaten &gt;100 ha'!$A$9:$AK$1100,'Bestandesdaten &gt;100 ha'!$V$9,$AD$198:$AG$199)/H82)</f>
        <v>0</v>
      </c>
      <c r="I84" s="194">
        <f>IF(I82=0,0,DSUM('Bestandesdaten &gt;100 ha'!$A$9:$AK$1100,'Bestandesdaten &gt;100 ha'!$V$9,$AH$198:$AK$199)/I82)</f>
        <v>0</v>
      </c>
      <c r="J84" s="194">
        <f>IF(J82=0,0,DSUM('Bestandesdaten &gt;100 ha'!$A$9:$AK$1100,'Bestandesdaten &gt;100 ha'!$V$9,$AL$198:$AO$199)/J82)</f>
        <v>0</v>
      </c>
      <c r="K84" s="194">
        <f>IF(K82=0,0,DSUM('Bestandesdaten &gt;100 ha'!$A$9:$AK$1100,'Bestandesdaten &gt;100 ha'!$V$9,$AP$198:$AS$199)/K82)</f>
        <v>0</v>
      </c>
      <c r="L84" s="195">
        <f>IF(L82=0,0,DSUM('Bestandesdaten &gt;100 ha'!$A$9:$AK$1100,'Bestandesdaten &gt;100 ha'!$V$9,$AT$198:$AW$199)/L82)</f>
        <v>0</v>
      </c>
      <c r="N84" s="316" t="e">
        <f>SUM(Q88:Z88)</f>
        <v>#VALUE!</v>
      </c>
      <c r="O84" s="315"/>
      <c r="Q84" s="65" t="s">
        <v>311</v>
      </c>
      <c r="R84" s="294">
        <v>0.1</v>
      </c>
      <c r="S84" s="294">
        <v>0.1</v>
      </c>
      <c r="T84" s="294">
        <v>0.16</v>
      </c>
      <c r="U84" s="294">
        <v>0.35</v>
      </c>
      <c r="V84" s="294">
        <v>0.83</v>
      </c>
      <c r="W84" s="294">
        <v>1.36</v>
      </c>
      <c r="X84" s="294">
        <v>1.6</v>
      </c>
      <c r="Y84" s="294">
        <v>1.7</v>
      </c>
      <c r="Z84" s="294">
        <v>1.72</v>
      </c>
      <c r="AB84" s="306" t="s">
        <v>323</v>
      </c>
      <c r="AD84" s="65">
        <f>Y274</f>
        <v>41</v>
      </c>
      <c r="AE84" s="65">
        <f>AC274</f>
        <v>41</v>
      </c>
      <c r="AF84" s="65">
        <f>AG274</f>
        <v>31</v>
      </c>
      <c r="AG84" s="65">
        <f>AK274</f>
        <v>41</v>
      </c>
      <c r="AH84" s="65">
        <f>AO274</f>
        <v>41</v>
      </c>
      <c r="AI84" s="65">
        <f>AS274</f>
        <v>41</v>
      </c>
      <c r="AJ84" s="65">
        <f>AW274</f>
        <v>41</v>
      </c>
      <c r="AK84" s="65">
        <f>BA274</f>
        <v>41</v>
      </c>
      <c r="AL84" s="65">
        <f>BE274</f>
        <v>41</v>
      </c>
    </row>
    <row r="85" spans="2:38" ht="5.25" customHeight="1" x14ac:dyDescent="0.2">
      <c r="B85" s="399"/>
      <c r="C85" s="160"/>
      <c r="D85" s="196"/>
      <c r="E85" s="73"/>
      <c r="F85" s="73"/>
      <c r="G85" s="73"/>
      <c r="H85" s="73"/>
      <c r="I85" s="73"/>
      <c r="J85" s="73"/>
      <c r="K85" s="73"/>
      <c r="L85" s="197"/>
      <c r="N85" s="315"/>
      <c r="O85" s="315"/>
      <c r="AB85" s="210" t="s">
        <v>339</v>
      </c>
      <c r="AD85" s="65">
        <f>Y278</f>
        <v>0</v>
      </c>
      <c r="AE85" s="65">
        <f>AC278</f>
        <v>0</v>
      </c>
      <c r="AF85" s="65">
        <f>AG278</f>
        <v>0</v>
      </c>
      <c r="AG85" s="65">
        <f>AK278</f>
        <v>0</v>
      </c>
      <c r="AH85" s="65">
        <f>AO278</f>
        <v>0</v>
      </c>
      <c r="AI85" s="65">
        <f>AS278</f>
        <v>0</v>
      </c>
      <c r="AJ85" s="65">
        <f>AW278</f>
        <v>0</v>
      </c>
      <c r="AK85" s="65">
        <f>BA278</f>
        <v>0</v>
      </c>
      <c r="AL85" s="65">
        <f>BE278</f>
        <v>0</v>
      </c>
    </row>
    <row r="86" spans="2:38" x14ac:dyDescent="0.2">
      <c r="B86" s="400"/>
      <c r="C86" s="198" t="s">
        <v>172</v>
      </c>
      <c r="D86" s="228"/>
      <c r="E86" s="229"/>
      <c r="F86" s="199">
        <f>IF(F84=0,0,DSUM('Bestandesdaten &gt;100 ha'!$A$9:$AK$1100,'Bestandesdaten &gt;100 ha'!$W$9,$V$198:$Y$199)/F82)</f>
        <v>0.8</v>
      </c>
      <c r="G86" s="199">
        <f>IF(G84=0,0,DSUM('Bestandesdaten &gt;100 ha'!$A$9:$AK$1100,'Bestandesdaten &gt;100 ha'!$W$9,$Z$198:$AC$199)/G82)</f>
        <v>0</v>
      </c>
      <c r="H86" s="199">
        <f>IF(H84=0,0,DSUM('Bestandesdaten &gt;100 ha'!$A$9:$AK$1100,'Bestandesdaten &gt;100 ha'!$W$9,$AD$198:$AG$199)/H82)</f>
        <v>0</v>
      </c>
      <c r="I86" s="199">
        <f>IF(I84=0,0,DSUM('Bestandesdaten &gt;100 ha'!$A$9:$AK$1100,'Bestandesdaten &gt;100 ha'!$W$9,$AH$198:$AK$199)/I82)</f>
        <v>0</v>
      </c>
      <c r="J86" s="199">
        <f>IF(J84=0,0,DSUM('Bestandesdaten &gt;100 ha'!$A$9:$AK$1100,'Bestandesdaten &gt;100 ha'!$W$9,$AL$198:$AO$199)/J82)</f>
        <v>0</v>
      </c>
      <c r="K86" s="199">
        <f>IF(K84=0,0,DSUM('Bestandesdaten &gt;100 ha'!$A$9:$AK$1100,'Bestandesdaten &gt;100 ha'!$W$9,$AP$198:$AS$199)/K82)</f>
        <v>0</v>
      </c>
      <c r="L86" s="277">
        <f>IF(L84=0,0,DSUM('Bestandesdaten &gt;100 ha'!$A$9:$AK$1100,'Bestandesdaten &gt;100 ha'!$W$9,$AT$198:$AW$199)/L82)</f>
        <v>0</v>
      </c>
      <c r="N86" s="315"/>
      <c r="O86" s="315"/>
      <c r="Q86" s="65" t="s">
        <v>344</v>
      </c>
      <c r="R86" s="65">
        <f t="shared" ref="R86:Z86" si="1">ROUND((AD82+AD83+AD85+AD84*($S$54+$U$54)+$O$59*AD86),0)</f>
        <v>3</v>
      </c>
      <c r="S86" s="65">
        <f t="shared" si="1"/>
        <v>3</v>
      </c>
      <c r="T86" s="65">
        <f t="shared" si="1"/>
        <v>2</v>
      </c>
      <c r="U86" s="65">
        <f t="shared" si="1"/>
        <v>3</v>
      </c>
      <c r="V86" s="65">
        <f t="shared" si="1"/>
        <v>3</v>
      </c>
      <c r="W86" s="65">
        <f t="shared" si="1"/>
        <v>3</v>
      </c>
      <c r="X86" s="65">
        <f t="shared" si="1"/>
        <v>3</v>
      </c>
      <c r="Y86" s="65">
        <f t="shared" si="1"/>
        <v>3</v>
      </c>
      <c r="Z86" s="65">
        <f t="shared" si="1"/>
        <v>3</v>
      </c>
      <c r="AB86" s="308" t="s">
        <v>338</v>
      </c>
      <c r="AD86" s="65">
        <f>Y276</f>
        <v>11</v>
      </c>
      <c r="AE86" s="65">
        <f>AC276</f>
        <v>11</v>
      </c>
      <c r="AF86" s="65">
        <f>AG276</f>
        <v>9</v>
      </c>
      <c r="AG86" s="65">
        <f>AK276</f>
        <v>11</v>
      </c>
      <c r="AH86" s="65">
        <f>AO276</f>
        <v>11</v>
      </c>
      <c r="AI86" s="65">
        <f>AS276</f>
        <v>11</v>
      </c>
      <c r="AJ86" s="65">
        <f>AW276</f>
        <v>11</v>
      </c>
      <c r="AK86" s="65">
        <f>BA276</f>
        <v>11</v>
      </c>
      <c r="AL86" s="65">
        <f>BE276</f>
        <v>11</v>
      </c>
    </row>
    <row r="87" spans="2:38" ht="15" customHeight="1" x14ac:dyDescent="0.2">
      <c r="N87" s="315"/>
      <c r="O87" s="315"/>
      <c r="Q87" s="65" t="s">
        <v>345</v>
      </c>
      <c r="R87" s="310" t="e">
        <f>IF((R82*R84*(1-R86/100)*D82)&lt;'DB &gt; 100 ha'!$R$35,'DB &gt; 100 ha'!$R$35*D82,R82*R84*(1-R86/100)*D82)</f>
        <v>#VALUE!</v>
      </c>
      <c r="S87" s="310" t="e">
        <f>IF((S82*S84*(1-S86/100)*E82)&lt;'DB &gt; 100 ha'!$R$35,'DB &gt; 100 ha'!$R$35*E82,S82*S84*(1-S86/100)*E82)</f>
        <v>#VALUE!</v>
      </c>
      <c r="T87" s="310" t="e">
        <f>IF((T82*T84*(1-T86/100)*F82)&lt;'DB &gt; 100 ha'!$R$35,'DB &gt; 100 ha'!$R$35*F82*F86,T82*T84*(1-T86/100)*F82*F86)</f>
        <v>#VALUE!</v>
      </c>
      <c r="U87" s="310" t="e">
        <f>IF((U82*U84*(1-U86/100)*G82)&lt;'DB &gt; 100 ha'!$R$35,'DB &gt; 100 ha'!$R$35*G82*G86,U82*U84*(1-U86/100)*((G82-G74)*G86+G74*G86*0.6))</f>
        <v>#VALUE!</v>
      </c>
      <c r="V87" s="310" t="e">
        <f>IF((V82*V84*(1-V86/100)*H82)&lt;'DB &gt; 100 ha'!$R$35,'DB &gt; 100 ha'!$R$35*H82*H86,V82*V84*(1-V86/100)*((H82-H74)*H86+H74*H86*0.6))</f>
        <v>#VALUE!</v>
      </c>
      <c r="W87" s="310" t="e">
        <f>IF((W82*W84*(1-W86/100)*I82)&lt;'DB &gt; 100 ha'!$R$35,'DB &gt; 100 ha'!$R$35*I82*I86,W82*W84*(1-W86/100)*((I82-I74)*I86+I74*I86*0.6))</f>
        <v>#VALUE!</v>
      </c>
      <c r="X87" s="310" t="e">
        <f>IF((X82*X84*(1-X86/100)*J82)&lt;'DB &gt; 100 ha'!$R$35,'DB &gt; 100 ha'!$R$35*J82*J86,X82*X84*(1-X86/100)*((J82-J74)*J86+J74*J86*0.6))</f>
        <v>#VALUE!</v>
      </c>
      <c r="Y87" s="310" t="e">
        <f>IF((Y82*Y84*(1-Y86/100)*K82)&lt;'DB &gt; 100 ha'!$R$35,'DB &gt; 100 ha'!$R$35*K82*K86,Y82*Y84*(1-Y86/100)*((K82-K74)*K86+K74*K86*0.6))</f>
        <v>#VALUE!</v>
      </c>
      <c r="Z87" s="310" t="e">
        <f>IF((Z82*Z84*(1-Z86/100)*L82)&lt;'DB &gt; 100 ha'!$R$35,'DB &gt; 100 ha'!$R$35*L82*L86,Z82*Z84*(1-Z86/100)*((L82-L74)*L86+L74*L86*0.6))</f>
        <v>#VALUE!</v>
      </c>
      <c r="AB87" s="65" t="s">
        <v>343</v>
      </c>
    </row>
    <row r="88" spans="2:38" ht="17.25" customHeight="1" x14ac:dyDescent="0.2">
      <c r="B88" s="128" t="s">
        <v>0</v>
      </c>
      <c r="N88" s="315"/>
      <c r="O88" s="315"/>
      <c r="Q88" s="65" t="s">
        <v>349</v>
      </c>
      <c r="T88" s="310" t="e">
        <f>IF(T82*$R84*(1-T86/100)&lt;'DB &gt; 100 ha'!$R$35,'DB &gt; 100 ha'!$R$35*F82*(1-F86),T82*$R84*(1-T86/100)*F82*(1-F86))</f>
        <v>#VALUE!</v>
      </c>
      <c r="U88" s="310" t="e">
        <f>IF(U82*$R84*(1-U86/100)&lt;'DB &gt; 100 ha'!$R$35,'DB &gt; 100 ha'!$R$35*G82*(1-G86),U82*$R84*(1-U86/100)*G82*(1-G86))</f>
        <v>#VALUE!</v>
      </c>
      <c r="V88" s="310" t="e">
        <f>IF(V82*$R84*(1-V86/100)&lt;'DB &gt; 100 ha'!$R$35,'DB &gt; 100 ha'!$R$35*H82*(1-H86),V82*$R84*(1-V86/100)*H82*(1-H86))</f>
        <v>#VALUE!</v>
      </c>
      <c r="W88" s="310" t="e">
        <f>IF(W82*$R84*(1-W86/100)&lt;'DB &gt; 100 ha'!$R$35,'DB &gt; 100 ha'!$R$35*I82*(1-I86),W82*$R84*(1-W86/100)*I82*(1-I86))</f>
        <v>#VALUE!</v>
      </c>
      <c r="X88" s="310" t="e">
        <f>IF(X82*$R84*(1-X86/100)&lt;'DB &gt; 100 ha'!$R$35,'DB &gt; 100 ha'!$R$35*J82*(1-J86),X82*$R84*(1-X86/100)*J82*(1-J86))</f>
        <v>#VALUE!</v>
      </c>
      <c r="Y88" s="310" t="e">
        <f>IF(Y82*$R84*(1-Y86/100)&lt;'DB &gt; 100 ha'!$R$35,'DB &gt; 100 ha'!$R$35*K82*(1-K86),Y82*$R84*(1-Y86/100)*K82*(1-K86))</f>
        <v>#VALUE!</v>
      </c>
      <c r="Z88" s="310" t="e">
        <f>IF(Z82*$R84*(1-Z86/100)&lt;'DB &gt; 100 ha'!$R$35,'DB &gt; 100 ha'!$R$35*L82*(1-L86),Z82*$R84*(1-Z86/100)*L82*(1-L86))</f>
        <v>#VALUE!</v>
      </c>
    </row>
    <row r="89" spans="2:38" x14ac:dyDescent="0.2">
      <c r="B89" s="398" t="str">
        <f>'Bestandesdaten &gt;100 ha'!AV12</f>
        <v>W-Ki</v>
      </c>
      <c r="C89" s="159" t="s">
        <v>170</v>
      </c>
      <c r="D89" s="190">
        <f>DSUM('Bestandesdaten &gt;100 ha'!$A$9:$AK$1100,'Bestandesdaten &gt;100 ha'!$D$9,N201:Q202)</f>
        <v>0</v>
      </c>
      <c r="E89" s="191">
        <f>DSUM('Bestandesdaten &gt;100 ha'!$A$9:$AK$1100,'Bestandesdaten &gt;100 ha'!$D$9,R201:U202)</f>
        <v>0</v>
      </c>
      <c r="F89" s="191">
        <f>DSUM('Bestandesdaten &gt;100 ha'!$A$9:$AK$1100,'Bestandesdaten &gt;100 ha'!$D$9,V201:Y202)</f>
        <v>0</v>
      </c>
      <c r="G89" s="191">
        <f>DSUM('Bestandesdaten &gt;100 ha'!$A$9:$AK$1100,'Bestandesdaten &gt;100 ha'!$D$9,Z201:AC202)</f>
        <v>0</v>
      </c>
      <c r="H89" s="191">
        <f>DSUM('Bestandesdaten &gt;100 ha'!$A$9:$AK$1100,'Bestandesdaten &gt;100 ha'!$D$9,AD201:AG202)</f>
        <v>0</v>
      </c>
      <c r="I89" s="191">
        <f>DSUM('Bestandesdaten &gt;100 ha'!$A$9:$AK$1100,'Bestandesdaten &gt;100 ha'!$D$9,AH201:AK202)</f>
        <v>0</v>
      </c>
      <c r="J89" s="191">
        <f>DSUM('Bestandesdaten &gt;100 ha'!$A$9:$AK$1100,'Bestandesdaten &gt;100 ha'!$D$9,AL201:AO202)</f>
        <v>0</v>
      </c>
      <c r="K89" s="191">
        <f>DSUM('Bestandesdaten &gt;100 ha'!$A$9:$AK$1100,'Bestandesdaten &gt;100 ha'!$D$9,AP201:AS202)</f>
        <v>0</v>
      </c>
      <c r="L89" s="192">
        <f>DSUM('Bestandesdaten &gt;100 ha'!$A$9:$AK$1100,'Bestandesdaten &gt;100 ha'!$D$9,AT201:AW202)</f>
        <v>0</v>
      </c>
      <c r="N89" s="316" t="e">
        <f>SUM(Q94:Z94)</f>
        <v>#VALUE!</v>
      </c>
      <c r="O89" s="315"/>
      <c r="Q89" s="65" t="s">
        <v>2</v>
      </c>
      <c r="R89" s="65" t="e">
        <f>DGET('DB &gt; 100 ha'!$A$2:$E$153,'DB &gt; 100 ha'!$D$2,V281:X282)</f>
        <v>#VALUE!</v>
      </c>
      <c r="S89" s="65" t="e">
        <f>DGET('DB &gt; 100 ha'!$A$2:$E$153,'DB &gt; 100 ha'!$D$2,Y281:AA282)</f>
        <v>#VALUE!</v>
      </c>
      <c r="T89" s="65" t="e">
        <f>DGET('DB &gt; 100 ha'!$A$2:$E$153,'DB &gt; 100 ha'!$D$2,AB281:AD282)</f>
        <v>#VALUE!</v>
      </c>
      <c r="U89" s="65" t="e">
        <f>DGET('DB &gt; 100 ha'!$A$2:$E$153,'DB &gt; 100 ha'!$D$2,AE281:AG282)</f>
        <v>#VALUE!</v>
      </c>
      <c r="V89" s="65" t="e">
        <f>DGET('DB &gt; 100 ha'!$A$2:$E$153,'DB &gt; 100 ha'!$D$2,AH281:AJ282)</f>
        <v>#VALUE!</v>
      </c>
      <c r="W89" s="65" t="e">
        <f>DGET('DB &gt; 100 ha'!$A$2:$E$153,'DB &gt; 100 ha'!$D$2,AK281:AM282)</f>
        <v>#VALUE!</v>
      </c>
      <c r="X89" s="65" t="e">
        <f>DGET('DB &gt; 100 ha'!$A$2:$E$153,'DB &gt; 100 ha'!$D$2,AN281:AP282)</f>
        <v>#VALUE!</v>
      </c>
      <c r="Y89" s="65" t="e">
        <f>DGET('DB &gt; 100 ha'!$A$2:$E$153,'DB &gt; 100 ha'!$D$2,AQ281:AS282)</f>
        <v>#VALUE!</v>
      </c>
      <c r="Z89" s="65" t="e">
        <f>DGET('DB &gt; 100 ha'!$A$2:$E$153,'DB &gt; 100 ha'!$D$2,AT281:AV282)</f>
        <v>#VALUE!</v>
      </c>
      <c r="AB89" s="65" t="s">
        <v>321</v>
      </c>
      <c r="AD89" s="65">
        <f>Y284</f>
        <v>3</v>
      </c>
      <c r="AE89" s="65">
        <f>AC284</f>
        <v>3</v>
      </c>
      <c r="AF89" s="65">
        <f>AG284</f>
        <v>3</v>
      </c>
      <c r="AG89" s="65">
        <f>AK284</f>
        <v>3</v>
      </c>
      <c r="AH89" s="65">
        <f>AO284</f>
        <v>3</v>
      </c>
      <c r="AI89" s="65">
        <f>AS284</f>
        <v>3</v>
      </c>
      <c r="AJ89" s="65">
        <f>AW284</f>
        <v>3</v>
      </c>
      <c r="AK89" s="65">
        <f>BA284</f>
        <v>3</v>
      </c>
      <c r="AL89" s="65">
        <f>BE284</f>
        <v>3</v>
      </c>
    </row>
    <row r="90" spans="2:38" ht="5.25" customHeight="1" x14ac:dyDescent="0.2">
      <c r="B90" s="399"/>
      <c r="C90" s="160"/>
      <c r="D90" s="72"/>
      <c r="E90" s="74"/>
      <c r="F90" s="74"/>
      <c r="G90" s="74"/>
      <c r="H90" s="74"/>
      <c r="I90" s="74"/>
      <c r="J90" s="74"/>
      <c r="K90" s="74"/>
      <c r="L90" s="75"/>
      <c r="N90" s="315"/>
      <c r="O90" s="315"/>
      <c r="AB90" s="65" t="s">
        <v>322</v>
      </c>
      <c r="AD90" s="65">
        <f>Y285</f>
        <v>0</v>
      </c>
      <c r="AE90" s="65">
        <f>AC285</f>
        <v>0</v>
      </c>
      <c r="AF90" s="65">
        <f>AG285</f>
        <v>0</v>
      </c>
      <c r="AG90" s="65">
        <f>AK285</f>
        <v>0</v>
      </c>
      <c r="AH90" s="65">
        <f>AO285</f>
        <v>0</v>
      </c>
      <c r="AI90" s="65">
        <f>AS285</f>
        <v>0</v>
      </c>
      <c r="AJ90" s="65">
        <f>AW285</f>
        <v>0</v>
      </c>
      <c r="AK90" s="65">
        <f>BA285</f>
        <v>0</v>
      </c>
      <c r="AL90" s="65">
        <f>BE285</f>
        <v>0</v>
      </c>
    </row>
    <row r="91" spans="2:38" ht="15" x14ac:dyDescent="0.25">
      <c r="B91" s="399"/>
      <c r="C91" s="160" t="s">
        <v>171</v>
      </c>
      <c r="D91" s="193">
        <f>IF(D89=0,0,DSUM('Bestandesdaten &gt;100 ha'!$A$9:$AK$1100,'Bestandesdaten &gt;100 ha'!$V$9,N203:Q204)/D89)</f>
        <v>0</v>
      </c>
      <c r="E91" s="194">
        <f>IF(E89=0,0,DSUM('Bestandesdaten &gt;100 ha'!$A$9:$AK$1100,'Bestandesdaten &gt;100 ha'!$V$9,R203:U204)/E89)</f>
        <v>0</v>
      </c>
      <c r="F91" s="194">
        <f>IF(F89=0,0,DSUM('Bestandesdaten &gt;100 ha'!$A$9:$AK$1100,'Bestandesdaten &gt;100 ha'!$V$9,V203:Y204)/F89)</f>
        <v>0</v>
      </c>
      <c r="G91" s="194">
        <f>IF(G89=0,0,DSUM('Bestandesdaten &gt;100 ha'!$A$9:$AK$1100,'Bestandesdaten &gt;100 ha'!$V$9,Z203:AC204)/G89)</f>
        <v>0</v>
      </c>
      <c r="H91" s="194">
        <f>IF(H89=0,0,DSUM('Bestandesdaten &gt;100 ha'!$A$9:$AK$1100,'Bestandesdaten &gt;100 ha'!$V$9,AD203:AG204)/H89)</f>
        <v>0</v>
      </c>
      <c r="I91" s="194">
        <f>IF(I89=0,0,DSUM('Bestandesdaten &gt;100 ha'!$A$9:$AK$1100,'Bestandesdaten &gt;100 ha'!$V$9,AH203:AK204)/I89)</f>
        <v>0</v>
      </c>
      <c r="J91" s="194">
        <f>IF(J89=0,0,DSUM('Bestandesdaten &gt;100 ha'!$A$9:$AK$1100,'Bestandesdaten &gt;100 ha'!$V$9,AL203:AO204)/J89)</f>
        <v>0</v>
      </c>
      <c r="K91" s="194">
        <f>IF(K89=0,0,DSUM('Bestandesdaten &gt;100 ha'!$A$9:$AK$1100,'Bestandesdaten &gt;100 ha'!$V$9,AP203:AS204)/K89)</f>
        <v>0</v>
      </c>
      <c r="L91" s="195">
        <f>IF(L89=0,0,DSUM('Bestandesdaten &gt;100 ha'!$A$9:$AK$1100,'Bestandesdaten &gt;100 ha'!$V$9,AT203:AW204)/L89)</f>
        <v>0</v>
      </c>
      <c r="N91" s="316" t="e">
        <f>SUM(Q95:Z95)</f>
        <v>#VALUE!</v>
      </c>
      <c r="O91" s="315"/>
      <c r="Q91" s="65" t="s">
        <v>311</v>
      </c>
      <c r="R91" s="294">
        <v>0.1</v>
      </c>
      <c r="S91" s="294">
        <v>0.1</v>
      </c>
      <c r="T91" s="294">
        <v>0.16</v>
      </c>
      <c r="U91" s="294">
        <v>0.39</v>
      </c>
      <c r="V91" s="294">
        <v>0.85</v>
      </c>
      <c r="W91" s="294">
        <v>1.32</v>
      </c>
      <c r="X91" s="294">
        <v>1.58</v>
      </c>
      <c r="Y91" s="294">
        <v>1.7</v>
      </c>
      <c r="Z91" s="294">
        <v>1.72</v>
      </c>
      <c r="AB91" s="65" t="s">
        <v>323</v>
      </c>
      <c r="AD91" s="65">
        <f>Y287</f>
        <v>41</v>
      </c>
      <c r="AE91" s="65">
        <f>AC287</f>
        <v>41</v>
      </c>
      <c r="AF91" s="65">
        <f>AG287</f>
        <v>41</v>
      </c>
      <c r="AG91" s="65">
        <f>AK287</f>
        <v>41</v>
      </c>
      <c r="AH91" s="65">
        <f>AO287</f>
        <v>41</v>
      </c>
      <c r="AI91" s="65">
        <f>AS287</f>
        <v>41</v>
      </c>
      <c r="AJ91" s="65">
        <f>AW287</f>
        <v>41</v>
      </c>
      <c r="AK91" s="65">
        <f>BA287</f>
        <v>41</v>
      </c>
      <c r="AL91" s="65">
        <f>BE287</f>
        <v>41</v>
      </c>
    </row>
    <row r="92" spans="2:38" ht="5.25" customHeight="1" x14ac:dyDescent="0.2">
      <c r="B92" s="399"/>
      <c r="C92" s="160"/>
      <c r="D92" s="196"/>
      <c r="E92" s="73"/>
      <c r="F92" s="73"/>
      <c r="G92" s="73"/>
      <c r="H92" s="73"/>
      <c r="I92" s="73"/>
      <c r="J92" s="73"/>
      <c r="K92" s="73"/>
      <c r="L92" s="197"/>
      <c r="N92" s="315"/>
      <c r="O92" s="315"/>
      <c r="AB92" s="65" t="s">
        <v>339</v>
      </c>
    </row>
    <row r="93" spans="2:38" x14ac:dyDescent="0.2">
      <c r="B93" s="400"/>
      <c r="C93" s="198" t="s">
        <v>172</v>
      </c>
      <c r="D93" s="228"/>
      <c r="E93" s="229"/>
      <c r="F93" s="199">
        <f>IF(F91=0,0,DSUM('Bestandesdaten &gt;100 ha'!$A$9:$AK$1100,'Bestandesdaten &gt;100 ha'!$W$9,V205:Y206)/F89)</f>
        <v>0</v>
      </c>
      <c r="G93" s="199">
        <f>IF(G91=0,0,DSUM('Bestandesdaten &gt;100 ha'!$A$9:$AK$1100,'Bestandesdaten &gt;100 ha'!$W$9,Z205:AC206)/G89)</f>
        <v>0</v>
      </c>
      <c r="H93" s="199">
        <f>IF(H91=0,0,DSUM('Bestandesdaten &gt;100 ha'!$A$9:$AK$1100,'Bestandesdaten &gt;100 ha'!$W$9,AD205:AG206)/H89)</f>
        <v>0</v>
      </c>
      <c r="I93" s="199">
        <f>IF(I91=0,0,DSUM('Bestandesdaten &gt;100 ha'!$A$9:$AK$1100,'Bestandesdaten &gt;100 ha'!$W$9,AH205:AK206)/I89)</f>
        <v>0</v>
      </c>
      <c r="J93" s="199">
        <f>IF(J91=0,0,DSUM('Bestandesdaten &gt;100 ha'!$A$9:$AK$1100,'Bestandesdaten &gt;100 ha'!$W$9,AL205:AO206)/J89)</f>
        <v>0</v>
      </c>
      <c r="K93" s="199">
        <f>IF(K91=0,0,DSUM('Bestandesdaten &gt;100 ha'!$A$9:$AK$1100,'Bestandesdaten &gt;100 ha'!$W$9,AP205:AS206)/K89)</f>
        <v>0</v>
      </c>
      <c r="L93" s="277">
        <f>IF(L91=0,0,DSUM('Bestandesdaten &gt;100 ha'!$A$9:$AK$1100,'Bestandesdaten &gt;100 ha'!$W$9,AT205:AW206)/L89)</f>
        <v>0</v>
      </c>
      <c r="N93" s="315"/>
      <c r="O93" s="315"/>
      <c r="Q93" s="65" t="s">
        <v>344</v>
      </c>
      <c r="R93" s="65">
        <f t="shared" ref="R93:Z93" si="2">ROUND((AD89+AD90+AD92+AD91*($S$54+$U$54)+$O$59*AD93),0)</f>
        <v>3</v>
      </c>
      <c r="S93" s="65">
        <f t="shared" si="2"/>
        <v>3</v>
      </c>
      <c r="T93" s="65">
        <f t="shared" si="2"/>
        <v>3</v>
      </c>
      <c r="U93" s="65">
        <f t="shared" si="2"/>
        <v>3</v>
      </c>
      <c r="V93" s="65">
        <f t="shared" si="2"/>
        <v>3</v>
      </c>
      <c r="W93" s="65">
        <f t="shared" si="2"/>
        <v>3</v>
      </c>
      <c r="X93" s="65">
        <f t="shared" si="2"/>
        <v>3</v>
      </c>
      <c r="Y93" s="65">
        <f t="shared" si="2"/>
        <v>3</v>
      </c>
      <c r="Z93" s="65">
        <f t="shared" si="2"/>
        <v>3</v>
      </c>
      <c r="AB93" s="65" t="s">
        <v>338</v>
      </c>
      <c r="AD93" s="65">
        <f>Y289</f>
        <v>11</v>
      </c>
      <c r="AE93" s="65">
        <f>AC289</f>
        <v>11</v>
      </c>
      <c r="AF93" s="65">
        <f>AG289</f>
        <v>11</v>
      </c>
      <c r="AG93" s="65">
        <f>AK289</f>
        <v>11</v>
      </c>
      <c r="AH93" s="65">
        <f>AO289</f>
        <v>11</v>
      </c>
      <c r="AI93" s="65">
        <f>AS289</f>
        <v>11</v>
      </c>
      <c r="AJ93" s="65">
        <f>AW289</f>
        <v>11</v>
      </c>
      <c r="AK93" s="65">
        <f>BA289</f>
        <v>11</v>
      </c>
      <c r="AL93" s="65">
        <f>BE289</f>
        <v>11</v>
      </c>
    </row>
    <row r="94" spans="2:38" ht="17.25" customHeight="1" x14ac:dyDescent="0.2">
      <c r="N94" s="315"/>
      <c r="O94" s="315"/>
      <c r="Q94" s="65" t="s">
        <v>345</v>
      </c>
      <c r="R94" s="310" t="e">
        <f>IF((R89*R91*(1-R93/100)*D89)&lt;'DB &gt; 100 ha'!$R$36,'DB &gt; 100 ha'!$R$36*D89,R89*R91*(1-R93/100)*D89)</f>
        <v>#VALUE!</v>
      </c>
      <c r="S94" s="310" t="e">
        <f>IF((S89*S91*(1-S93/100)*E89)&lt;'DB &gt; 100 ha'!$R$36,'DB &gt; 100 ha'!$R$36*E89,S89*S91*(1-S93/100)*E89)</f>
        <v>#VALUE!</v>
      </c>
      <c r="T94" s="310" t="e">
        <f>IF((T89*T91*(1-T93/100)*F89)&lt;'DB &gt; 100 ha'!$R$36,'DB &gt; 100 ha'!$R$36*F89*F93,T89*T91*(1-T93/100)*F89*F93)</f>
        <v>#VALUE!</v>
      </c>
      <c r="U94" s="310" t="e">
        <f>IF((U89*U91*(1-U93/100)*G89)&lt;'DB &gt; 100 ha'!$R$36,'DB &gt; 100 ha'!$R$36*G89*G93,U89*U91*(1-U93/100)*G89*G93)</f>
        <v>#VALUE!</v>
      </c>
      <c r="V94" s="310" t="e">
        <f>IF((V89*V91*(1-V93/100)*H89)&lt;'DB &gt; 100 ha'!$R$36,'DB &gt; 100 ha'!$R$36*H89*H93,V89*V91*(1-V93/100)*H89*H93)</f>
        <v>#VALUE!</v>
      </c>
      <c r="W94" s="310" t="e">
        <f>IF((W89*W91*(1-W93/100)*I89)&lt;'DB &gt; 100 ha'!$R$36,'DB &gt; 100 ha'!$R$36*I89*I93,W89*W91*(1-W93/100)*I89*I93)</f>
        <v>#VALUE!</v>
      </c>
      <c r="X94" s="310" t="e">
        <f>IF((X89*X91*(1-X93/100)*J89)&lt;'DB &gt; 100 ha'!$R$36,'DB &gt; 100 ha'!$R$36*J89*J93,X89*X91*(1-X93/100)*J89*J93)</f>
        <v>#VALUE!</v>
      </c>
      <c r="Y94" s="310" t="e">
        <f>IF((Y89*Y91*(1-Y93/100)*K89)&lt;'DB &gt; 100 ha'!$R$36,'DB &gt; 100 ha'!$R$36*K89*K93,Y89*Y91*(1-Y93/100)*K89*K93)</f>
        <v>#VALUE!</v>
      </c>
      <c r="Z94" s="310" t="e">
        <f>IF((Z89*Z91*(1-Z93/100)*L89)&lt;'DB &gt; 100 ha'!$R$36,'DB &gt; 100 ha'!$R$36*L89*L93,Z89*Z91*(1-Z93/100)*L89*L93)</f>
        <v>#VALUE!</v>
      </c>
    </row>
    <row r="95" spans="2:38" ht="17.25" customHeight="1" x14ac:dyDescent="0.2">
      <c r="B95" s="128" t="s">
        <v>0</v>
      </c>
      <c r="N95" s="315"/>
      <c r="O95" s="315"/>
      <c r="Q95" s="65" t="s">
        <v>349</v>
      </c>
      <c r="T95" s="310" t="e">
        <f>IF(T89*$R91*(1-T93/100)&lt;'DB &gt; 100 ha'!$R$36,'DB &gt; 100 ha'!$R$36*F89*(1-F93),T89*$R91*(1-T93/100)*F89*(1-F93))</f>
        <v>#VALUE!</v>
      </c>
      <c r="U95" s="310" t="e">
        <f>IF(U89*$R91*(1-U93/100)&lt;'DB &gt; 100 ha'!$R$36,'DB &gt; 100 ha'!$R$36*G89*(1-G93),U89*$R91*(1-U93/100)*G89*(1-G93))</f>
        <v>#VALUE!</v>
      </c>
      <c r="V95" s="310" t="e">
        <f>IF(V89*$R91*(1-V93/100)&lt;'DB &gt; 100 ha'!$R$36,'DB &gt; 100 ha'!$R$36*H89*(1-H93),V89*$R91*(1-V93/100)*H89*(1-H93))</f>
        <v>#VALUE!</v>
      </c>
      <c r="W95" s="310" t="e">
        <f>IF(W89*$R91*(1-W93/100)&lt;'DB &gt; 100 ha'!$R$36,'DB &gt; 100 ha'!$R$36*I89*(1-I93),W89*$R91*(1-W93/100)*I89*(1-I93))</f>
        <v>#VALUE!</v>
      </c>
      <c r="X95" s="310" t="e">
        <f>IF(X89*$R91*(1-X93/100)&lt;'DB &gt; 100 ha'!$R$36,'DB &gt; 100 ha'!$R$36*J89*(1-J93),X89*$R91*(1-X93/100)*J89*(1-J93))</f>
        <v>#VALUE!</v>
      </c>
      <c r="Y95" s="310" t="e">
        <f>IF(Y89*$R91*(1-Y93/100)&lt;'DB &gt; 100 ha'!$R$36,'DB &gt; 100 ha'!$R$36*K89*(1-K93),Y89*$R91*(1-Y93/100)*K89*(1-K93))</f>
        <v>#VALUE!</v>
      </c>
      <c r="Z95" s="310" t="e">
        <f>IF(Z89*$R91*(1-Z93/100)&lt;'DB &gt; 100 ha'!$R$36,'DB &gt; 100 ha'!$R$36*L89*(1-L93),Z89*$R91*(1-Z93/100)*L89*(1-L93))</f>
        <v>#VALUE!</v>
      </c>
    </row>
    <row r="96" spans="2:38" x14ac:dyDescent="0.2">
      <c r="B96" s="395" t="str">
        <f>'Bestandesdaten &gt;100 ha'!AV14</f>
        <v>Lä</v>
      </c>
      <c r="C96" s="159" t="s">
        <v>170</v>
      </c>
      <c r="D96" s="190">
        <f>DSUM('Bestandesdaten &gt;100 ha'!$A$9:$AK$1100,'Bestandesdaten &gt;100 ha'!$D$9,N208:Q209)</f>
        <v>0</v>
      </c>
      <c r="E96" s="191">
        <f>DSUM('Bestandesdaten &gt;100 ha'!$A$9:$AK$1100,'Bestandesdaten &gt;100 ha'!$D$9,R208:U209)</f>
        <v>0</v>
      </c>
      <c r="F96" s="191">
        <f>DSUM('Bestandesdaten &gt;100 ha'!$A$9:$AK$1100,'Bestandesdaten &gt;100 ha'!$D$9,V208:Y209)</f>
        <v>0</v>
      </c>
      <c r="G96" s="191">
        <f>DSUM('Bestandesdaten &gt;100 ha'!$A$9:$AK$1100,'Bestandesdaten &gt;100 ha'!$D$9,Z208:AC209)</f>
        <v>0</v>
      </c>
      <c r="H96" s="191">
        <f>DSUM('Bestandesdaten &gt;100 ha'!$A$9:$AK$1100,'Bestandesdaten &gt;100 ha'!$D$9,AD208:AG209)</f>
        <v>0</v>
      </c>
      <c r="I96" s="191">
        <f>DSUM('Bestandesdaten &gt;100 ha'!$A$9:$AK$1100,'Bestandesdaten &gt;100 ha'!$D$9,AH208:AK209)</f>
        <v>0</v>
      </c>
      <c r="J96" s="191">
        <f>DSUM('Bestandesdaten &gt;100 ha'!$A$9:$AK$1100,'Bestandesdaten &gt;100 ha'!$D$9,AL208:AO209)</f>
        <v>0</v>
      </c>
      <c r="K96" s="191">
        <f>DSUM('Bestandesdaten &gt;100 ha'!$A$9:$AK$1100,'Bestandesdaten &gt;100 ha'!$D$9,AP208:AS209)</f>
        <v>0</v>
      </c>
      <c r="L96" s="192">
        <f>DSUM('Bestandesdaten &gt;100 ha'!$A$9:$AK$1100,'Bestandesdaten &gt;100 ha'!$D$9,AT208:AW209)</f>
        <v>0</v>
      </c>
      <c r="N96" s="316" t="e">
        <f>SUM(Q101:Z101)</f>
        <v>#VALUE!</v>
      </c>
      <c r="O96" s="315"/>
      <c r="Q96" s="65" t="s">
        <v>2</v>
      </c>
      <c r="R96" s="65" t="e">
        <f>DGET('DB &gt; 100 ha'!$A$2:$E$153,'DB &gt; 100 ha'!$D$2,V294:X295)</f>
        <v>#VALUE!</v>
      </c>
      <c r="S96" s="65" t="e">
        <f>DGET('DB &gt; 100 ha'!$A$2:$E$153,'DB &gt; 100 ha'!$D$2,Y294:AA295)</f>
        <v>#VALUE!</v>
      </c>
      <c r="T96" s="65" t="e">
        <f>DGET('DB &gt; 100 ha'!$A$2:$E$153,'DB &gt; 100 ha'!$D$2,AB294:AD295)</f>
        <v>#VALUE!</v>
      </c>
      <c r="U96" s="65" t="e">
        <f>DGET('DB &gt; 100 ha'!$A$2:$E$153,'DB &gt; 100 ha'!$D$2,AE294:AG295)</f>
        <v>#VALUE!</v>
      </c>
      <c r="V96" s="65" t="e">
        <f>DGET('DB &gt; 100 ha'!$A$2:$E$153,'DB &gt; 100 ha'!$D$2,AH294:AJ295)</f>
        <v>#VALUE!</v>
      </c>
      <c r="W96" s="65" t="e">
        <f>DGET('DB &gt; 100 ha'!$A$2:$E$153,'DB &gt; 100 ha'!$D$2,AK294:AM295)</f>
        <v>#VALUE!</v>
      </c>
      <c r="X96" s="65" t="e">
        <f>DGET('DB &gt; 100 ha'!$A$2:$E$153,'DB &gt; 100 ha'!$D$2,AN294:AP295)</f>
        <v>#VALUE!</v>
      </c>
      <c r="Y96" s="65" t="e">
        <f>DGET('DB &gt; 100 ha'!$A$2:$E$153,'DB &gt; 100 ha'!$D$2,AQ294:AS295)</f>
        <v>#VALUE!</v>
      </c>
      <c r="Z96" s="65" t="e">
        <f>DGET('DB &gt; 100 ha'!$A$2:$E$153,'DB &gt; 100 ha'!$D$2,AT294:AV295)</f>
        <v>#VALUE!</v>
      </c>
      <c r="AB96" s="65" t="s">
        <v>321</v>
      </c>
      <c r="AD96" s="65">
        <f>Y297</f>
        <v>3</v>
      </c>
      <c r="AE96" s="65">
        <f>AC297</f>
        <v>3</v>
      </c>
      <c r="AF96" s="65">
        <f>AG297</f>
        <v>3</v>
      </c>
      <c r="AG96" s="65">
        <f>AK297</f>
        <v>3</v>
      </c>
      <c r="AH96" s="65">
        <f>AO297</f>
        <v>3</v>
      </c>
      <c r="AI96" s="65">
        <f>AS297</f>
        <v>3</v>
      </c>
      <c r="AJ96" s="65">
        <f>AW297</f>
        <v>3</v>
      </c>
      <c r="AK96" s="65">
        <f>BA297</f>
        <v>3</v>
      </c>
      <c r="AL96" s="65">
        <f>BE297</f>
        <v>3</v>
      </c>
    </row>
    <row r="97" spans="2:38" ht="5.25" customHeight="1" x14ac:dyDescent="0.2">
      <c r="B97" s="396"/>
      <c r="C97" s="160"/>
      <c r="D97" s="72"/>
      <c r="E97" s="74"/>
      <c r="F97" s="74"/>
      <c r="G97" s="74"/>
      <c r="H97" s="74"/>
      <c r="I97" s="74"/>
      <c r="J97" s="74"/>
      <c r="K97" s="74"/>
      <c r="L97" s="75"/>
      <c r="N97" s="315"/>
      <c r="O97" s="315"/>
      <c r="AB97" s="65" t="s">
        <v>322</v>
      </c>
      <c r="AD97" s="65">
        <f>Y298</f>
        <v>0</v>
      </c>
      <c r="AE97" s="65">
        <f>AC298</f>
        <v>0</v>
      </c>
      <c r="AF97" s="65">
        <f>AG298</f>
        <v>0</v>
      </c>
      <c r="AG97" s="65">
        <f>AK298</f>
        <v>0</v>
      </c>
      <c r="AH97" s="65">
        <f>AO298</f>
        <v>0</v>
      </c>
      <c r="AI97" s="65">
        <f>AS298</f>
        <v>0</v>
      </c>
      <c r="AJ97" s="65">
        <f>AW298</f>
        <v>0</v>
      </c>
      <c r="AK97" s="65">
        <f>BA298</f>
        <v>0</v>
      </c>
      <c r="AL97" s="65">
        <f>BE298</f>
        <v>0</v>
      </c>
    </row>
    <row r="98" spans="2:38" ht="15" x14ac:dyDescent="0.25">
      <c r="B98" s="396"/>
      <c r="C98" s="160" t="s">
        <v>171</v>
      </c>
      <c r="D98" s="193">
        <f>IF(D96=0,0,DSUM('Bestandesdaten &gt;100 ha'!$A$9:$AK$1100,'Bestandesdaten &gt;100 ha'!$V$9,N210:Q211)/D96)</f>
        <v>0</v>
      </c>
      <c r="E98" s="194">
        <f>IF(E96=0,0,DSUM('Bestandesdaten &gt;100 ha'!$A$9:$AK$1100,'Bestandesdaten &gt;100 ha'!$V$9,R210:U211)/E96)</f>
        <v>0</v>
      </c>
      <c r="F98" s="194">
        <f>IF(F96=0,0,DSUM('Bestandesdaten &gt;100 ha'!$A$9:$AK$1100,'Bestandesdaten &gt;100 ha'!$V$9,V210:Y211)/F96)</f>
        <v>0</v>
      </c>
      <c r="G98" s="194">
        <f>IF(G96=0,0,DSUM('Bestandesdaten &gt;100 ha'!$A$9:$AK$1100,'Bestandesdaten &gt;100 ha'!$V$9,Z210:AC211)/G96)</f>
        <v>0</v>
      </c>
      <c r="H98" s="194">
        <f>IF(H96=0,0,DSUM('Bestandesdaten &gt;100 ha'!$A$9:$AK$1100,'Bestandesdaten &gt;100 ha'!$V$9,AD210:AG211)/H96)</f>
        <v>0</v>
      </c>
      <c r="I98" s="194">
        <f>IF(I96=0,0,DSUM('Bestandesdaten &gt;100 ha'!$A$9:$AK$1100,'Bestandesdaten &gt;100 ha'!$V$9,AH210:AK211)/I96)</f>
        <v>0</v>
      </c>
      <c r="J98" s="194">
        <f>IF(J96=0,0,DSUM('Bestandesdaten &gt;100 ha'!$A$9:$AK$1100,'Bestandesdaten &gt;100 ha'!$V$9,AL210:AO211)/J96)</f>
        <v>0</v>
      </c>
      <c r="K98" s="194">
        <f>IF(K96=0,0,DSUM('Bestandesdaten &gt;100 ha'!$A$9:$AK$1100,'Bestandesdaten &gt;100 ha'!$V$9,AP210:AS211)/K96)</f>
        <v>0</v>
      </c>
      <c r="L98" s="195">
        <f>IF(L96=0,0,DSUM('Bestandesdaten &gt;100 ha'!$A$9:$AK$1100,'Bestandesdaten &gt;100 ha'!$V$9,AT210:AW211)/L96)</f>
        <v>0</v>
      </c>
      <c r="N98" s="316" t="e">
        <f>SUM(Q102:Z102)</f>
        <v>#VALUE!</v>
      </c>
      <c r="O98" s="315"/>
      <c r="Q98" s="65" t="s">
        <v>311</v>
      </c>
      <c r="R98" s="294">
        <v>0.1</v>
      </c>
      <c r="S98" s="294">
        <v>0.1</v>
      </c>
      <c r="T98" s="294">
        <v>0.17</v>
      </c>
      <c r="U98" s="294">
        <v>0.44</v>
      </c>
      <c r="V98" s="294">
        <v>0.99</v>
      </c>
      <c r="W98" s="294">
        <v>1.35</v>
      </c>
      <c r="X98" s="294">
        <v>1.5</v>
      </c>
      <c r="Y98" s="294">
        <v>1.55</v>
      </c>
      <c r="Z98" s="294">
        <v>1.56</v>
      </c>
      <c r="AB98" s="65" t="s">
        <v>323</v>
      </c>
      <c r="AD98" s="65">
        <f>Y300</f>
        <v>41</v>
      </c>
      <c r="AE98" s="65">
        <f>AC300</f>
        <v>41</v>
      </c>
      <c r="AF98" s="65">
        <f>AG300</f>
        <v>41</v>
      </c>
      <c r="AG98" s="65">
        <f>AK300</f>
        <v>41</v>
      </c>
      <c r="AH98" s="65">
        <f>AO300</f>
        <v>41</v>
      </c>
      <c r="AI98" s="65">
        <f>AS300</f>
        <v>41</v>
      </c>
      <c r="AJ98" s="65">
        <f>AW300</f>
        <v>41</v>
      </c>
      <c r="AK98" s="65">
        <f>BA300</f>
        <v>41</v>
      </c>
      <c r="AL98" s="65">
        <f>BE300</f>
        <v>41</v>
      </c>
    </row>
    <row r="99" spans="2:38" ht="5.25" customHeight="1" x14ac:dyDescent="0.2">
      <c r="B99" s="396"/>
      <c r="C99" s="160"/>
      <c r="D99" s="196"/>
      <c r="E99" s="73"/>
      <c r="F99" s="73"/>
      <c r="G99" s="73"/>
      <c r="H99" s="73"/>
      <c r="I99" s="73"/>
      <c r="J99" s="73"/>
      <c r="K99" s="73"/>
      <c r="L99" s="197"/>
      <c r="N99" s="315"/>
      <c r="O99" s="315"/>
      <c r="AB99" s="65" t="s">
        <v>339</v>
      </c>
    </row>
    <row r="100" spans="2:38" x14ac:dyDescent="0.2">
      <c r="B100" s="397"/>
      <c r="C100" s="198" t="s">
        <v>172</v>
      </c>
      <c r="D100" s="228"/>
      <c r="E100" s="229"/>
      <c r="F100" s="199">
        <f>IF(F98=0,0,DSUM('Bestandesdaten &gt;100 ha'!$A$9:$AK$1100,'Bestandesdaten &gt;100 ha'!$W$9,V212:Y213)/F96)</f>
        <v>0</v>
      </c>
      <c r="G100" s="199">
        <f>IF(G98=0,0,DSUM('Bestandesdaten &gt;100 ha'!$A$9:$AK$1100,'Bestandesdaten &gt;100 ha'!$W$9,Z212:AC213)/G96)</f>
        <v>0</v>
      </c>
      <c r="H100" s="199">
        <f>IF(H98=0,0,DSUM('Bestandesdaten &gt;100 ha'!$A$9:$AK$1100,'Bestandesdaten &gt;100 ha'!$W$9,AD212:AG213)/H96)</f>
        <v>0</v>
      </c>
      <c r="I100" s="199">
        <f>IF(I98=0,0,DSUM('Bestandesdaten &gt;100 ha'!$A$9:$AK$1100,'Bestandesdaten &gt;100 ha'!$W$9,AH212:AK213)/I96)</f>
        <v>0</v>
      </c>
      <c r="J100" s="199">
        <f>IF(J98=0,0,DSUM('Bestandesdaten &gt;100 ha'!$A$9:$AK$1100,'Bestandesdaten &gt;100 ha'!$W$9,AL212:AO213)/J96)</f>
        <v>0</v>
      </c>
      <c r="K100" s="199">
        <f>IF(K98=0,0,DSUM('Bestandesdaten &gt;100 ha'!$A$9:$AK$1100,'Bestandesdaten &gt;100 ha'!$W$9,AP212:AS213)/K96)</f>
        <v>0</v>
      </c>
      <c r="L100" s="277">
        <f>IF(L98=0,0,DSUM('Bestandesdaten &gt;100 ha'!$A$9:$AK$1100,'Bestandesdaten &gt;100 ha'!$W$9,AT212:AW213)/L96)</f>
        <v>0</v>
      </c>
      <c r="N100" s="315"/>
      <c r="O100" s="315"/>
      <c r="Q100" s="65" t="s">
        <v>344</v>
      </c>
      <c r="R100" s="65">
        <f t="shared" ref="R100:Z100" si="3">ROUND((AD96+AD97+AD99+AD98*($S$54+$U$54)+$O$59*AD100),0)</f>
        <v>3</v>
      </c>
      <c r="S100" s="65">
        <f t="shared" si="3"/>
        <v>3</v>
      </c>
      <c r="T100" s="65">
        <f t="shared" si="3"/>
        <v>3</v>
      </c>
      <c r="U100" s="65">
        <f t="shared" si="3"/>
        <v>3</v>
      </c>
      <c r="V100" s="65">
        <f t="shared" si="3"/>
        <v>3</v>
      </c>
      <c r="W100" s="65">
        <f t="shared" si="3"/>
        <v>3</v>
      </c>
      <c r="X100" s="65">
        <f t="shared" si="3"/>
        <v>3</v>
      </c>
      <c r="Y100" s="65">
        <f t="shared" si="3"/>
        <v>3</v>
      </c>
      <c r="Z100" s="65">
        <f t="shared" si="3"/>
        <v>3</v>
      </c>
      <c r="AB100" s="65" t="s">
        <v>338</v>
      </c>
      <c r="AD100" s="65">
        <f>Y302</f>
        <v>11</v>
      </c>
      <c r="AE100" s="65">
        <f>AC302</f>
        <v>11</v>
      </c>
      <c r="AF100" s="65">
        <f>AG302</f>
        <v>11</v>
      </c>
      <c r="AG100" s="65">
        <f>AK302</f>
        <v>11</v>
      </c>
      <c r="AH100" s="65">
        <f>AO302</f>
        <v>11</v>
      </c>
      <c r="AI100" s="65">
        <f>AS302</f>
        <v>11</v>
      </c>
      <c r="AJ100" s="65">
        <f>AW302</f>
        <v>11</v>
      </c>
      <c r="AK100" s="65">
        <f>BA302</f>
        <v>11</v>
      </c>
      <c r="AL100" s="65">
        <f>BE302</f>
        <v>11</v>
      </c>
    </row>
    <row r="101" spans="2:38" ht="17.25" customHeight="1" x14ac:dyDescent="0.2">
      <c r="N101" s="315"/>
      <c r="O101" s="315"/>
      <c r="Q101" s="65" t="s">
        <v>345</v>
      </c>
      <c r="R101" s="310" t="e">
        <f>IF((R96*R98*(1-R100/100)*D96)&lt;'DB &gt; 100 ha'!$R$35,'DB &gt; 100 ha'!$R$35*D96,R96*R98*(1-R100/100)*D96)</f>
        <v>#VALUE!</v>
      </c>
      <c r="S101" s="310" t="e">
        <f>IF((S96*S98*(1-S100/100)*E96)&lt;'DB &gt; 100 ha'!$R$35,'DB &gt; 100 ha'!$R$35*E96,S96*S98*(1-S100/100)*E96)</f>
        <v>#VALUE!</v>
      </c>
      <c r="T101" s="310" t="e">
        <f>IF((T96*T98*(1-T100/100)*F96)&lt;'DB &gt; 100 ha'!$R$35,'DB &gt; 100 ha'!$R$35*F96*F100,T96*T98*(1-T100/100)*F96*F100)</f>
        <v>#VALUE!</v>
      </c>
      <c r="U101" s="310" t="e">
        <f>IF((U96*U98*(1-U100/100)*G96)&lt;'DB &gt; 100 ha'!$R$35,'DB &gt; 100 ha'!$R$35*G96*G100,U96*U98*(1-U100/100)*G96*G100)</f>
        <v>#VALUE!</v>
      </c>
      <c r="V101" s="310" t="e">
        <f>IF((V96*V98*(1-V100/100)*H96)&lt;'DB &gt; 100 ha'!$R$35,'DB &gt; 100 ha'!$R$35*H96*H100,V96*V98*(1-V100/100)*H96*H100)</f>
        <v>#VALUE!</v>
      </c>
      <c r="W101" s="310" t="e">
        <f>IF((W96*W98*(1-W100/100)*I96)&lt;'DB &gt; 100 ha'!$R$35,'DB &gt; 100 ha'!$R$35*I96*I100,W96*W98*(1-W100/100)*I96*I100)</f>
        <v>#VALUE!</v>
      </c>
      <c r="X101" s="310" t="e">
        <f>IF((X96*X98*(1-X100/100)*J96)&lt;'DB &gt; 100 ha'!$R$35,'DB &gt; 100 ha'!$R$35*J96*J100,X96*X98*(1-X100/100)*J96*J100)</f>
        <v>#VALUE!</v>
      </c>
      <c r="Y101" s="310" t="e">
        <f>IF((Y96*Y98*(1-Y100/100)*K96)&lt;'DB &gt; 100 ha'!$R$35,'DB &gt; 100 ha'!$R$35*K96*K100,Y96*Y98*(1-Y100/100)*K96*K100)</f>
        <v>#VALUE!</v>
      </c>
      <c r="Z101" s="310" t="e">
        <f>IF((Z96*Z98*(1-Z100/100)*L96)&lt;'DB &gt; 100 ha'!$R$35,'DB &gt; 100 ha'!$R$35*L96*L100,Z96*Z98*(1-Z100/100)*L96*L100)</f>
        <v>#VALUE!</v>
      </c>
    </row>
    <row r="102" spans="2:38" ht="17.25" customHeight="1" x14ac:dyDescent="0.2">
      <c r="B102" s="128" t="s">
        <v>0</v>
      </c>
      <c r="N102" s="315"/>
      <c r="O102" s="315"/>
      <c r="Q102" s="65" t="s">
        <v>349</v>
      </c>
      <c r="T102" s="310" t="e">
        <f>IF(T96*$R98*(1-T100/100)&lt;'DB &gt; 100 ha'!$R$35,'DB &gt; 100 ha'!$R$35*F96*(1-F100),T96*$R98*(1-T100/100)*F96*(1-F100))</f>
        <v>#VALUE!</v>
      </c>
      <c r="U102" s="310" t="e">
        <f>IF(U96*$R98*(1-U100/100)&lt;'DB &gt; 100 ha'!$R$35,'DB &gt; 100 ha'!$R$35*G96*(1-G100),U96*$R98*(1-U100/100)*G96*(1-G100))</f>
        <v>#VALUE!</v>
      </c>
      <c r="V102" s="310" t="e">
        <f>IF(V96*$R98*(1-V100/100)&lt;'DB &gt; 100 ha'!$R$35,'DB &gt; 100 ha'!$R$35*H96*(1-H100),V96*$R98*(1-V100/100)*H96*(1-H100))</f>
        <v>#VALUE!</v>
      </c>
      <c r="W102" s="310" t="e">
        <f>IF(W96*$R98*(1-W100/100)&lt;'DB &gt; 100 ha'!$R$35,'DB &gt; 100 ha'!$R$35*I96*(1-I100),W96*$R98*(1-W100/100)*I96*(1-I100))</f>
        <v>#VALUE!</v>
      </c>
      <c r="X102" s="310" t="e">
        <f>IF(X96*$R98*(1-X100/100)&lt;'DB &gt; 100 ha'!$R$35,'DB &gt; 100 ha'!$R$35*J96*(1-J100),X96*$R98*(1-X100/100)*J96*(1-J100))</f>
        <v>#VALUE!</v>
      </c>
      <c r="Y102" s="310" t="e">
        <f>IF(Y96*$R98*(1-Y100/100)&lt;'DB &gt; 100 ha'!$R$35,'DB &gt; 100 ha'!$R$35*K96*(1-K100),Y96*$R98*(1-Y100/100)*K96*(1-K100))</f>
        <v>#VALUE!</v>
      </c>
      <c r="Z102" s="310" t="e">
        <f>IF(Z96*$R98*(1-Z100/100)&lt;'DB &gt; 100 ha'!$R$35,'DB &gt; 100 ha'!$R$35*L96*(1-L100),Z96*$R98*(1-Z100/100)*L96*(1-L100))</f>
        <v>#VALUE!</v>
      </c>
    </row>
    <row r="103" spans="2:38" x14ac:dyDescent="0.2">
      <c r="B103" s="395" t="str">
        <f>'Bestandesdaten &gt;100 ha'!AV16</f>
        <v>S-Ki</v>
      </c>
      <c r="C103" s="159" t="s">
        <v>170</v>
      </c>
      <c r="D103" s="190">
        <f>DSUM('Bestandesdaten &gt;100 ha'!$A$9:$AK$1100,'Bestandesdaten &gt;100 ha'!$D$9,N215:Q216)</f>
        <v>0</v>
      </c>
      <c r="E103" s="191">
        <f>DSUM('Bestandesdaten &gt;100 ha'!$A$9:$AK$1100,'Bestandesdaten &gt;100 ha'!$D$9,R215:U216)</f>
        <v>0</v>
      </c>
      <c r="F103" s="191">
        <f>DSUM('Bestandesdaten &gt;100 ha'!$A$9:$AK$1100,'Bestandesdaten &gt;100 ha'!$D$9,V215:Y216)</f>
        <v>0</v>
      </c>
      <c r="G103" s="191">
        <f>DSUM('Bestandesdaten &gt;100 ha'!$A$9:$AK$1100,'Bestandesdaten &gt;100 ha'!$D$9,Z215:AC216)</f>
        <v>0</v>
      </c>
      <c r="H103" s="191">
        <f>DSUM('Bestandesdaten &gt;100 ha'!$A$9:$AK$1100,'Bestandesdaten &gt;100 ha'!$D$9,AD215:AG216)</f>
        <v>0</v>
      </c>
      <c r="I103" s="191">
        <f>DSUM('Bestandesdaten &gt;100 ha'!$A$9:$AK$1100,'Bestandesdaten &gt;100 ha'!$D$9,AH215:AK216)</f>
        <v>0</v>
      </c>
      <c r="J103" s="191">
        <f>DSUM('Bestandesdaten &gt;100 ha'!$A$9:$AK$1100,'Bestandesdaten &gt;100 ha'!$D$9,AL215:AO216)</f>
        <v>0</v>
      </c>
      <c r="K103" s="191">
        <f>DSUM('Bestandesdaten &gt;100 ha'!$A$9:$AK$1100,'Bestandesdaten &gt;100 ha'!$D$9,AP215:AS216)</f>
        <v>0</v>
      </c>
      <c r="L103" s="192">
        <f>DSUM('Bestandesdaten &gt;100 ha'!$A$9:$AK$1100,'Bestandesdaten &gt;100 ha'!$D$9,AT215:AW216)</f>
        <v>0</v>
      </c>
      <c r="N103" s="316" t="e">
        <f>SUM(Q108:Z108)</f>
        <v>#VALUE!</v>
      </c>
      <c r="O103" s="315"/>
      <c r="Q103" s="65" t="s">
        <v>2</v>
      </c>
      <c r="R103" s="65" t="e">
        <f>DGET('DB &gt; 100 ha'!$A$2:$E$153,'DB &gt; 100 ha'!$D$2,V307:X308)</f>
        <v>#VALUE!</v>
      </c>
      <c r="S103" s="65" t="e">
        <f>DGET('DB &gt; 100 ha'!$A$2:$E$153,'DB &gt; 100 ha'!$D$2,Y307:AA308)</f>
        <v>#VALUE!</v>
      </c>
      <c r="T103" s="65" t="e">
        <f>DGET('DB &gt; 100 ha'!$A$2:$E$153,'DB &gt; 100 ha'!$D$2,AB307:AD308)</f>
        <v>#VALUE!</v>
      </c>
      <c r="U103" s="65" t="e">
        <f>DGET('DB &gt; 100 ha'!$A$2:$E$153,'DB &gt; 100 ha'!$D$2,AE307:AG308)</f>
        <v>#VALUE!</v>
      </c>
      <c r="V103" s="65" t="e">
        <f>DGET('DB &gt; 100 ha'!$A$2:$E$153,'DB &gt; 100 ha'!$D$2,AH307:AJ308)</f>
        <v>#VALUE!</v>
      </c>
      <c r="W103" s="65" t="e">
        <f>DGET('DB &gt; 100 ha'!$A$2:$E$153,'DB &gt; 100 ha'!$D$2,AK307:AM308)</f>
        <v>#VALUE!</v>
      </c>
      <c r="X103" s="65" t="e">
        <f>DGET('DB &gt; 100 ha'!$A$2:$E$153,'DB &gt; 100 ha'!$D$2,AN307:AP308)</f>
        <v>#VALUE!</v>
      </c>
      <c r="Y103" s="65" t="e">
        <f>DGET('DB &gt; 100 ha'!$A$2:$E$153,'DB &gt; 100 ha'!$D$2,AQ307:AS308)</f>
        <v>#VALUE!</v>
      </c>
      <c r="Z103" s="65" t="e">
        <f>DGET('DB &gt; 100 ha'!$A$2:$E$153,'DB &gt; 100 ha'!$D$2,AT307:AV308)</f>
        <v>#VALUE!</v>
      </c>
      <c r="AB103" s="65" t="s">
        <v>321</v>
      </c>
      <c r="AD103" s="65">
        <f>Y310</f>
        <v>3</v>
      </c>
      <c r="AE103" s="65">
        <f>AC310</f>
        <v>3</v>
      </c>
      <c r="AF103" s="65">
        <f>AG310</f>
        <v>3</v>
      </c>
      <c r="AG103" s="65">
        <f>AK310</f>
        <v>3</v>
      </c>
      <c r="AH103" s="65">
        <f>AO310</f>
        <v>3</v>
      </c>
      <c r="AI103" s="65">
        <f>AS310</f>
        <v>3</v>
      </c>
      <c r="AJ103" s="65">
        <f>AW310</f>
        <v>3</v>
      </c>
      <c r="AK103" s="65">
        <f>BA310</f>
        <v>3</v>
      </c>
      <c r="AL103" s="65">
        <f>BE310</f>
        <v>3</v>
      </c>
    </row>
    <row r="104" spans="2:38" ht="5.25" customHeight="1" x14ac:dyDescent="0.2">
      <c r="B104" s="396"/>
      <c r="C104" s="160"/>
      <c r="D104" s="72"/>
      <c r="E104" s="74"/>
      <c r="F104" s="74"/>
      <c r="G104" s="74"/>
      <c r="H104" s="74"/>
      <c r="I104" s="74"/>
      <c r="J104" s="74"/>
      <c r="K104" s="74"/>
      <c r="L104" s="75"/>
      <c r="N104" s="315"/>
      <c r="O104" s="315"/>
      <c r="AB104" s="65" t="s">
        <v>322</v>
      </c>
      <c r="AD104" s="65">
        <f>Y311</f>
        <v>0</v>
      </c>
      <c r="AE104" s="65">
        <f>AC311</f>
        <v>0</v>
      </c>
      <c r="AF104" s="65">
        <f>AG311</f>
        <v>0</v>
      </c>
      <c r="AG104" s="65">
        <f>AK311</f>
        <v>0</v>
      </c>
      <c r="AH104" s="65">
        <f>AO311</f>
        <v>0</v>
      </c>
      <c r="AI104" s="65">
        <f>AS311</f>
        <v>0</v>
      </c>
      <c r="AJ104" s="65">
        <f>AW311</f>
        <v>0</v>
      </c>
      <c r="AK104" s="65">
        <f>BA311</f>
        <v>0</v>
      </c>
      <c r="AL104" s="65">
        <f>BE311</f>
        <v>0</v>
      </c>
    </row>
    <row r="105" spans="2:38" ht="15" x14ac:dyDescent="0.25">
      <c r="B105" s="396"/>
      <c r="C105" s="160" t="s">
        <v>171</v>
      </c>
      <c r="D105" s="193">
        <f>IF(D103=0,0,DSUM('Bestandesdaten &gt;100 ha'!$A$9:$AK$1100,'Bestandesdaten &gt;100 ha'!$V$9,N217:Q218)/D103)</f>
        <v>0</v>
      </c>
      <c r="E105" s="194">
        <f>IF(E103=0,0,DSUM('Bestandesdaten &gt;100 ha'!$A$9:$AK$1100,'Bestandesdaten &gt;100 ha'!$V$9,R217:U218)/E103)</f>
        <v>0</v>
      </c>
      <c r="F105" s="194">
        <f>IF(F103=0,0,DSUM('Bestandesdaten &gt;100 ha'!$A$9:$AK$1100,'Bestandesdaten &gt;100 ha'!$V$9,V217:Y218)/F103)</f>
        <v>0</v>
      </c>
      <c r="G105" s="194">
        <f>IF(G103=0,0,DSUM('Bestandesdaten &gt;100 ha'!$A$9:$AK$1100,'Bestandesdaten &gt;100 ha'!$V$9,Z217:AC218)/G103)</f>
        <v>0</v>
      </c>
      <c r="H105" s="194">
        <f>IF(H103=0,0,DSUM('Bestandesdaten &gt;100 ha'!$A$9:$AK$1100,'Bestandesdaten &gt;100 ha'!$V$9,AD217:AG218)/H103)</f>
        <v>0</v>
      </c>
      <c r="I105" s="194">
        <f>IF(I103=0,0,DSUM('Bestandesdaten &gt;100 ha'!$A$9:$AK$1100,'Bestandesdaten &gt;100 ha'!$V$9,AH217:AK218)/I103)</f>
        <v>0</v>
      </c>
      <c r="J105" s="194">
        <f>IF(J103=0,0,DSUM('Bestandesdaten &gt;100 ha'!$A$9:$AK$1100,'Bestandesdaten &gt;100 ha'!$V$9,AL217:AO218)/J103)</f>
        <v>0</v>
      </c>
      <c r="K105" s="194">
        <f>IF(K103=0,0,DSUM('Bestandesdaten &gt;100 ha'!$A$9:$AK$1100,'Bestandesdaten &gt;100 ha'!$V$9,AP217:AS218)/K103)</f>
        <v>0</v>
      </c>
      <c r="L105" s="195">
        <f>IF(L103=0,0,DSUM('Bestandesdaten &gt;100 ha'!$A$9:$AK$1100,'Bestandesdaten &gt;100 ha'!$V$9,AT217:AW218)/L103)</f>
        <v>0</v>
      </c>
      <c r="N105" s="316" t="e">
        <f>SUM(Q109:Z109)</f>
        <v>#VALUE!</v>
      </c>
      <c r="O105" s="315"/>
      <c r="Q105" s="65" t="s">
        <v>311</v>
      </c>
      <c r="R105" s="294">
        <v>0.1</v>
      </c>
      <c r="S105" s="294">
        <v>0.1</v>
      </c>
      <c r="T105" s="294">
        <v>0.16</v>
      </c>
      <c r="U105" s="294">
        <v>0.39</v>
      </c>
      <c r="V105" s="294">
        <v>0.85</v>
      </c>
      <c r="W105" s="294">
        <v>1.32</v>
      </c>
      <c r="X105" s="294">
        <v>1.58</v>
      </c>
      <c r="Y105" s="294">
        <v>1.7</v>
      </c>
      <c r="Z105" s="294">
        <v>1.72</v>
      </c>
      <c r="AB105" s="65" t="s">
        <v>323</v>
      </c>
      <c r="AD105" s="65">
        <f>Y313</f>
        <v>41</v>
      </c>
      <c r="AE105" s="65">
        <f>AC313</f>
        <v>41</v>
      </c>
      <c r="AF105" s="65">
        <f>AG313</f>
        <v>41</v>
      </c>
      <c r="AG105" s="65">
        <f>AK313</f>
        <v>41</v>
      </c>
      <c r="AH105" s="65">
        <f>AO313</f>
        <v>41</v>
      </c>
      <c r="AI105" s="65">
        <f>AS313</f>
        <v>41</v>
      </c>
      <c r="AJ105" s="65">
        <f>AW313</f>
        <v>41</v>
      </c>
      <c r="AK105" s="65">
        <f>BA313</f>
        <v>41</v>
      </c>
      <c r="AL105" s="65">
        <f>BE313</f>
        <v>41</v>
      </c>
    </row>
    <row r="106" spans="2:38" ht="5.25" customHeight="1" x14ac:dyDescent="0.2">
      <c r="B106" s="396"/>
      <c r="C106" s="160"/>
      <c r="D106" s="196"/>
      <c r="E106" s="73"/>
      <c r="F106" s="73"/>
      <c r="G106" s="73"/>
      <c r="H106" s="73"/>
      <c r="I106" s="73"/>
      <c r="J106" s="73"/>
      <c r="K106" s="73"/>
      <c r="L106" s="197"/>
      <c r="N106" s="315"/>
      <c r="O106" s="315"/>
      <c r="AB106" s="65" t="s">
        <v>339</v>
      </c>
    </row>
    <row r="107" spans="2:38" x14ac:dyDescent="0.2">
      <c r="B107" s="397"/>
      <c r="C107" s="198" t="s">
        <v>172</v>
      </c>
      <c r="D107" s="228"/>
      <c r="E107" s="229"/>
      <c r="F107" s="199">
        <f>IF(F105=0,0,DSUM('Bestandesdaten &gt;100 ha'!$A$9:$AK$1100,'Bestandesdaten &gt;100 ha'!$W$9,V219:Y220)/F103)</f>
        <v>0</v>
      </c>
      <c r="G107" s="199">
        <f>IF(G105=0,0,DSUM('Bestandesdaten &gt;100 ha'!$A$9:$AK$1100,'Bestandesdaten &gt;100 ha'!$W$9,Z219:AC220)/G103)</f>
        <v>0</v>
      </c>
      <c r="H107" s="199">
        <f>IF(H105=0,0,DSUM('Bestandesdaten &gt;100 ha'!$A$9:$AK$1100,'Bestandesdaten &gt;100 ha'!$W$9,AD219:AG220)/H103)</f>
        <v>0</v>
      </c>
      <c r="I107" s="199">
        <f>IF(I105=0,0,DSUM('Bestandesdaten &gt;100 ha'!$A$9:$AK$1100,'Bestandesdaten &gt;100 ha'!$W$9,AH219:AK220)/I103)</f>
        <v>0</v>
      </c>
      <c r="J107" s="199">
        <f>IF(J105=0,0,DSUM('Bestandesdaten &gt;100 ha'!$A$9:$AK$1100,'Bestandesdaten &gt;100 ha'!$W$9,AL219:AO220)/J103)</f>
        <v>0</v>
      </c>
      <c r="K107" s="199">
        <f>IF(K105=0,0,DSUM('Bestandesdaten &gt;100 ha'!$A$9:$AK$1100,'Bestandesdaten &gt;100 ha'!$W$9,AP219:AS220)/K103)</f>
        <v>0</v>
      </c>
      <c r="L107" s="277">
        <f>IF(L105=0,0,DSUM('Bestandesdaten &gt;100 ha'!$A$9:$AK$1100,'Bestandesdaten &gt;100 ha'!$W$9,AT219:AW220)/L103)</f>
        <v>0</v>
      </c>
      <c r="N107" s="315"/>
      <c r="O107" s="315"/>
      <c r="Q107" s="65" t="s">
        <v>344</v>
      </c>
      <c r="R107" s="65">
        <f t="shared" ref="R107:Z107" si="4">ROUND((AD103+AD104+AD106+AD105*($S$54+$U$54)+$O$59*AD107),0)</f>
        <v>3</v>
      </c>
      <c r="S107" s="65">
        <f t="shared" si="4"/>
        <v>3</v>
      </c>
      <c r="T107" s="65">
        <f t="shared" si="4"/>
        <v>3</v>
      </c>
      <c r="U107" s="65">
        <f t="shared" si="4"/>
        <v>3</v>
      </c>
      <c r="V107" s="65">
        <f t="shared" si="4"/>
        <v>3</v>
      </c>
      <c r="W107" s="65">
        <f t="shared" si="4"/>
        <v>3</v>
      </c>
      <c r="X107" s="65">
        <f t="shared" si="4"/>
        <v>3</v>
      </c>
      <c r="Y107" s="65">
        <f t="shared" si="4"/>
        <v>3</v>
      </c>
      <c r="Z107" s="65">
        <f t="shared" si="4"/>
        <v>3</v>
      </c>
      <c r="AB107" s="65" t="s">
        <v>338</v>
      </c>
      <c r="AD107" s="65">
        <f>Y315</f>
        <v>11</v>
      </c>
      <c r="AE107" s="65">
        <f>AC315</f>
        <v>11</v>
      </c>
      <c r="AF107" s="65">
        <f>AG315</f>
        <v>11</v>
      </c>
      <c r="AG107" s="65">
        <f>AK315</f>
        <v>11</v>
      </c>
      <c r="AH107" s="65">
        <f>AO315</f>
        <v>11</v>
      </c>
      <c r="AI107" s="65">
        <f>AS315</f>
        <v>11</v>
      </c>
      <c r="AJ107" s="65">
        <f>AW315</f>
        <v>11</v>
      </c>
      <c r="AK107" s="65">
        <f>BA315</f>
        <v>11</v>
      </c>
      <c r="AL107" s="65">
        <f>BE315</f>
        <v>11</v>
      </c>
    </row>
    <row r="108" spans="2:38" ht="17.25" customHeight="1" x14ac:dyDescent="0.2">
      <c r="N108" s="315"/>
      <c r="O108" s="315"/>
      <c r="Q108" s="65" t="s">
        <v>345</v>
      </c>
      <c r="R108" s="310" t="e">
        <f>IF((R103*R105*(1-R107/100)*D103)&lt;'DB &gt; 100 ha'!$R$36,'DB &gt; 100 ha'!$R$36*D103,R103*R105*(1-R107/100)*D103)</f>
        <v>#VALUE!</v>
      </c>
      <c r="S108" s="310" t="e">
        <f>IF((S103*S105*(1-S107/100)*E103)&lt;'DB &gt; 100 ha'!$R$36,'DB &gt; 100 ha'!$R$36*E103,S103*S105*(1-S107/100)*E103)</f>
        <v>#VALUE!</v>
      </c>
      <c r="T108" s="310" t="e">
        <f>IF((T103*T105*(1-T107/100)*F103)&lt;'DB &gt; 100 ha'!$R$36,'DB &gt; 100 ha'!$R$36*F103*F107,T103*T105*(1-T107/100)*F103*F107)</f>
        <v>#VALUE!</v>
      </c>
      <c r="U108" s="310" t="e">
        <f>IF((U103*U105*(1-U107/100)*G103)&lt;'DB &gt; 100 ha'!$R$36,'DB &gt; 100 ha'!$R$36*G103*G107,U103*U105*(1-U107/100)*G103*G107)</f>
        <v>#VALUE!</v>
      </c>
      <c r="V108" s="310" t="e">
        <f>IF((V103*V105*(1-V107/100)*H103)&lt;'DB &gt; 100 ha'!$R$36,'DB &gt; 100 ha'!$R$36*H103*H107,V103*V105*(1-V107/100)*H103*H107)</f>
        <v>#VALUE!</v>
      </c>
      <c r="W108" s="310" t="e">
        <f>IF((W103*W105*(1-W107/100)*I103)&lt;'DB &gt; 100 ha'!$R$36,'DB &gt; 100 ha'!$R$36*I103*I107,W103*W105*(1-W107/100)*I103*I107)</f>
        <v>#VALUE!</v>
      </c>
      <c r="X108" s="310" t="e">
        <f>IF((X103*X105*(1-X107/100)*J103)&lt;'DB &gt; 100 ha'!$R$36,'DB &gt; 100 ha'!$R$36*J103*J107,X103*X105*(1-X107/100)*J103*J107)</f>
        <v>#VALUE!</v>
      </c>
      <c r="Y108" s="310" t="e">
        <f>IF((Y103*Y105*(1-Y107/100)*K103)&lt;'DB &gt; 100 ha'!$R$36,'DB &gt; 100 ha'!$R$36*K103*K107,Y103*Y105*(1-Y107/100)*K103*K107)</f>
        <v>#VALUE!</v>
      </c>
      <c r="Z108" s="310" t="e">
        <f>IF((Z103*Z105*(1-Z107/100)*L103)&lt;'DB &gt; 100 ha'!$R$36,'DB &gt; 100 ha'!$R$36*L103*L107,Z103*Z105*(1-Z107/100)*L103*L107)</f>
        <v>#VALUE!</v>
      </c>
    </row>
    <row r="109" spans="2:38" ht="17.25" customHeight="1" x14ac:dyDescent="0.2">
      <c r="B109" s="128" t="s">
        <v>0</v>
      </c>
      <c r="N109" s="315"/>
      <c r="O109" s="315"/>
      <c r="Q109" s="65" t="s">
        <v>349</v>
      </c>
      <c r="T109" s="310" t="e">
        <f>IF(T103*$R105*(1-T107/100)&lt;'DB &gt; 100 ha'!$R$36,'DB &gt; 100 ha'!$R$36*F103*(1-F107),T103*$R105*(1-T107/100)*F103*(1-F107))</f>
        <v>#VALUE!</v>
      </c>
      <c r="U109" s="310" t="e">
        <f>IF(U103*$R105*(1-U107/100)&lt;'DB &gt; 100 ha'!$R$36,'DB &gt; 100 ha'!$R$36*G103*(1-G107),U103*$R105*(1-U107/100)*G103*(1-G107))</f>
        <v>#VALUE!</v>
      </c>
      <c r="V109" s="310" t="e">
        <f>IF(V103*$R105*(1-V107/100)&lt;'DB &gt; 100 ha'!$R$36,'DB &gt; 100 ha'!$R$36*H103*(1-H107),V103*$R105*(1-V107/100)*H103*(1-H107))</f>
        <v>#VALUE!</v>
      </c>
      <c r="W109" s="310" t="e">
        <f>IF(W103*$R105*(1-W107/100)&lt;'DB &gt; 100 ha'!$R$36,'DB &gt; 100 ha'!$R$36*I103*(1-I107),W103*$R105*(1-W107/100)*I103*(1-I107))</f>
        <v>#VALUE!</v>
      </c>
      <c r="X109" s="310" t="e">
        <f>IF(X103*$R105*(1-X107/100)&lt;'DB &gt; 100 ha'!$R$36,'DB &gt; 100 ha'!$R$36*J103*(1-J107),X103*$R105*(1-X107/100)*J103*(1-J107))</f>
        <v>#VALUE!</v>
      </c>
      <c r="Y109" s="310" t="e">
        <f>IF(Y103*$R105*(1-Y107/100)&lt;'DB &gt; 100 ha'!$R$36,'DB &gt; 100 ha'!$R$36*K103*(1-K107),Y103*$R105*(1-Y107/100)*K103*(1-K107))</f>
        <v>#VALUE!</v>
      </c>
      <c r="Z109" s="310" t="e">
        <f>IF(Z103*$R105*(1-Z107/100)&lt;'DB &gt; 100 ha'!$R$36,'DB &gt; 100 ha'!$R$36*L103*(1-L107),Z103*$R105*(1-Z107/100)*L103*(1-L107))</f>
        <v>#VALUE!</v>
      </c>
    </row>
    <row r="110" spans="2:38" x14ac:dyDescent="0.2">
      <c r="B110" s="395" t="str">
        <f>'Bestandesdaten &gt;100 ha'!AV18</f>
        <v>Zi</v>
      </c>
      <c r="C110" s="159" t="s">
        <v>170</v>
      </c>
      <c r="D110" s="190">
        <f>DSUM('Bestandesdaten &gt;100 ha'!$A$9:$AK$1100,'Bestandesdaten &gt;100 ha'!$D$9,N222:Q223)</f>
        <v>0</v>
      </c>
      <c r="E110" s="191">
        <f>DSUM('Bestandesdaten &gt;100 ha'!$A$9:$AK$1100,'Bestandesdaten &gt;100 ha'!$D$9,R222:U223)</f>
        <v>0</v>
      </c>
      <c r="F110" s="191">
        <f>DSUM('Bestandesdaten &gt;100 ha'!$A$9:$AK$1100,'Bestandesdaten &gt;100 ha'!$D$9,V222:Y223)</f>
        <v>0</v>
      </c>
      <c r="G110" s="191">
        <f>DSUM('Bestandesdaten &gt;100 ha'!$A$9:$AK$1100,'Bestandesdaten &gt;100 ha'!$D$9,Z222:AC223)</f>
        <v>0</v>
      </c>
      <c r="H110" s="191">
        <f>DSUM('Bestandesdaten &gt;100 ha'!$A$9:$AK$1100,'Bestandesdaten &gt;100 ha'!$D$9,AD222:AG223)</f>
        <v>0</v>
      </c>
      <c r="I110" s="191">
        <f>DSUM('Bestandesdaten &gt;100 ha'!$A$9:$AK$1100,'Bestandesdaten &gt;100 ha'!$D$9,AH222:AK223)</f>
        <v>0</v>
      </c>
      <c r="J110" s="191">
        <f>DSUM('Bestandesdaten &gt;100 ha'!$A$9:$AK$1100,'Bestandesdaten &gt;100 ha'!$D$9,AL222:AO223)</f>
        <v>0</v>
      </c>
      <c r="K110" s="191">
        <f>DSUM('Bestandesdaten &gt;100 ha'!$A$9:$AK$1100,'Bestandesdaten &gt;100 ha'!$D$9,AP222:AS223)</f>
        <v>0</v>
      </c>
      <c r="L110" s="192">
        <f>DSUM('Bestandesdaten &gt;100 ha'!$A$9:$AK$1100,'Bestandesdaten &gt;100 ha'!$D$9,AT222:AW223)</f>
        <v>0</v>
      </c>
      <c r="N110" s="316" t="e">
        <f>SUM(Q115:Z115)</f>
        <v>#VALUE!</v>
      </c>
      <c r="O110" s="315"/>
      <c r="Q110" s="65" t="s">
        <v>2</v>
      </c>
      <c r="R110" s="65" t="e">
        <f>DGET('DB &gt; 100 ha'!$A$2:$E$153,'DB &gt; 100 ha'!$D$2,V320:X321)</f>
        <v>#VALUE!</v>
      </c>
      <c r="S110" s="65" t="e">
        <f>DGET('DB &gt; 100 ha'!$A$2:$E$153,'DB &gt; 100 ha'!$D$2,Y320:AA321)</f>
        <v>#VALUE!</v>
      </c>
      <c r="T110" s="65" t="e">
        <f>DGET('DB &gt; 100 ha'!$A$2:$E$153,'DB &gt; 100 ha'!$D$2,AB320:AD321)</f>
        <v>#VALUE!</v>
      </c>
      <c r="U110" s="65" t="e">
        <f>DGET('DB &gt; 100 ha'!$A$2:$E$153,'DB &gt; 100 ha'!$D$2,AE320:AG321)</f>
        <v>#VALUE!</v>
      </c>
      <c r="V110" s="65" t="e">
        <f>DGET('DB &gt; 100 ha'!$A$2:$E$153,'DB &gt; 100 ha'!$D$2,AH320:AJ321)</f>
        <v>#VALUE!</v>
      </c>
      <c r="W110" s="65" t="e">
        <f>DGET('DB &gt; 100 ha'!$A$2:$E$153,'DB &gt; 100 ha'!$D$2,AK320:AM321)</f>
        <v>#VALUE!</v>
      </c>
      <c r="X110" s="65" t="e">
        <f>DGET('DB &gt; 100 ha'!$A$2:$E$153,'DB &gt; 100 ha'!$D$2,AN320:AP321)</f>
        <v>#VALUE!</v>
      </c>
      <c r="Y110" s="65" t="e">
        <f>DGET('DB &gt; 100 ha'!$A$2:$E$153,'DB &gt; 100 ha'!$D$2,AQ320:AS321)</f>
        <v>#VALUE!</v>
      </c>
      <c r="Z110" s="65" t="e">
        <f>DGET('DB &gt; 100 ha'!$A$2:$E$153,'DB &gt; 100 ha'!$D$2,AT320:AV321)</f>
        <v>#VALUE!</v>
      </c>
      <c r="AB110" s="65" t="s">
        <v>321</v>
      </c>
      <c r="AD110" s="65">
        <f>Y323</f>
        <v>3</v>
      </c>
      <c r="AE110" s="65">
        <f>AC323</f>
        <v>3</v>
      </c>
      <c r="AF110" s="65">
        <f>AG323</f>
        <v>3</v>
      </c>
      <c r="AG110" s="65">
        <f>AK323</f>
        <v>3</v>
      </c>
      <c r="AH110" s="65">
        <f>AO323</f>
        <v>3</v>
      </c>
      <c r="AI110" s="65">
        <f>AS323</f>
        <v>3</v>
      </c>
      <c r="AJ110" s="65">
        <f>AW323</f>
        <v>3</v>
      </c>
      <c r="AK110" s="65">
        <f>BA323</f>
        <v>3</v>
      </c>
      <c r="AL110" s="65">
        <f>BE323</f>
        <v>3</v>
      </c>
    </row>
    <row r="111" spans="2:38" ht="5.25" customHeight="1" x14ac:dyDescent="0.2">
      <c r="B111" s="396"/>
      <c r="C111" s="160"/>
      <c r="D111" s="72"/>
      <c r="E111" s="74"/>
      <c r="F111" s="74"/>
      <c r="G111" s="74"/>
      <c r="H111" s="74"/>
      <c r="I111" s="74"/>
      <c r="J111" s="74"/>
      <c r="K111" s="74"/>
      <c r="L111" s="75"/>
      <c r="N111" s="315"/>
      <c r="O111" s="315"/>
      <c r="AB111" s="65" t="s">
        <v>322</v>
      </c>
      <c r="AD111" s="65">
        <f>Y324</f>
        <v>0</v>
      </c>
      <c r="AE111" s="65">
        <f>AC324</f>
        <v>0</v>
      </c>
      <c r="AF111" s="65">
        <f>AG324</f>
        <v>0</v>
      </c>
      <c r="AG111" s="65">
        <f>AK324</f>
        <v>0</v>
      </c>
      <c r="AH111" s="65">
        <f>AO324</f>
        <v>0</v>
      </c>
      <c r="AI111" s="65">
        <f>AS324</f>
        <v>0</v>
      </c>
      <c r="AJ111" s="65">
        <f>AW324</f>
        <v>0</v>
      </c>
      <c r="AK111" s="65">
        <f>BA324</f>
        <v>0</v>
      </c>
      <c r="AL111" s="65">
        <f>BE324</f>
        <v>0</v>
      </c>
    </row>
    <row r="112" spans="2:38" ht="15" x14ac:dyDescent="0.25">
      <c r="B112" s="396"/>
      <c r="C112" s="160" t="s">
        <v>171</v>
      </c>
      <c r="D112" s="193">
        <f>IF(D110=0,0,DSUM('Bestandesdaten &gt;100 ha'!$A$9:$AK$1100,'Bestandesdaten &gt;100 ha'!$V$9,N224:Q225)/D110)</f>
        <v>0</v>
      </c>
      <c r="E112" s="194">
        <f>IF(E110=0,0,DSUM('Bestandesdaten &gt;100 ha'!$A$9:$AK$1100,'Bestandesdaten &gt;100 ha'!$V$9,R224:U225)/E110)</f>
        <v>0</v>
      </c>
      <c r="F112" s="194">
        <f>IF(F110=0,0,DSUM('Bestandesdaten &gt;100 ha'!$A$9:$AK$1100,'Bestandesdaten &gt;100 ha'!$V$9,V224:Y225)/F110)</f>
        <v>0</v>
      </c>
      <c r="G112" s="194">
        <f>IF(G110=0,0,DSUM('Bestandesdaten &gt;100 ha'!$A$9:$AK$1100,'Bestandesdaten &gt;100 ha'!$V$9,Z224:AC225)/G110)</f>
        <v>0</v>
      </c>
      <c r="H112" s="194">
        <f>IF(H110=0,0,DSUM('Bestandesdaten &gt;100 ha'!$A$9:$AK$1100,'Bestandesdaten &gt;100 ha'!$V$9,AD224:AG225)/H110)</f>
        <v>0</v>
      </c>
      <c r="I112" s="194">
        <f>IF(I110=0,0,DSUM('Bestandesdaten &gt;100 ha'!$A$9:$AK$1100,'Bestandesdaten &gt;100 ha'!$V$9,AH224:AK225)/I110)</f>
        <v>0</v>
      </c>
      <c r="J112" s="194">
        <f>IF(J110=0,0,DSUM('Bestandesdaten &gt;100 ha'!$A$9:$AK$1100,'Bestandesdaten &gt;100 ha'!$V$9,AL224:AO225)/J110)</f>
        <v>0</v>
      </c>
      <c r="K112" s="194">
        <f>IF(K110=0,0,DSUM('Bestandesdaten &gt;100 ha'!$A$9:$AK$1100,'Bestandesdaten &gt;100 ha'!$V$9,AP224:AS225)/K110)</f>
        <v>0</v>
      </c>
      <c r="L112" s="195">
        <f>IF(L110=0,0,DSUM('Bestandesdaten &gt;100 ha'!$A$9:$AK$1100,'Bestandesdaten &gt;100 ha'!$V$9,AT224:AW225)/L110)</f>
        <v>0</v>
      </c>
      <c r="N112" s="316" t="e">
        <f>SUM(Q116:Z116)</f>
        <v>#VALUE!</v>
      </c>
      <c r="O112" s="315"/>
      <c r="Q112" s="65" t="s">
        <v>311</v>
      </c>
      <c r="R112" s="294">
        <v>0.1</v>
      </c>
      <c r="S112" s="294">
        <v>0.1</v>
      </c>
      <c r="T112" s="294">
        <v>0.17</v>
      </c>
      <c r="U112" s="294">
        <v>0.44</v>
      </c>
      <c r="V112" s="294">
        <v>0.99</v>
      </c>
      <c r="W112" s="294">
        <v>1.35</v>
      </c>
      <c r="X112" s="294">
        <v>1.5</v>
      </c>
      <c r="Y112" s="294">
        <v>1.55</v>
      </c>
      <c r="Z112" s="294">
        <v>1.56</v>
      </c>
      <c r="AB112" s="65" t="s">
        <v>323</v>
      </c>
      <c r="AD112" s="65">
        <f>Y326</f>
        <v>41</v>
      </c>
      <c r="AE112" s="65">
        <f>AC326</f>
        <v>41</v>
      </c>
      <c r="AF112" s="65">
        <f>AG326</f>
        <v>41</v>
      </c>
      <c r="AG112" s="65">
        <f>AK326</f>
        <v>41</v>
      </c>
      <c r="AH112" s="65">
        <f>AO326</f>
        <v>41</v>
      </c>
      <c r="AI112" s="65">
        <f>AS326</f>
        <v>41</v>
      </c>
      <c r="AJ112" s="65">
        <f>AW326</f>
        <v>41</v>
      </c>
      <c r="AK112" s="65">
        <f>BA326</f>
        <v>41</v>
      </c>
      <c r="AL112" s="65">
        <f>BE326</f>
        <v>41</v>
      </c>
    </row>
    <row r="113" spans="2:38" ht="5.25" customHeight="1" x14ac:dyDescent="0.2">
      <c r="B113" s="396"/>
      <c r="C113" s="160"/>
      <c r="D113" s="196"/>
      <c r="E113" s="73"/>
      <c r="F113" s="73"/>
      <c r="G113" s="73"/>
      <c r="H113" s="73"/>
      <c r="I113" s="73"/>
      <c r="J113" s="73"/>
      <c r="K113" s="73"/>
      <c r="L113" s="197"/>
      <c r="N113" s="315"/>
      <c r="O113" s="315"/>
      <c r="AB113" s="65" t="s">
        <v>339</v>
      </c>
    </row>
    <row r="114" spans="2:38" x14ac:dyDescent="0.2">
      <c r="B114" s="397"/>
      <c r="C114" s="198" t="s">
        <v>172</v>
      </c>
      <c r="D114" s="228"/>
      <c r="E114" s="229"/>
      <c r="F114" s="199">
        <f>IF(F112=0,0,DSUM('Bestandesdaten &gt;100 ha'!$A$9:$AK$1100,'Bestandesdaten &gt;100 ha'!$W$9,V226:Y227)/F110)</f>
        <v>0</v>
      </c>
      <c r="G114" s="199">
        <f>IF(G112=0,0,DSUM('Bestandesdaten &gt;100 ha'!$A$9:$AK$1100,'Bestandesdaten &gt;100 ha'!$W$9,Z226:AC227)/G110)</f>
        <v>0</v>
      </c>
      <c r="H114" s="199">
        <f>IF(H112=0,0,DSUM('Bestandesdaten &gt;100 ha'!$A$9:$AK$1100,'Bestandesdaten &gt;100 ha'!$W$9,AD226:AG227)/H110)</f>
        <v>0</v>
      </c>
      <c r="I114" s="199">
        <f>IF(I112=0,0,DSUM('Bestandesdaten &gt;100 ha'!$A$9:$AK$1100,'Bestandesdaten &gt;100 ha'!$W$9,AH226:AK227)/I110)</f>
        <v>0</v>
      </c>
      <c r="J114" s="199">
        <f>IF(J112=0,0,DSUM('Bestandesdaten &gt;100 ha'!$A$9:$AK$1100,'Bestandesdaten &gt;100 ha'!$W$9,AL226:AO227)/J110)</f>
        <v>0</v>
      </c>
      <c r="K114" s="199">
        <f>IF(K112=0,0,DSUM('Bestandesdaten &gt;100 ha'!$A$9:$AK$1100,'Bestandesdaten &gt;100 ha'!$W$9,AP226:AS227)/K110)</f>
        <v>0</v>
      </c>
      <c r="L114" s="277">
        <f>IF(L112=0,0,DSUM('Bestandesdaten &gt;100 ha'!$A$9:$AK$1100,'Bestandesdaten &gt;100 ha'!$W$9,AT226:AW227)/L110)</f>
        <v>0</v>
      </c>
      <c r="N114" s="315"/>
      <c r="O114" s="315"/>
      <c r="Q114" s="65" t="s">
        <v>344</v>
      </c>
      <c r="R114" s="65">
        <f t="shared" ref="R114:Z114" si="5">ROUND((AD110+AD111+AD113+AD112*($S$54+$U$54)+$O$59*AD114),0)</f>
        <v>3</v>
      </c>
      <c r="S114" s="65">
        <f t="shared" si="5"/>
        <v>3</v>
      </c>
      <c r="T114" s="65">
        <f t="shared" si="5"/>
        <v>3</v>
      </c>
      <c r="U114" s="65">
        <f t="shared" si="5"/>
        <v>3</v>
      </c>
      <c r="V114" s="65">
        <f t="shared" si="5"/>
        <v>3</v>
      </c>
      <c r="W114" s="65">
        <f t="shared" si="5"/>
        <v>3</v>
      </c>
      <c r="X114" s="65">
        <f t="shared" si="5"/>
        <v>3</v>
      </c>
      <c r="Y114" s="65">
        <f t="shared" si="5"/>
        <v>3</v>
      </c>
      <c r="Z114" s="65">
        <f t="shared" si="5"/>
        <v>3</v>
      </c>
      <c r="AB114" s="65" t="s">
        <v>338</v>
      </c>
      <c r="AD114" s="65">
        <f>Y328</f>
        <v>11</v>
      </c>
      <c r="AE114" s="65">
        <f>AC328</f>
        <v>11</v>
      </c>
      <c r="AF114" s="65">
        <f>AG328</f>
        <v>11</v>
      </c>
      <c r="AG114" s="65">
        <f>AK328</f>
        <v>11</v>
      </c>
      <c r="AH114" s="65">
        <f>AO328</f>
        <v>11</v>
      </c>
      <c r="AI114" s="65">
        <f>AS328</f>
        <v>11</v>
      </c>
      <c r="AJ114" s="65">
        <f>AW328</f>
        <v>11</v>
      </c>
      <c r="AK114" s="65">
        <f>BA328</f>
        <v>11</v>
      </c>
      <c r="AL114" s="65">
        <f>BE328</f>
        <v>11</v>
      </c>
    </row>
    <row r="115" spans="2:38" ht="17.25" customHeight="1" x14ac:dyDescent="0.2">
      <c r="N115" s="315"/>
      <c r="O115" s="315"/>
      <c r="Q115" s="65" t="s">
        <v>345</v>
      </c>
      <c r="R115" s="310" t="e">
        <f>IF((R110*R112*(1-R114/100)*D110)&lt;'DB &gt; 100 ha'!$R$35,'DB &gt; 100 ha'!$R$35*D110,R110*R112*(1-R114/100)*D110)</f>
        <v>#VALUE!</v>
      </c>
      <c r="S115" s="310" t="e">
        <f>IF((S110*S112*(1-S114/100)*E110)&lt;'DB &gt; 100 ha'!$R$35,'DB &gt; 100 ha'!$R$35*E110,S110*S112*(1-S114/100)*E110)</f>
        <v>#VALUE!</v>
      </c>
      <c r="T115" s="310" t="e">
        <f>IF((T110*T112*(1-T114/100)*F110)&lt;'DB &gt; 100 ha'!$R$35,'DB &gt; 100 ha'!$R$35*F110*F114,T110*T112*(1-T114/100)*F110*F114)</f>
        <v>#VALUE!</v>
      </c>
      <c r="U115" s="310" t="e">
        <f>IF((U110*U112*(1-U114/100)*G110)&lt;'DB &gt; 100 ha'!$R$35,'DB &gt; 100 ha'!$R$35*G110*G114,U110*U112*(1-U114/100)*G110*G114)</f>
        <v>#VALUE!</v>
      </c>
      <c r="V115" s="310" t="e">
        <f>IF((V110*V112*(1-V114/100)*H110)&lt;'DB &gt; 100 ha'!$R$35,'DB &gt; 100 ha'!$R$35*H110*H114,V110*V112*(1-V114/100)*H110*H114)</f>
        <v>#VALUE!</v>
      </c>
      <c r="W115" s="310" t="e">
        <f>IF((W110*W112*(1-W114/100)*I110)&lt;'DB &gt; 100 ha'!$R$35,'DB &gt; 100 ha'!$R$35*I110*I114,W110*W112*(1-W114/100)*I110*I114)</f>
        <v>#VALUE!</v>
      </c>
      <c r="X115" s="310" t="e">
        <f>IF((X110*X112*(1-X114/100)*J110)&lt;'DB &gt; 100 ha'!$R$35,'DB &gt; 100 ha'!$R$35*J110*J114,X110*X112*(1-X114/100)*J110*J114)</f>
        <v>#VALUE!</v>
      </c>
      <c r="Y115" s="310" t="e">
        <f>IF((Y110*Y112*(1-Y114/100)*K110)&lt;'DB &gt; 100 ha'!$R$35,'DB &gt; 100 ha'!$R$35*K110*K114,Y110*Y112*(1-Y114/100)*K110*K114)</f>
        <v>#VALUE!</v>
      </c>
      <c r="Z115" s="310" t="e">
        <f>IF((Z110*Z112*(1-Z114/100)*L110)&lt;'DB &gt; 100 ha'!$R$35,'DB &gt; 100 ha'!$R$35*L110*L114,Z110*Z112*(1-Z114/100)*L110*L114)</f>
        <v>#VALUE!</v>
      </c>
    </row>
    <row r="116" spans="2:38" ht="17.25" customHeight="1" x14ac:dyDescent="0.2">
      <c r="B116" s="128" t="s">
        <v>0</v>
      </c>
      <c r="N116" s="315"/>
      <c r="O116" s="315"/>
      <c r="Q116" s="65" t="s">
        <v>349</v>
      </c>
      <c r="T116" s="310" t="e">
        <f>IF(T110*$R112*(1-T114/100)&lt;'DB &gt; 100 ha'!$R$35,'DB &gt; 100 ha'!$R$35*F110*(1-F114),T110*$R112*(1-T114/100)*F110*(1-F114))</f>
        <v>#VALUE!</v>
      </c>
      <c r="U116" s="310" t="e">
        <f>IF(U110*$R112*(1-U114/100)&lt;'DB &gt; 100 ha'!$R$35,'DB &gt; 100 ha'!$R$35*G110*(1-G114),U110*$R112*(1-U114/100)*G110*(1-G114))</f>
        <v>#VALUE!</v>
      </c>
      <c r="V116" s="310" t="e">
        <f>IF(V110*$R112*(1-V114/100)&lt;'DB &gt; 100 ha'!$R$35,'DB &gt; 100 ha'!$R$35*H110*(1-H114),V110*$R112*(1-V114/100)*H110*(1-H114))</f>
        <v>#VALUE!</v>
      </c>
      <c r="W116" s="310" t="e">
        <f>IF(W110*$R112*(1-W114/100)&lt;'DB &gt; 100 ha'!$R$35,'DB &gt; 100 ha'!$R$35*I110*(1-I114),W110*$R112*(1-W114/100)*I110*(1-I114))</f>
        <v>#VALUE!</v>
      </c>
      <c r="X116" s="310" t="e">
        <f>IF(X110*$R112*(1-X114/100)&lt;'DB &gt; 100 ha'!$R$35,'DB &gt; 100 ha'!$R$35*J110*(1-J114),X110*$R112*(1-X114/100)*J110*(1-J114))</f>
        <v>#VALUE!</v>
      </c>
      <c r="Y116" s="310" t="e">
        <f>IF(Y110*$R112*(1-Y114/100)&lt;'DB &gt; 100 ha'!$R$35,'DB &gt; 100 ha'!$R$35*K110*(1-K114),Y110*$R112*(1-Y114/100)*K110*(1-K114))</f>
        <v>#VALUE!</v>
      </c>
      <c r="Z116" s="310" t="e">
        <f>IF(Z110*$R112*(1-Z114/100)&lt;'DB &gt; 100 ha'!$R$35,'DB &gt; 100 ha'!$R$35*L110*(1-L114),Z110*$R112*(1-Z114/100)*L110*(1-L114))</f>
        <v>#VALUE!</v>
      </c>
    </row>
    <row r="117" spans="2:38" x14ac:dyDescent="0.2">
      <c r="B117" s="395" t="str">
        <f>'Bestandesdaten &gt;100 ha'!AV20</f>
        <v>Douglasie</v>
      </c>
      <c r="C117" s="159" t="s">
        <v>170</v>
      </c>
      <c r="D117" s="190">
        <f>DSUM('Bestandesdaten &gt;100 ha'!$A$9:$AK$1100,'Bestandesdaten &gt;100 ha'!$D$9,N229:Q230)</f>
        <v>0</v>
      </c>
      <c r="E117" s="191">
        <f>DSUM('Bestandesdaten &gt;100 ha'!$A$9:$AK$1100,'Bestandesdaten &gt;100 ha'!$D$9,R229:U230)</f>
        <v>0</v>
      </c>
      <c r="F117" s="191">
        <f>DSUM('Bestandesdaten &gt;100 ha'!$A$9:$AK$1100,'Bestandesdaten &gt;100 ha'!$D$9,V229:Y230)</f>
        <v>0</v>
      </c>
      <c r="G117" s="191">
        <f>DSUM('Bestandesdaten &gt;100 ha'!$A$9:$AK$1100,'Bestandesdaten &gt;100 ha'!$D$9,Z229:AC230)</f>
        <v>0</v>
      </c>
      <c r="H117" s="191">
        <f>DSUM('Bestandesdaten &gt;100 ha'!$A$9:$AK$1100,'Bestandesdaten &gt;100 ha'!$D$9,AD229:AG230)</f>
        <v>0</v>
      </c>
      <c r="I117" s="191">
        <f>DSUM('Bestandesdaten &gt;100 ha'!$A$9:$AK$1100,'Bestandesdaten &gt;100 ha'!$D$9,AH229:AK230)</f>
        <v>0</v>
      </c>
      <c r="J117" s="191">
        <f>DSUM('Bestandesdaten &gt;100 ha'!$A$9:$AK$1100,'Bestandesdaten &gt;100 ha'!$D$9,AL229:AO230)</f>
        <v>0</v>
      </c>
      <c r="K117" s="191">
        <f>DSUM('Bestandesdaten &gt;100 ha'!$A$9:$AK$1100,'Bestandesdaten &gt;100 ha'!$D$9,AP229:AS230)</f>
        <v>0</v>
      </c>
      <c r="L117" s="192">
        <f>DSUM('Bestandesdaten &gt;100 ha'!$A$9:$AK$1100,'Bestandesdaten &gt;100 ha'!$D$9,AT229:AW230)</f>
        <v>0</v>
      </c>
      <c r="N117" s="316" t="e">
        <f>SUM(Q122:Z122)</f>
        <v>#VALUE!</v>
      </c>
      <c r="O117" s="315"/>
      <c r="Q117" s="65" t="s">
        <v>2</v>
      </c>
      <c r="R117" s="65" t="e">
        <f>DGET('DB &gt; 100 ha'!$A$2:$E$153,'DB &gt; 100 ha'!$D$2,V333:X334)</f>
        <v>#VALUE!</v>
      </c>
      <c r="S117" s="65" t="e">
        <f>DGET('DB &gt; 100 ha'!$A$2:$E$153,'DB &gt; 100 ha'!$D$2,Y333:AA334)</f>
        <v>#VALUE!</v>
      </c>
      <c r="T117" s="65" t="e">
        <f>DGET('DB &gt; 100 ha'!$A$2:$E$153,'DB &gt; 100 ha'!$D$2,AB333:AD334)</f>
        <v>#VALUE!</v>
      </c>
      <c r="U117" s="65" t="e">
        <f>DGET('DB &gt; 100 ha'!$A$2:$E$153,'DB &gt; 100 ha'!$D$2,AE333:AG334)</f>
        <v>#VALUE!</v>
      </c>
      <c r="V117" s="65" t="e">
        <f>DGET('DB &gt; 100 ha'!$A$2:$E$153,'DB &gt; 100 ha'!$D$2,AH333:AJ334)</f>
        <v>#VALUE!</v>
      </c>
      <c r="W117" s="65" t="e">
        <f>DGET('DB &gt; 100 ha'!$A$2:$E$153,'DB &gt; 100 ha'!$D$2,AK333:AM334)</f>
        <v>#VALUE!</v>
      </c>
      <c r="X117" s="65" t="e">
        <f>DGET('DB &gt; 100 ha'!$A$2:$E$153,'DB &gt; 100 ha'!$D$2,AN333:AP334)</f>
        <v>#VALUE!</v>
      </c>
      <c r="Y117" s="65" t="e">
        <f>DGET('DB &gt; 100 ha'!$A$2:$E$153,'DB &gt; 100 ha'!$D$2,AQ333:AS334)</f>
        <v>#VALUE!</v>
      </c>
      <c r="Z117" s="65" t="e">
        <f>DGET('DB &gt; 100 ha'!$A$2:$E$153,'DB &gt; 100 ha'!$D$2,AT333:AV334)</f>
        <v>#VALUE!</v>
      </c>
      <c r="AB117" s="65" t="s">
        <v>321</v>
      </c>
      <c r="AD117" s="65">
        <f>Y336</f>
        <v>3</v>
      </c>
      <c r="AE117" s="65">
        <f>AC336</f>
        <v>3</v>
      </c>
      <c r="AF117" s="65">
        <f>AG336</f>
        <v>3</v>
      </c>
      <c r="AG117" s="65">
        <f>AK336</f>
        <v>3</v>
      </c>
      <c r="AH117" s="65">
        <f>AO336</f>
        <v>3</v>
      </c>
      <c r="AI117" s="65">
        <f>AS336</f>
        <v>3</v>
      </c>
      <c r="AJ117" s="65">
        <f>AW336</f>
        <v>3</v>
      </c>
      <c r="AK117" s="65">
        <f>BA336</f>
        <v>3</v>
      </c>
      <c r="AL117" s="65">
        <f>BE336</f>
        <v>3</v>
      </c>
    </row>
    <row r="118" spans="2:38" ht="5.25" customHeight="1" x14ac:dyDescent="0.2">
      <c r="B118" s="396"/>
      <c r="C118" s="160"/>
      <c r="D118" s="72"/>
      <c r="E118" s="74"/>
      <c r="F118" s="74"/>
      <c r="G118" s="74"/>
      <c r="H118" s="74"/>
      <c r="I118" s="74"/>
      <c r="J118" s="74"/>
      <c r="K118" s="74"/>
      <c r="L118" s="75"/>
      <c r="N118" s="315"/>
      <c r="O118" s="315"/>
      <c r="AB118" s="65" t="s">
        <v>322</v>
      </c>
      <c r="AD118" s="65">
        <f>Y337</f>
        <v>0</v>
      </c>
      <c r="AE118" s="65">
        <f>AC337</f>
        <v>0</v>
      </c>
      <c r="AF118" s="65">
        <f>AG337</f>
        <v>0</v>
      </c>
      <c r="AG118" s="65">
        <f>AK337</f>
        <v>0</v>
      </c>
      <c r="AH118" s="65">
        <f>AO337</f>
        <v>0</v>
      </c>
      <c r="AI118" s="65">
        <f>AS337</f>
        <v>0</v>
      </c>
      <c r="AJ118" s="65">
        <f>AW337</f>
        <v>0</v>
      </c>
      <c r="AK118" s="65">
        <f>BA337</f>
        <v>0</v>
      </c>
      <c r="AL118" s="65">
        <f>BE337</f>
        <v>0</v>
      </c>
    </row>
    <row r="119" spans="2:38" ht="15" x14ac:dyDescent="0.25">
      <c r="B119" s="396"/>
      <c r="C119" s="160" t="s">
        <v>171</v>
      </c>
      <c r="D119" s="193">
        <f>IF(D117=0,0,DSUM('Bestandesdaten &gt;100 ha'!$A$9:$AK$1100,'Bestandesdaten &gt;100 ha'!$V$9,N231:Q232)/D117)</f>
        <v>0</v>
      </c>
      <c r="E119" s="194">
        <f>IF(E117=0,0,DSUM('Bestandesdaten &gt;100 ha'!$A$9:$AK$1100,'Bestandesdaten &gt;100 ha'!$V$9,R231:U232)/E117)</f>
        <v>0</v>
      </c>
      <c r="F119" s="194">
        <f>IF(F117=0,0,DSUM('Bestandesdaten &gt;100 ha'!$A$9:$AK$1100,'Bestandesdaten &gt;100 ha'!$V$9,V231:Y232)/F117)</f>
        <v>0</v>
      </c>
      <c r="G119" s="194">
        <f>IF(G117=0,0,DSUM('Bestandesdaten &gt;100 ha'!$A$9:$AK$1100,'Bestandesdaten &gt;100 ha'!$V$9,Z231:AC232)/G117)</f>
        <v>0</v>
      </c>
      <c r="H119" s="194">
        <f>IF(H117=0,0,DSUM('Bestandesdaten &gt;100 ha'!$A$9:$AK$1100,'Bestandesdaten &gt;100 ha'!$V$9,AD231:AG232)/H117)</f>
        <v>0</v>
      </c>
      <c r="I119" s="194">
        <f>IF(I117=0,0,DSUM('Bestandesdaten &gt;100 ha'!$A$9:$AK$1100,'Bestandesdaten &gt;100 ha'!$V$9,AH231:AK232)/I117)</f>
        <v>0</v>
      </c>
      <c r="J119" s="194">
        <f>IF(J117=0,0,DSUM('Bestandesdaten &gt;100 ha'!$A$9:$AK$1100,'Bestandesdaten &gt;100 ha'!$V$9,AL231:AO232)/J117)</f>
        <v>0</v>
      </c>
      <c r="K119" s="194">
        <f>IF(K117=0,0,DSUM('Bestandesdaten &gt;100 ha'!$A$9:$AK$1100,'Bestandesdaten &gt;100 ha'!$V$9,AP231:AS232)/K117)</f>
        <v>0</v>
      </c>
      <c r="L119" s="195">
        <f>IF(L117=0,0,DSUM('Bestandesdaten &gt;100 ha'!$A$9:$AK$1100,'Bestandesdaten &gt;100 ha'!$V$9,AT231:AW232)/L117)</f>
        <v>0</v>
      </c>
      <c r="N119" s="316" t="e">
        <f>SUM(Q123:Z123)</f>
        <v>#VALUE!</v>
      </c>
      <c r="O119" s="315"/>
      <c r="Q119" s="65" t="s">
        <v>311</v>
      </c>
      <c r="R119" s="294">
        <v>0.1</v>
      </c>
      <c r="S119" s="294">
        <v>0.1</v>
      </c>
      <c r="T119" s="294">
        <v>0.16</v>
      </c>
      <c r="U119" s="294">
        <v>0.35</v>
      </c>
      <c r="V119" s="294">
        <v>0.83</v>
      </c>
      <c r="W119" s="294">
        <v>1.36</v>
      </c>
      <c r="X119" s="294">
        <v>1.6</v>
      </c>
      <c r="Y119" s="294">
        <v>1.7</v>
      </c>
      <c r="Z119" s="294">
        <v>1.72</v>
      </c>
      <c r="AB119" s="65" t="s">
        <v>323</v>
      </c>
      <c r="AD119" s="65">
        <f>Y339</f>
        <v>41</v>
      </c>
      <c r="AE119" s="65">
        <f>AC339</f>
        <v>41</v>
      </c>
      <c r="AF119" s="65">
        <f>AG339</f>
        <v>41</v>
      </c>
      <c r="AG119" s="65">
        <f>AK339</f>
        <v>41</v>
      </c>
      <c r="AH119" s="65">
        <f>AO339</f>
        <v>41</v>
      </c>
      <c r="AI119" s="65">
        <f>AS339</f>
        <v>41</v>
      </c>
      <c r="AJ119" s="65">
        <f>AW339</f>
        <v>41</v>
      </c>
      <c r="AK119" s="65">
        <f>BA339</f>
        <v>41</v>
      </c>
      <c r="AL119" s="65">
        <f>BE339</f>
        <v>41</v>
      </c>
    </row>
    <row r="120" spans="2:38" ht="5.25" customHeight="1" x14ac:dyDescent="0.2">
      <c r="B120" s="396"/>
      <c r="C120" s="160"/>
      <c r="D120" s="196"/>
      <c r="E120" s="73"/>
      <c r="F120" s="73"/>
      <c r="G120" s="73"/>
      <c r="H120" s="73"/>
      <c r="I120" s="73"/>
      <c r="J120" s="73"/>
      <c r="K120" s="73"/>
      <c r="L120" s="197"/>
      <c r="N120" s="315"/>
      <c r="O120" s="315"/>
      <c r="AB120" s="65" t="s">
        <v>339</v>
      </c>
    </row>
    <row r="121" spans="2:38" x14ac:dyDescent="0.2">
      <c r="B121" s="397"/>
      <c r="C121" s="198" t="s">
        <v>172</v>
      </c>
      <c r="D121" s="228"/>
      <c r="E121" s="229"/>
      <c r="F121" s="199">
        <f>IF(F119=0,0,DSUM('Bestandesdaten &gt;100 ha'!$A$9:$AK$1100,'Bestandesdaten &gt;100 ha'!$W$9,V233:Y234)/F117)</f>
        <v>0</v>
      </c>
      <c r="G121" s="199">
        <f>IF(G119=0,0,DSUM('Bestandesdaten &gt;100 ha'!$A$9:$AK$1100,'Bestandesdaten &gt;100 ha'!$W$9,Z233:AC234)/G117)</f>
        <v>0</v>
      </c>
      <c r="H121" s="199">
        <f>IF(H119=0,0,DSUM('Bestandesdaten &gt;100 ha'!$A$9:$AK$1100,'Bestandesdaten &gt;100 ha'!$W$9,AD233:AG234)/H117)</f>
        <v>0</v>
      </c>
      <c r="I121" s="199">
        <f>IF(I119=0,0,DSUM('Bestandesdaten &gt;100 ha'!$A$9:$AK$1100,'Bestandesdaten &gt;100 ha'!$W$9,AH233:AK234)/I117)</f>
        <v>0</v>
      </c>
      <c r="J121" s="199">
        <f>IF(J119=0,0,DSUM('Bestandesdaten &gt;100 ha'!$A$9:$AK$1100,'Bestandesdaten &gt;100 ha'!$W$9,AL233:AO234)/J117)</f>
        <v>0</v>
      </c>
      <c r="K121" s="199">
        <f>IF(K119=0,0,DSUM('Bestandesdaten &gt;100 ha'!$A$9:$AK$1100,'Bestandesdaten &gt;100 ha'!$W$9,AP233:AS234)/K117)</f>
        <v>0</v>
      </c>
      <c r="L121" s="277">
        <f>IF(L119=0,0,DSUM('Bestandesdaten &gt;100 ha'!$A$9:$AK$1100,'Bestandesdaten &gt;100 ha'!$W$9,AT233:AW234)/L117)</f>
        <v>0</v>
      </c>
      <c r="N121" s="315"/>
      <c r="O121" s="315"/>
      <c r="Q121" s="65" t="s">
        <v>344</v>
      </c>
      <c r="R121" s="65">
        <f t="shared" ref="R121:Z121" si="6">ROUND((AD117+AD118+AD120+AD119*($S$54+$U$54)+$O$59*AD121),0)</f>
        <v>3</v>
      </c>
      <c r="S121" s="65">
        <f t="shared" si="6"/>
        <v>3</v>
      </c>
      <c r="T121" s="65">
        <f t="shared" si="6"/>
        <v>3</v>
      </c>
      <c r="U121" s="65">
        <f t="shared" si="6"/>
        <v>3</v>
      </c>
      <c r="V121" s="65">
        <f t="shared" si="6"/>
        <v>3</v>
      </c>
      <c r="W121" s="65">
        <f t="shared" si="6"/>
        <v>3</v>
      </c>
      <c r="X121" s="65">
        <f t="shared" si="6"/>
        <v>3</v>
      </c>
      <c r="Y121" s="65">
        <f t="shared" si="6"/>
        <v>3</v>
      </c>
      <c r="Z121" s="65">
        <f t="shared" si="6"/>
        <v>3</v>
      </c>
      <c r="AB121" s="65" t="s">
        <v>338</v>
      </c>
      <c r="AD121" s="65">
        <f>Y341</f>
        <v>11</v>
      </c>
      <c r="AE121" s="65">
        <f>AC341</f>
        <v>11</v>
      </c>
      <c r="AF121" s="65">
        <f>AG341</f>
        <v>11</v>
      </c>
      <c r="AG121" s="65">
        <f>AK341</f>
        <v>11</v>
      </c>
      <c r="AH121" s="65">
        <f>AO341</f>
        <v>11</v>
      </c>
      <c r="AI121" s="65">
        <f>AS341</f>
        <v>11</v>
      </c>
      <c r="AJ121" s="65">
        <f>AW341</f>
        <v>11</v>
      </c>
      <c r="AK121" s="65">
        <f>BA341</f>
        <v>11</v>
      </c>
      <c r="AL121" s="65">
        <f>BE341</f>
        <v>11</v>
      </c>
    </row>
    <row r="122" spans="2:38" ht="17.25" customHeight="1" x14ac:dyDescent="0.2">
      <c r="N122" s="315"/>
      <c r="O122" s="315"/>
      <c r="Q122" s="65" t="s">
        <v>345</v>
      </c>
      <c r="R122" s="310" t="e">
        <f>IF((R117*R119*(1-R121/100)*D117)&lt;'DB &gt; 100 ha'!$R$35,'DB &gt; 100 ha'!$R$35*D117,R117*R119*(1-R121/100)*D117)</f>
        <v>#VALUE!</v>
      </c>
      <c r="S122" s="310" t="e">
        <f>IF((S117*S119*(1-S121/100)*E117)&lt;'DB &gt; 100 ha'!$R$35,'DB &gt; 100 ha'!$R$35*E117,S117*S119*(1-S121/100)*E117)</f>
        <v>#VALUE!</v>
      </c>
      <c r="T122" s="310" t="e">
        <f>IF((T117*T119*(1-T121/100)*F117)&lt;'DB &gt; 100 ha'!$R$35,'DB &gt; 100 ha'!$R$35*F117*F121,T117*T119*(1-T121/100)*F117*F121)</f>
        <v>#VALUE!</v>
      </c>
      <c r="U122" s="310" t="e">
        <f>IF((U117*U119*(1-U121/100)*G117)&lt;'DB &gt; 100 ha'!$R$35,'DB &gt; 100 ha'!$R$35*G117*G121,U117*U119*(1-U121/100)*G117*G121)</f>
        <v>#VALUE!</v>
      </c>
      <c r="V122" s="310" t="e">
        <f>IF((V117*V119*(1-V121/100)*H117)&lt;'DB &gt; 100 ha'!$R$35,'DB &gt; 100 ha'!$R$35*H117*H121,V117*V119*(1-V121/100)*H117*H121)</f>
        <v>#VALUE!</v>
      </c>
      <c r="W122" s="310" t="e">
        <f>IF((W117*W119*(1-W121/100)*I117)&lt;'DB &gt; 100 ha'!$R$35,'DB &gt; 100 ha'!$R$35*I117*I121,W117*W119*(1-W121/100)*I117*I121)</f>
        <v>#VALUE!</v>
      </c>
      <c r="X122" s="310" t="e">
        <f>IF((X117*X119*(1-X121/100)*J117)&lt;'DB &gt; 100 ha'!$R$35,'DB &gt; 100 ha'!$R$35*J117*J121,X117*X119*(1-X121/100)*J117*J121)</f>
        <v>#VALUE!</v>
      </c>
      <c r="Y122" s="310" t="e">
        <f>IF((Y117*Y119*(1-Y121/100)*K117)&lt;'DB &gt; 100 ha'!$R$35,'DB &gt; 100 ha'!$R$35*K117*K121,Y117*Y119*(1-Y121/100)*K117*K121)</f>
        <v>#VALUE!</v>
      </c>
      <c r="Z122" s="310" t="e">
        <f>IF((Z117*Z119*(1-Z121/100)*L117)&lt;'DB &gt; 100 ha'!$R$35,'DB &gt; 100 ha'!$R$35*L117*L121,Z117*Z119*(1-Z121/100)*L117*L121)</f>
        <v>#VALUE!</v>
      </c>
    </row>
    <row r="123" spans="2:38" ht="17.25" customHeight="1" x14ac:dyDescent="0.2">
      <c r="B123" s="128" t="s">
        <v>0</v>
      </c>
      <c r="N123" s="315"/>
      <c r="O123" s="315"/>
      <c r="Q123" s="65" t="s">
        <v>349</v>
      </c>
      <c r="T123" s="310" t="e">
        <f>IF(T117*$R119*(1-T121/100)&lt;'DB &gt; 100 ha'!$R$35,'DB &gt; 100 ha'!$R$35*F117*(1-F121),T117*$R119*(1-T121/100)*F117*(1-F121))</f>
        <v>#VALUE!</v>
      </c>
      <c r="U123" s="310" t="e">
        <f>IF(U117*$R119*(1-U121/100)&lt;'DB &gt; 100 ha'!$R$35,'DB &gt; 100 ha'!$R$35*G117*(1-G121),U117*$R119*(1-U121/100)*G117*(1-G121))</f>
        <v>#VALUE!</v>
      </c>
      <c r="V123" s="310" t="e">
        <f>IF(V117*$R119*(1-V121/100)&lt;'DB &gt; 100 ha'!$R$35,'DB &gt; 100 ha'!$R$35*H117*(1-H121),V117*$R119*(1-V121/100)*H117*(1-H121))</f>
        <v>#VALUE!</v>
      </c>
      <c r="W123" s="310" t="e">
        <f>IF(W117*$R119*(1-W121/100)&lt;'DB &gt; 100 ha'!$R$35,'DB &gt; 100 ha'!$R$35*I117*(1-I121),W117*$R119*(1-W121/100)*I117*(1-I121))</f>
        <v>#VALUE!</v>
      </c>
      <c r="X123" s="310" t="e">
        <f>IF(X117*$R119*(1-X121/100)&lt;'DB &gt; 100 ha'!$R$35,'DB &gt; 100 ha'!$R$35*J117*(1-J121),X117*$R119*(1-X121/100)*J117*(1-J121))</f>
        <v>#VALUE!</v>
      </c>
      <c r="Y123" s="310" t="e">
        <f>IF(Y117*$R119*(1-Y121/100)&lt;'DB &gt; 100 ha'!$R$35,'DB &gt; 100 ha'!$R$35*K117*(1-K121),Y117*$R119*(1-Y121/100)*K117*(1-K121))</f>
        <v>#VALUE!</v>
      </c>
      <c r="Z123" s="310" t="e">
        <f>IF(Z117*$R119*(1-Z121/100)&lt;'DB &gt; 100 ha'!$R$35,'DB &gt; 100 ha'!$R$35*L117*(1-L121),Z117*$R119*(1-Z121/100)*L117*(1-L121))</f>
        <v>#VALUE!</v>
      </c>
    </row>
    <row r="124" spans="2:38" x14ac:dyDescent="0.2">
      <c r="B124" s="395" t="str">
        <f>'Bestandesdaten &gt;100 ha'!AV22</f>
        <v>Lb ohne Ei</v>
      </c>
      <c r="C124" s="159" t="s">
        <v>170</v>
      </c>
      <c r="D124" s="190">
        <f>DSUM('Bestandesdaten &gt;100 ha'!$A$9:$AK$1100,'Bestandesdaten &gt;100 ha'!$D$9,N236:Q237)</f>
        <v>0</v>
      </c>
      <c r="E124" s="191">
        <f>DSUM('Bestandesdaten &gt;100 ha'!$A$9:$AK$1100,'Bestandesdaten &gt;100 ha'!$D$9,R236:U237)</f>
        <v>0</v>
      </c>
      <c r="F124" s="191">
        <f>DSUM('Bestandesdaten &gt;100 ha'!$A$9:$AK$1100,'Bestandesdaten &gt;100 ha'!$D$9,V236:Y237)</f>
        <v>0</v>
      </c>
      <c r="G124" s="191">
        <f>DSUM('Bestandesdaten &gt;100 ha'!$A$9:$AK$1100,'Bestandesdaten &gt;100 ha'!$D$9,Z236:AC237)</f>
        <v>0</v>
      </c>
      <c r="H124" s="191">
        <f>DSUM('Bestandesdaten &gt;100 ha'!$A$9:$AK$1100,'Bestandesdaten &gt;100 ha'!$D$9,AD236:AG237)</f>
        <v>0</v>
      </c>
      <c r="I124" s="191">
        <f>DSUM('Bestandesdaten &gt;100 ha'!$A$9:$AK$1100,'Bestandesdaten &gt;100 ha'!$D$9,AH236:AK237)</f>
        <v>0</v>
      </c>
      <c r="J124" s="191">
        <f>DSUM('Bestandesdaten &gt;100 ha'!$A$9:$AK$1100,'Bestandesdaten &gt;100 ha'!$D$9,AL236:AO237)</f>
        <v>0</v>
      </c>
      <c r="K124" s="191">
        <f>DSUM('Bestandesdaten &gt;100 ha'!$A$9:$AK$1100,'Bestandesdaten &gt;100 ha'!$D$9,AP236:AS237)</f>
        <v>0</v>
      </c>
      <c r="L124" s="192">
        <f>DSUM('Bestandesdaten &gt;100 ha'!$A$9:$AK$1100,'Bestandesdaten &gt;100 ha'!$D$9,AT236:AW237)</f>
        <v>0</v>
      </c>
      <c r="N124" s="316" t="e">
        <f>SUM(Q129:Z129)</f>
        <v>#VALUE!</v>
      </c>
      <c r="O124" s="315"/>
      <c r="Q124" s="65" t="s">
        <v>2</v>
      </c>
      <c r="R124" s="65" t="e">
        <f>DGET('DB &gt; 100 ha'!$A$2:$E$153,'DB &gt; 100 ha'!$D$2,V346:X347)</f>
        <v>#VALUE!</v>
      </c>
      <c r="S124" s="65" t="e">
        <f>DGET('DB &gt; 100 ha'!$A$2:$E$153,'DB &gt; 100 ha'!$D$2,Y346:AA347)</f>
        <v>#VALUE!</v>
      </c>
      <c r="T124" s="65" t="e">
        <f>DGET('DB &gt; 100 ha'!$A$2:$E$153,'DB &gt; 100 ha'!$D$2,AB346:AD347)</f>
        <v>#VALUE!</v>
      </c>
      <c r="U124" s="65" t="e">
        <f>DGET('DB &gt; 100 ha'!$A$2:$E$153,'DB &gt; 100 ha'!$D$2,AE346:AG347)</f>
        <v>#VALUE!</v>
      </c>
      <c r="V124" s="65" t="e">
        <f>DGET('DB &gt; 100 ha'!$A$2:$E$153,'DB &gt; 100 ha'!$D$2,AH346:AJ347)</f>
        <v>#VALUE!</v>
      </c>
      <c r="W124" s="65" t="e">
        <f>DGET('DB &gt; 100 ha'!$A$2:$E$153,'DB &gt; 100 ha'!$D$2,AK346:AM347)</f>
        <v>#VALUE!</v>
      </c>
      <c r="X124" s="65" t="e">
        <f>DGET('DB &gt; 100 ha'!$A$2:$E$153,'DB &gt; 100 ha'!$D$2,AN346:AP347)</f>
        <v>#VALUE!</v>
      </c>
      <c r="Y124" s="65" t="e">
        <f>DGET('DB &gt; 100 ha'!$A$2:$E$153,'DB &gt; 100 ha'!$D$2,AQ346:AS347)</f>
        <v>#VALUE!</v>
      </c>
      <c r="Z124" s="65" t="e">
        <f>DGET('DB &gt; 100 ha'!$A$2:$E$153,'DB &gt; 100 ha'!$D$2,AT346:AV347)</f>
        <v>#VALUE!</v>
      </c>
      <c r="AB124" s="65" t="s">
        <v>321</v>
      </c>
      <c r="AD124" s="65">
        <f>Y349</f>
        <v>3</v>
      </c>
      <c r="AE124" s="65">
        <f>AC349</f>
        <v>3</v>
      </c>
      <c r="AF124" s="65">
        <f>AG349</f>
        <v>3</v>
      </c>
      <c r="AG124" s="65">
        <f>AK349</f>
        <v>3</v>
      </c>
      <c r="AH124" s="65">
        <f>AO349</f>
        <v>3</v>
      </c>
      <c r="AI124" s="65">
        <f>AS349</f>
        <v>3</v>
      </c>
      <c r="AJ124" s="65">
        <f>AW349</f>
        <v>3</v>
      </c>
      <c r="AK124" s="65">
        <f>BA349</f>
        <v>3</v>
      </c>
      <c r="AL124" s="65">
        <f>BE349</f>
        <v>3</v>
      </c>
    </row>
    <row r="125" spans="2:38" ht="5.25" customHeight="1" x14ac:dyDescent="0.2">
      <c r="B125" s="396"/>
      <c r="C125" s="160"/>
      <c r="D125" s="72"/>
      <c r="E125" s="74"/>
      <c r="F125" s="74"/>
      <c r="G125" s="74"/>
      <c r="H125" s="74"/>
      <c r="I125" s="74"/>
      <c r="J125" s="74"/>
      <c r="K125" s="74"/>
      <c r="L125" s="75"/>
      <c r="N125" s="315"/>
      <c r="O125" s="315"/>
      <c r="AB125" s="65" t="s">
        <v>322</v>
      </c>
      <c r="AD125" s="65">
        <f>Y350</f>
        <v>0</v>
      </c>
      <c r="AE125" s="65">
        <f>AC350</f>
        <v>0</v>
      </c>
      <c r="AF125" s="65">
        <f>AG350</f>
        <v>0</v>
      </c>
      <c r="AG125" s="65">
        <f>AK350</f>
        <v>0</v>
      </c>
      <c r="AH125" s="65">
        <f>AO350</f>
        <v>0</v>
      </c>
      <c r="AI125" s="65">
        <f>AS350</f>
        <v>0</v>
      </c>
      <c r="AJ125" s="65">
        <f>AW350</f>
        <v>0</v>
      </c>
      <c r="AK125" s="65">
        <f>BA350</f>
        <v>0</v>
      </c>
      <c r="AL125" s="65">
        <f>BE350</f>
        <v>0</v>
      </c>
    </row>
    <row r="126" spans="2:38" ht="15" x14ac:dyDescent="0.25">
      <c r="B126" s="396"/>
      <c r="C126" s="160" t="s">
        <v>171</v>
      </c>
      <c r="D126" s="193">
        <f>IF(D124=0,0,DSUM('Bestandesdaten &gt;100 ha'!$A$9:$AK$1100,'Bestandesdaten &gt;100 ha'!$V$9,N238:Q239)/D124)</f>
        <v>0</v>
      </c>
      <c r="E126" s="194">
        <f>IF(E124=0,0,DSUM('Bestandesdaten &gt;100 ha'!$A$9:$AK$1100,'Bestandesdaten &gt;100 ha'!$V$9,R238:U239)/E124)</f>
        <v>0</v>
      </c>
      <c r="F126" s="194">
        <f>IF(F124=0,0,DSUM('Bestandesdaten &gt;100 ha'!$A$9:$AK$1100,'Bestandesdaten &gt;100 ha'!$V$9,V238:Y239)/F124)</f>
        <v>0</v>
      </c>
      <c r="G126" s="194">
        <f>IF(G124=0,0,DSUM('Bestandesdaten &gt;100 ha'!$A$9:$AK$1100,'Bestandesdaten &gt;100 ha'!$V$9,Z238:AC239)/G124)</f>
        <v>0</v>
      </c>
      <c r="H126" s="194">
        <f>IF(H124=0,0,DSUM('Bestandesdaten &gt;100 ha'!$A$9:$AK$1100,'Bestandesdaten &gt;100 ha'!$V$9,AD238:AG239)/H124)</f>
        <v>0</v>
      </c>
      <c r="I126" s="194">
        <f>IF(I124=0,0,DSUM('Bestandesdaten &gt;100 ha'!$A$9:$AK$1100,'Bestandesdaten &gt;100 ha'!$V$9,AH238:AK239)/I124)</f>
        <v>0</v>
      </c>
      <c r="J126" s="194">
        <f>IF(J124=0,0,DSUM('Bestandesdaten &gt;100 ha'!$A$9:$AK$1100,'Bestandesdaten &gt;100 ha'!$V$9,AL238:AO239)/J124)</f>
        <v>0</v>
      </c>
      <c r="K126" s="194">
        <f>IF(K124=0,0,DSUM('Bestandesdaten &gt;100 ha'!$A$9:$AK$1100,'Bestandesdaten &gt;100 ha'!$V$9,AP238:AS239)/K124)</f>
        <v>0</v>
      </c>
      <c r="L126" s="195">
        <f>IF(L124=0,0,DSUM('Bestandesdaten &gt;100 ha'!$A$9:$AK$1100,'Bestandesdaten &gt;100 ha'!$V$9,AT238:AW239)/L124)</f>
        <v>0</v>
      </c>
      <c r="N126" s="316" t="e">
        <f>SUM(Q130:Z130)</f>
        <v>#VALUE!</v>
      </c>
      <c r="O126" s="315"/>
      <c r="Q126" s="65" t="s">
        <v>311</v>
      </c>
      <c r="R126" s="294">
        <v>0.1</v>
      </c>
      <c r="S126" s="294">
        <v>0.1</v>
      </c>
      <c r="T126" s="294">
        <v>0.17</v>
      </c>
      <c r="U126" s="294">
        <v>0.42</v>
      </c>
      <c r="V126" s="294">
        <v>0.76</v>
      </c>
      <c r="W126" s="294">
        <v>1.22</v>
      </c>
      <c r="X126" s="294">
        <v>1.6</v>
      </c>
      <c r="Y126" s="294">
        <v>1.83</v>
      </c>
      <c r="Z126" s="294">
        <v>1.86</v>
      </c>
      <c r="AB126" s="65" t="s">
        <v>323</v>
      </c>
      <c r="AD126" s="65">
        <f>Y352</f>
        <v>61</v>
      </c>
      <c r="AE126" s="65">
        <f>AC352</f>
        <v>61</v>
      </c>
      <c r="AF126" s="65">
        <f>AG352</f>
        <v>61</v>
      </c>
      <c r="AG126" s="65">
        <f>AK352</f>
        <v>61</v>
      </c>
      <c r="AH126" s="65">
        <f>AO352</f>
        <v>61</v>
      </c>
      <c r="AI126" s="65">
        <f>AS352</f>
        <v>61</v>
      </c>
      <c r="AJ126" s="65">
        <f>AW352</f>
        <v>61</v>
      </c>
      <c r="AK126" s="65">
        <f>BA352</f>
        <v>61</v>
      </c>
      <c r="AL126" s="65">
        <f>BE352</f>
        <v>61</v>
      </c>
    </row>
    <row r="127" spans="2:38" ht="5.25" customHeight="1" x14ac:dyDescent="0.2">
      <c r="B127" s="396"/>
      <c r="C127" s="160"/>
      <c r="D127" s="196"/>
      <c r="E127" s="73"/>
      <c r="F127" s="73"/>
      <c r="G127" s="73"/>
      <c r="H127" s="73"/>
      <c r="I127" s="73"/>
      <c r="J127" s="73"/>
      <c r="K127" s="73"/>
      <c r="L127" s="197"/>
      <c r="N127" s="315"/>
      <c r="O127" s="315"/>
      <c r="AB127" s="65" t="s">
        <v>339</v>
      </c>
    </row>
    <row r="128" spans="2:38" x14ac:dyDescent="0.2">
      <c r="B128" s="397"/>
      <c r="C128" s="198" t="s">
        <v>172</v>
      </c>
      <c r="D128" s="228"/>
      <c r="E128" s="229"/>
      <c r="F128" s="199">
        <f>IF(F126=0,0,DSUM('Bestandesdaten &gt;100 ha'!$A$9:$AK$1100,'Bestandesdaten &gt;100 ha'!$W$9,V240:Y241)/F124)</f>
        <v>0</v>
      </c>
      <c r="G128" s="199">
        <f>IF(G126=0,0,DSUM('Bestandesdaten &gt;100 ha'!$A$9:$AK$1100,'Bestandesdaten &gt;100 ha'!$W$9,Z240:AC241)/G124)</f>
        <v>0</v>
      </c>
      <c r="H128" s="199">
        <f>IF(H126=0,0,DSUM('Bestandesdaten &gt;100 ha'!$A$9:$AK$1100,'Bestandesdaten &gt;100 ha'!$W$9,AD240:AG241)/H124)</f>
        <v>0</v>
      </c>
      <c r="I128" s="199">
        <f>IF(I126=0,0,DSUM('Bestandesdaten &gt;100 ha'!$A$9:$AK$1100,'Bestandesdaten &gt;100 ha'!$W$9,AH240:AK241)/I124)</f>
        <v>0</v>
      </c>
      <c r="J128" s="199">
        <f>IF(J126=0,0,DSUM('Bestandesdaten &gt;100 ha'!$A$9:$AK$1100,'Bestandesdaten &gt;100 ha'!$W$9,AL240:AO241)/J124)</f>
        <v>0</v>
      </c>
      <c r="K128" s="199">
        <f>IF(K126=0,0,DSUM('Bestandesdaten &gt;100 ha'!$A$9:$AK$1100,'Bestandesdaten &gt;100 ha'!$W$9,AP240:AS241)/K124)</f>
        <v>0</v>
      </c>
      <c r="L128" s="277">
        <f>IF(L126=0,0,DSUM('Bestandesdaten &gt;100 ha'!$A$9:$AK$1100,'Bestandesdaten &gt;100 ha'!$W$9,AT240:AW241)/L124)</f>
        <v>0</v>
      </c>
      <c r="N128" s="315"/>
      <c r="O128" s="315"/>
      <c r="Q128" s="65" t="s">
        <v>344</v>
      </c>
      <c r="R128" s="65">
        <f t="shared" ref="R128:Z128" si="7">ROUND((AD124+AD125+AD127+AD126*($S$54+$U$54)+$O$59*AD128),0)</f>
        <v>3</v>
      </c>
      <c r="S128" s="65">
        <f t="shared" si="7"/>
        <v>3</v>
      </c>
      <c r="T128" s="65">
        <f t="shared" si="7"/>
        <v>3</v>
      </c>
      <c r="U128" s="65">
        <f t="shared" si="7"/>
        <v>3</v>
      </c>
      <c r="V128" s="65">
        <f t="shared" si="7"/>
        <v>3</v>
      </c>
      <c r="W128" s="65">
        <f t="shared" si="7"/>
        <v>3</v>
      </c>
      <c r="X128" s="65">
        <f t="shared" si="7"/>
        <v>3</v>
      </c>
      <c r="Y128" s="65">
        <f t="shared" si="7"/>
        <v>3</v>
      </c>
      <c r="Z128" s="65">
        <f t="shared" si="7"/>
        <v>3</v>
      </c>
      <c r="AB128" s="65" t="s">
        <v>338</v>
      </c>
      <c r="AD128" s="65">
        <f>Y354</f>
        <v>11</v>
      </c>
      <c r="AE128" s="65">
        <f>AC354</f>
        <v>11</v>
      </c>
      <c r="AF128" s="65">
        <f>AG354</f>
        <v>11</v>
      </c>
      <c r="AG128" s="65">
        <f>AK354</f>
        <v>11</v>
      </c>
      <c r="AH128" s="65">
        <f>AO354</f>
        <v>11</v>
      </c>
      <c r="AI128" s="65">
        <f>AS354</f>
        <v>11</v>
      </c>
      <c r="AJ128" s="65">
        <f>AW354</f>
        <v>11</v>
      </c>
      <c r="AK128" s="65">
        <f>BA354</f>
        <v>11</v>
      </c>
      <c r="AL128" s="65">
        <f>BE354</f>
        <v>11</v>
      </c>
    </row>
    <row r="129" spans="1:38" ht="17.25" customHeight="1" x14ac:dyDescent="0.2">
      <c r="N129" s="315"/>
      <c r="O129" s="315"/>
      <c r="Q129" s="65" t="s">
        <v>345</v>
      </c>
      <c r="R129" s="310" t="e">
        <f>IF((R124*R126*(1-R128/100)*D124)&lt;'DB &gt; 100 ha'!$R$36,'DB &gt; 100 ha'!$R$36*D124,R124*R126*(1-R128/100)*D124)</f>
        <v>#VALUE!</v>
      </c>
      <c r="S129" s="310" t="e">
        <f>IF((S124*S126*(1-S128/100)*E124)&lt;'DB &gt; 100 ha'!$R$36,'DB &gt; 100 ha'!$R$36*E124,S124*S126*(1-S128/100)*E124)</f>
        <v>#VALUE!</v>
      </c>
      <c r="T129" s="310" t="e">
        <f>IF((T124*T126*(1-T128/100)*F124)&lt;'DB &gt; 100 ha'!$R$36,'DB &gt; 100 ha'!$R$36*F124*F128,T124*T126*(1-T128/100)*F124*F128)</f>
        <v>#VALUE!</v>
      </c>
      <c r="U129" s="310" t="e">
        <f>IF((U124*U126*(1-U128/100)*G124)&lt;'DB &gt; 100 ha'!$R$36,'DB &gt; 100 ha'!$R$36*G124*G128,U124*U126*(1-U128/100)*G124*G128)</f>
        <v>#VALUE!</v>
      </c>
      <c r="V129" s="310" t="e">
        <f>IF((V124*V126*(1-V128/100)*H124)&lt;'DB &gt; 100 ha'!$R$36,'DB &gt; 100 ha'!$R$36*H124*H128,V124*V126*(1-V128/100)*H124*H128)</f>
        <v>#VALUE!</v>
      </c>
      <c r="W129" s="310" t="e">
        <f>IF((W124*W126*(1-W128/100)*I124)&lt;'DB &gt; 100 ha'!$R$36,'DB &gt; 100 ha'!$R$36*I124*I128,W124*W126*(1-W128/100)*I124*I128)</f>
        <v>#VALUE!</v>
      </c>
      <c r="X129" s="310" t="e">
        <f>IF((X124*X126*(1-X128/100)*J124)&lt;'DB &gt; 100 ha'!$R$36,'DB &gt; 100 ha'!$R$36*J124*J128,X124*X126*(1-X128/100)*J124*J128)</f>
        <v>#VALUE!</v>
      </c>
      <c r="Y129" s="310" t="e">
        <f>IF((Y124*Y126*(1-Y128/100)*K124)&lt;'DB &gt; 100 ha'!$R$36,'DB &gt; 100 ha'!$R$36*K124*K128,Y124*Y126*(1-Y128/100)*K124*K128)</f>
        <v>#VALUE!</v>
      </c>
      <c r="Z129" s="310" t="e">
        <f>IF((Z124*Z126*(1-Z128/100)*L124)&lt;'DB &gt; 100 ha'!$R$36,'DB &gt; 100 ha'!$R$36*L124*L128,Z124*Z126*(1-Z128/100)*L124*L128)</f>
        <v>#VALUE!</v>
      </c>
    </row>
    <row r="130" spans="1:38" ht="12" customHeight="1" x14ac:dyDescent="0.2">
      <c r="B130" s="128" t="s">
        <v>0</v>
      </c>
      <c r="N130" s="315"/>
      <c r="O130" s="315"/>
      <c r="Q130" s="65" t="s">
        <v>349</v>
      </c>
      <c r="T130" s="310" t="e">
        <f>IF(T124*$R126*(1-T128/100)&lt;'DB &gt; 100 ha'!$R$36,'DB &gt; 100 ha'!$R$36*F124*(1-F128),T124*$R126*(1-T128/100)*F124*(1-F128))</f>
        <v>#VALUE!</v>
      </c>
      <c r="U130" s="310" t="e">
        <f>IF(U124*$R126*(1-U128/100)&lt;'DB &gt; 100 ha'!$R$36,'DB &gt; 100 ha'!$R$36*G124*(1-G128),U124*$R126*(1-U128/100)*G124*(1-G128))</f>
        <v>#VALUE!</v>
      </c>
      <c r="V130" s="310" t="e">
        <f>IF(V124*$R126*(1-V128/100)&lt;'DB &gt; 100 ha'!$R$36,'DB &gt; 100 ha'!$R$36*H124*(1-H128),V124*$R126*(1-V128/100)*H124*(1-H128))</f>
        <v>#VALUE!</v>
      </c>
      <c r="W130" s="310" t="e">
        <f>IF(W124*$R126*(1-W128/100)&lt;'DB &gt; 100 ha'!$R$36,'DB &gt; 100 ha'!$R$36*I124*(1-I128),W124*$R126*(1-W128/100)*I124*(1-I128))</f>
        <v>#VALUE!</v>
      </c>
      <c r="X130" s="310" t="e">
        <f>IF(X124*$R126*(1-X128/100)&lt;'DB &gt; 100 ha'!$R$36,'DB &gt; 100 ha'!$R$36*J124*(1-J128),X124*$R126*(1-X128/100)*J124*(1-J128))</f>
        <v>#VALUE!</v>
      </c>
      <c r="Y130" s="310" t="e">
        <f>IF(Y124*$R126*(1-Y128/100)&lt;'DB &gt; 100 ha'!$R$36,'DB &gt; 100 ha'!$R$36*K124*(1-K128),Y124*$R126*(1-Y128/100)*K124*(1-K128))</f>
        <v>#VALUE!</v>
      </c>
      <c r="Z130" s="310" t="e">
        <f>IF(Z124*$R126*(1-Z128/100)&lt;'DB &gt; 100 ha'!$R$36,'DB &gt; 100 ha'!$R$36*L124*(1-L128),Z124*$R126*(1-Z128/100)*L124*(1-L128))</f>
        <v>#VALUE!</v>
      </c>
    </row>
    <row r="131" spans="1:38" x14ac:dyDescent="0.2">
      <c r="B131" s="395" t="str">
        <f>'Bestandesdaten &gt;100 ha'!AV24</f>
        <v>Ei</v>
      </c>
      <c r="C131" s="159" t="s">
        <v>170</v>
      </c>
      <c r="D131" s="190">
        <f>DSUM('Bestandesdaten &gt;100 ha'!$A$9:$AK$1100,'Bestandesdaten &gt;100 ha'!$D$9,N243:Q244)</f>
        <v>0</v>
      </c>
      <c r="E131" s="191">
        <f>DSUM('Bestandesdaten &gt;100 ha'!$A$9:$AK$1100,'Bestandesdaten &gt;100 ha'!$D$9,R243:U244)</f>
        <v>0</v>
      </c>
      <c r="F131" s="191">
        <f>DSUM('Bestandesdaten &gt;100 ha'!$A$9:$AK$1100,'Bestandesdaten &gt;100 ha'!$D$9,V243:Y244)</f>
        <v>0</v>
      </c>
      <c r="G131" s="191">
        <f>DSUM('Bestandesdaten &gt;100 ha'!$A$9:$AK$1100,'Bestandesdaten &gt;100 ha'!$D$9,Z243:AC244)</f>
        <v>0</v>
      </c>
      <c r="H131" s="191">
        <f>DSUM('Bestandesdaten &gt;100 ha'!$A$9:$AK$1100,'Bestandesdaten &gt;100 ha'!$D$9,AD243:AG244)</f>
        <v>0</v>
      </c>
      <c r="I131" s="191">
        <f>DSUM('Bestandesdaten &gt;100 ha'!$A$9:$AK$1100,'Bestandesdaten &gt;100 ha'!$D$9,AH243:AK244)</f>
        <v>0</v>
      </c>
      <c r="J131" s="191">
        <f>DSUM('Bestandesdaten &gt;100 ha'!$A$9:$AK$1100,'Bestandesdaten &gt;100 ha'!$D$9,AL243:AO244)</f>
        <v>0</v>
      </c>
      <c r="K131" s="191">
        <f>DSUM('Bestandesdaten &gt;100 ha'!$A$9:$AK$1100,'Bestandesdaten &gt;100 ha'!$D$9,AP243:AS244)</f>
        <v>0</v>
      </c>
      <c r="L131" s="192">
        <f>DSUM('Bestandesdaten &gt;100 ha'!$A$9:$AK$1100,'Bestandesdaten &gt;100 ha'!$D$9,AT243:AW244)</f>
        <v>0</v>
      </c>
      <c r="N131" s="316" t="e">
        <f>SUM(Q136:Z136)</f>
        <v>#VALUE!</v>
      </c>
      <c r="O131" s="315"/>
      <c r="Q131" s="65" t="s">
        <v>2</v>
      </c>
      <c r="R131" s="65" t="e">
        <f>DGET('DB &gt; 100 ha'!$A$2:$E$153,'DB &gt; 100 ha'!$D$2,V359:X360)</f>
        <v>#VALUE!</v>
      </c>
      <c r="S131" s="65" t="e">
        <f>DGET('DB &gt; 100 ha'!$A$2:$E$153,'DB &gt; 100 ha'!$D$2,Y359:AA360)</f>
        <v>#VALUE!</v>
      </c>
      <c r="T131" s="65" t="e">
        <f>DGET('DB &gt; 100 ha'!$A$2:$E$153,'DB &gt; 100 ha'!$D$2,AB359:AD360)</f>
        <v>#VALUE!</v>
      </c>
      <c r="U131" s="65" t="e">
        <f>DGET('DB &gt; 100 ha'!$A$2:$E$153,'DB &gt; 100 ha'!$D$2,AE359:AG360)</f>
        <v>#VALUE!</v>
      </c>
      <c r="V131" s="65" t="e">
        <f>DGET('DB &gt; 100 ha'!$A$2:$E$153,'DB &gt; 100 ha'!$D$2,AH359:AJ360)</f>
        <v>#VALUE!</v>
      </c>
      <c r="W131" s="65" t="e">
        <f>DGET('DB &gt; 100 ha'!$A$2:$E$153,'DB &gt; 100 ha'!$D$2,AK359:AM360)</f>
        <v>#VALUE!</v>
      </c>
      <c r="X131" s="65" t="e">
        <f>DGET('DB &gt; 100 ha'!$A$2:$E$153,'DB &gt; 100 ha'!$D$2,AN359:AP360)</f>
        <v>#VALUE!</v>
      </c>
      <c r="Y131" s="65" t="e">
        <f>DGET('DB &gt; 100 ha'!$A$2:$E$153,'DB &gt; 100 ha'!$D$2,AQ359:AS360)</f>
        <v>#VALUE!</v>
      </c>
      <c r="Z131" s="65" t="e">
        <f>DGET('DB &gt; 100 ha'!$A$2:$E$153,'DB &gt; 100 ha'!$D$2,AT359:AV360)</f>
        <v>#VALUE!</v>
      </c>
      <c r="AB131" s="65" t="s">
        <v>321</v>
      </c>
      <c r="AD131" s="65">
        <f>Y362</f>
        <v>3</v>
      </c>
      <c r="AE131" s="65">
        <f>AC362</f>
        <v>3</v>
      </c>
      <c r="AF131" s="65">
        <f>AG362</f>
        <v>3</v>
      </c>
      <c r="AG131" s="65">
        <f>AK362</f>
        <v>3</v>
      </c>
      <c r="AH131" s="65">
        <f>AO362</f>
        <v>3</v>
      </c>
      <c r="AI131" s="65">
        <f>AS362</f>
        <v>3</v>
      </c>
      <c r="AJ131" s="65">
        <f>AW362</f>
        <v>3</v>
      </c>
      <c r="AK131" s="65">
        <f>BA362</f>
        <v>3</v>
      </c>
      <c r="AL131" s="65">
        <f>BE362</f>
        <v>3</v>
      </c>
    </row>
    <row r="132" spans="1:38" ht="5.25" customHeight="1" x14ac:dyDescent="0.2">
      <c r="B132" s="396"/>
      <c r="C132" s="160"/>
      <c r="D132" s="72"/>
      <c r="E132" s="74"/>
      <c r="F132" s="74"/>
      <c r="G132" s="74"/>
      <c r="H132" s="74"/>
      <c r="I132" s="74"/>
      <c r="J132" s="74"/>
      <c r="K132" s="74"/>
      <c r="L132" s="75"/>
      <c r="N132" s="315"/>
      <c r="O132" s="315"/>
      <c r="AB132" s="65" t="s">
        <v>322</v>
      </c>
      <c r="AD132" s="65">
        <f>Y363</f>
        <v>0</v>
      </c>
      <c r="AE132" s="65">
        <f>AC363</f>
        <v>0</v>
      </c>
      <c r="AF132" s="65">
        <f>AG363</f>
        <v>0</v>
      </c>
      <c r="AG132" s="65">
        <f>AK363</f>
        <v>0</v>
      </c>
      <c r="AH132" s="65">
        <f>AO363</f>
        <v>0</v>
      </c>
      <c r="AI132" s="65">
        <f>AS363</f>
        <v>0</v>
      </c>
      <c r="AJ132" s="65">
        <f>AW363</f>
        <v>0</v>
      </c>
      <c r="AK132" s="65">
        <f>BA363</f>
        <v>0</v>
      </c>
      <c r="AL132" s="65">
        <f>BE363</f>
        <v>0</v>
      </c>
    </row>
    <row r="133" spans="1:38" ht="15" x14ac:dyDescent="0.25">
      <c r="B133" s="396"/>
      <c r="C133" s="160" t="s">
        <v>171</v>
      </c>
      <c r="D133" s="193">
        <f>IF(D131=0,0,DSUM('Bestandesdaten &gt;100 ha'!$A$9:$AK$1100,'Bestandesdaten &gt;100 ha'!$V$9,N245:Q246)/D131)</f>
        <v>0</v>
      </c>
      <c r="E133" s="194">
        <f>IF(E131=0,0,DSUM('Bestandesdaten &gt;100 ha'!$A$9:$AK$1100,'Bestandesdaten &gt;100 ha'!$V$9,R245:U246)/E131)</f>
        <v>0</v>
      </c>
      <c r="F133" s="194">
        <f>IF(F131=0,0,DSUM('Bestandesdaten &gt;100 ha'!$A$9:$AK$1100,'Bestandesdaten &gt;100 ha'!$V$9,V245:Y246)/F131)</f>
        <v>0</v>
      </c>
      <c r="G133" s="194">
        <f>IF(G131=0,0,DSUM('Bestandesdaten &gt;100 ha'!$A$9:$AK$1100,'Bestandesdaten &gt;100 ha'!$V$9,Z245:AC246)/G131)</f>
        <v>0</v>
      </c>
      <c r="H133" s="194">
        <f>IF(H131=0,0,DSUM('Bestandesdaten &gt;100 ha'!$A$9:$AK$1100,'Bestandesdaten &gt;100 ha'!$V$9,AD245:AG246)/H131)</f>
        <v>0</v>
      </c>
      <c r="I133" s="194">
        <f>IF(I131=0,0,DSUM('Bestandesdaten &gt;100 ha'!$A$9:$AK$1100,'Bestandesdaten &gt;100 ha'!$V$9,AH245:AK246)/I131)</f>
        <v>0</v>
      </c>
      <c r="J133" s="194">
        <f>IF(J131=0,0,DSUM('Bestandesdaten &gt;100 ha'!$A$9:$AK$1100,'Bestandesdaten &gt;100 ha'!$V$9,AL245:AO246)/J131)</f>
        <v>0</v>
      </c>
      <c r="K133" s="194">
        <f>IF(K131=0,0,DSUM('Bestandesdaten &gt;100 ha'!$A$9:$AK$1100,'Bestandesdaten &gt;100 ha'!$V$9,AP245:AS246)/K131)</f>
        <v>0</v>
      </c>
      <c r="L133" s="195">
        <f>IF(L131=0,0,DSUM('Bestandesdaten &gt;100 ha'!$A$9:$AK$1100,'Bestandesdaten &gt;100 ha'!$V$9,AT245:AW246)/L131)</f>
        <v>0</v>
      </c>
      <c r="N133" s="316" t="e">
        <f>SUM(Q137:Z137)</f>
        <v>#VALUE!</v>
      </c>
      <c r="O133" s="315"/>
      <c r="Q133" s="65" t="s">
        <v>311</v>
      </c>
      <c r="R133" s="294">
        <v>0.1</v>
      </c>
      <c r="S133" s="294">
        <v>0.1</v>
      </c>
      <c r="T133" s="294">
        <v>0.14000000000000001</v>
      </c>
      <c r="U133" s="294">
        <v>0.19</v>
      </c>
      <c r="V133" s="294">
        <v>0.43</v>
      </c>
      <c r="W133" s="294">
        <v>1.04</v>
      </c>
      <c r="X133" s="294">
        <v>1.41</v>
      </c>
      <c r="Y133" s="294">
        <v>1.55</v>
      </c>
      <c r="Z133" s="294">
        <v>1.62</v>
      </c>
      <c r="AB133" s="65" t="s">
        <v>323</v>
      </c>
      <c r="AD133" s="65">
        <f>Y365</f>
        <v>61</v>
      </c>
      <c r="AE133" s="65">
        <f>AC365</f>
        <v>61</v>
      </c>
      <c r="AF133" s="65">
        <f>AG365</f>
        <v>61</v>
      </c>
      <c r="AG133" s="65">
        <f>AK365</f>
        <v>61</v>
      </c>
      <c r="AH133" s="65">
        <f>AO365</f>
        <v>61</v>
      </c>
      <c r="AI133" s="65">
        <f>AS365</f>
        <v>61</v>
      </c>
      <c r="AJ133" s="65">
        <f>AW365</f>
        <v>61</v>
      </c>
      <c r="AK133" s="65">
        <f>BA365</f>
        <v>61</v>
      </c>
      <c r="AL133" s="65">
        <f>BE365</f>
        <v>61</v>
      </c>
    </row>
    <row r="134" spans="1:38" ht="5.25" customHeight="1" x14ac:dyDescent="0.25">
      <c r="B134" s="396"/>
      <c r="C134" s="160"/>
      <c r="D134" s="196"/>
      <c r="E134" s="73"/>
      <c r="F134" s="73"/>
      <c r="G134" s="73"/>
      <c r="H134" s="73"/>
      <c r="I134" s="73"/>
      <c r="J134" s="73"/>
      <c r="K134" s="73"/>
      <c r="L134" s="197"/>
      <c r="N134" s="315"/>
      <c r="O134" s="315"/>
      <c r="R134" s="294"/>
      <c r="AB134" s="65" t="s">
        <v>339</v>
      </c>
    </row>
    <row r="135" spans="1:38" x14ac:dyDescent="0.2">
      <c r="B135" s="397"/>
      <c r="C135" s="198" t="s">
        <v>172</v>
      </c>
      <c r="D135" s="228"/>
      <c r="E135" s="229"/>
      <c r="F135" s="199">
        <f>IF(F133=0,0,DSUM('Bestandesdaten &gt;100 ha'!$A$9:$AK$1100,'Bestandesdaten &gt;100 ha'!$W$9,V247:Y248)/F131)</f>
        <v>0</v>
      </c>
      <c r="G135" s="199">
        <f>IF(G133=0,0,DSUM('Bestandesdaten &gt;100 ha'!$A$9:$AK$1100,'Bestandesdaten &gt;100 ha'!$W$9,Z247:AC248)/G131)</f>
        <v>0</v>
      </c>
      <c r="H135" s="199">
        <f>IF(H133=0,0,DSUM('Bestandesdaten &gt;100 ha'!$A$9:$AK$1100,'Bestandesdaten &gt;100 ha'!$W$9,AD247:AG248)/H131)</f>
        <v>0</v>
      </c>
      <c r="I135" s="199">
        <f>IF(I133=0,0,DSUM('Bestandesdaten &gt;100 ha'!$A$9:$AK$1100,'Bestandesdaten &gt;100 ha'!$W$9,AH247:AK248)/I131)</f>
        <v>0</v>
      </c>
      <c r="J135" s="199">
        <f>IF(J133=0,0,DSUM('Bestandesdaten &gt;100 ha'!$A$9:$AK$1100,'Bestandesdaten &gt;100 ha'!$W$9,AL247:AO248)/J131)</f>
        <v>0</v>
      </c>
      <c r="K135" s="199">
        <f>IF(K133=0,0,DSUM('Bestandesdaten &gt;100 ha'!$A$9:$AK$1100,'Bestandesdaten &gt;100 ha'!$W$9,AP247:AS248)/K131)</f>
        <v>0</v>
      </c>
      <c r="L135" s="277">
        <f>IF(L133=0,0,DSUM('Bestandesdaten &gt;100 ha'!$A$9:$AK$1100,'Bestandesdaten &gt;100 ha'!$W$9,AT247:AW248)/L131)</f>
        <v>0</v>
      </c>
      <c r="N135" s="315"/>
      <c r="O135" s="315"/>
      <c r="Q135" s="65" t="s">
        <v>344</v>
      </c>
      <c r="R135" s="65">
        <f t="shared" ref="R135:Z135" si="8">ROUND((AD131+AD132+AD134+AD133*($S$54+$U$54)+$O$59*AD135),0)</f>
        <v>3</v>
      </c>
      <c r="S135" s="65">
        <f t="shared" si="8"/>
        <v>3</v>
      </c>
      <c r="T135" s="65">
        <f t="shared" si="8"/>
        <v>3</v>
      </c>
      <c r="U135" s="65">
        <f t="shared" si="8"/>
        <v>3</v>
      </c>
      <c r="V135" s="65">
        <f t="shared" si="8"/>
        <v>3</v>
      </c>
      <c r="W135" s="65">
        <f t="shared" si="8"/>
        <v>3</v>
      </c>
      <c r="X135" s="65">
        <f t="shared" si="8"/>
        <v>3</v>
      </c>
      <c r="Y135" s="65">
        <f t="shared" si="8"/>
        <v>3</v>
      </c>
      <c r="Z135" s="65">
        <f t="shared" si="8"/>
        <v>3</v>
      </c>
      <c r="AB135" s="65" t="s">
        <v>338</v>
      </c>
      <c r="AD135" s="65">
        <f>Y367</f>
        <v>11</v>
      </c>
      <c r="AE135" s="65">
        <f>AC367</f>
        <v>11</v>
      </c>
      <c r="AF135" s="65">
        <f>AG367</f>
        <v>11</v>
      </c>
      <c r="AG135" s="65">
        <f>AK367</f>
        <v>11</v>
      </c>
      <c r="AH135" s="65">
        <f>AO367</f>
        <v>11</v>
      </c>
      <c r="AI135" s="65">
        <f>AS367</f>
        <v>11</v>
      </c>
      <c r="AJ135" s="65">
        <f>AW367</f>
        <v>11</v>
      </c>
      <c r="AK135" s="65">
        <f>BA367</f>
        <v>11</v>
      </c>
      <c r="AL135" s="65">
        <f>BE367</f>
        <v>11</v>
      </c>
    </row>
    <row r="136" spans="1:38" ht="17.25" customHeight="1" x14ac:dyDescent="0.2">
      <c r="N136" s="315"/>
      <c r="O136" s="315"/>
      <c r="Q136" s="65" t="s">
        <v>345</v>
      </c>
      <c r="R136" s="310" t="e">
        <f>IF((R131*R133*(1-R135/100)*D131)&lt;'DB &gt; 100 ha'!$R$36,'DB &gt; 100 ha'!$R$36*D131,R131*R133*(1-R135/100)*D131)</f>
        <v>#VALUE!</v>
      </c>
      <c r="S136" s="310" t="e">
        <f>IF((S131*S133*(1-S135/100)*E131)&lt;'DB &gt; 100 ha'!$R$36,'DB &gt; 100 ha'!$R$36*E131,S131*S133*(1-S135/100)*E131)</f>
        <v>#VALUE!</v>
      </c>
      <c r="T136" s="310" t="e">
        <f>IF((T131*T133*(1-T135/100)*F131)&lt;'DB &gt; 100 ha'!$R$36,'DB &gt; 100 ha'!$R$36*F131*F135,T131*T133*(1-T135/100)*F131*F135)</f>
        <v>#VALUE!</v>
      </c>
      <c r="U136" s="310" t="e">
        <f>IF((U131*U133*(1-U135/100)*G131)&lt;'DB &gt; 100 ha'!$R$36,'DB &gt; 100 ha'!$R$36*G131*G135,U131*U133*(1-U135/100)*G131*G135)</f>
        <v>#VALUE!</v>
      </c>
      <c r="V136" s="310" t="e">
        <f>IF((V131*V133*(1-V135/100)*H131)&lt;'DB &gt; 100 ha'!$R$36,'DB &gt; 100 ha'!$R$36*H131*H135,V131*V133*(1-V135/100)*H131*H135)</f>
        <v>#VALUE!</v>
      </c>
      <c r="W136" s="310" t="e">
        <f>IF((W131*W133*(1-W135/100)*I131)&lt;'DB &gt; 100 ha'!$R$36,'DB &gt; 100 ha'!$R$36*I131*I135,W131*W133*(1-W135/100)*I131*I135)</f>
        <v>#VALUE!</v>
      </c>
      <c r="X136" s="310" t="e">
        <f>IF((X131*X133*(1-X135/100)*J131)&lt;'DB &gt; 100 ha'!$R$36,'DB &gt; 100 ha'!$R$36*J131*J135,X131*X133*(1-X135/100)*J131*J135)</f>
        <v>#VALUE!</v>
      </c>
      <c r="Y136" s="310" t="e">
        <f>IF((Y131*Y133*(1-Y135/100)*K131)&lt;'DB &gt; 100 ha'!$R$36,'DB &gt; 100 ha'!$R$36*K131*K135,Y131*Y133*(1-Y135/100)*K131*K135)</f>
        <v>#VALUE!</v>
      </c>
      <c r="Z136" s="310" t="e">
        <f>IF((Z131*Z133*(1-Z135/100)*L131)&lt;'DB &gt; 100 ha'!$R$36,'DB &gt; 100 ha'!$R$36*L131*L135,Z131*Z133*(1-Z135/100)*L131*L135)</f>
        <v>#VALUE!</v>
      </c>
    </row>
    <row r="137" spans="1:38" ht="15" x14ac:dyDescent="0.25">
      <c r="A137" s="200" t="s">
        <v>188</v>
      </c>
      <c r="B137" s="201"/>
      <c r="C137" s="201"/>
      <c r="D137" s="201"/>
      <c r="E137" s="201"/>
      <c r="F137" s="201"/>
      <c r="G137" s="201"/>
      <c r="H137" s="201"/>
      <c r="I137" s="201"/>
      <c r="J137" s="201"/>
      <c r="K137" s="201"/>
      <c r="L137" s="202"/>
      <c r="N137" s="315"/>
      <c r="O137" s="315"/>
      <c r="Q137" s="65" t="s">
        <v>349</v>
      </c>
      <c r="T137" s="310" t="e">
        <f>IF(T131*$R133*(1-T135/100)&lt;'DB &gt; 100 ha'!$R$36,'DB &gt; 100 ha'!$R$36*F131*(1-F135),T131*$R133*(1-T135/100)*F131*(1-F135))</f>
        <v>#VALUE!</v>
      </c>
      <c r="U137" s="310" t="e">
        <f>IF(U131*$R133*(1-U135/100)&lt;'DB &gt; 100 ha'!$R$36,'DB &gt; 100 ha'!$R$36*G131*(1-G135),U131*$R133*(1-U135/100)*G131*(1-G135))</f>
        <v>#VALUE!</v>
      </c>
      <c r="V137" s="310" t="e">
        <f>IF(V131*$R133*(1-V135/100)&lt;'DB &gt; 100 ha'!$R$36,'DB &gt; 100 ha'!$R$36*H131*(1-H135),V131*$R133*(1-V135/100)*H131*(1-H135))</f>
        <v>#VALUE!</v>
      </c>
      <c r="W137" s="310" t="e">
        <f>IF(W131*$R133*(1-W135/100)&lt;'DB &gt; 100 ha'!$R$36,'DB &gt; 100 ha'!$R$36*I131*(1-I135),W131*$R133*(1-W135/100)*I131*(1-I135))</f>
        <v>#VALUE!</v>
      </c>
      <c r="X137" s="310" t="e">
        <f>IF(X131*$R133*(1-X135/100)&lt;'DB &gt; 100 ha'!$R$36,'DB &gt; 100 ha'!$R$36*J131*(1-J135),X131*$R133*(1-X135/100)*J131*(1-J135))</f>
        <v>#VALUE!</v>
      </c>
      <c r="Y137" s="310" t="e">
        <f>IF(Y131*$R133*(1-Y135/100)&lt;'DB &gt; 100 ha'!$R$36,'DB &gt; 100 ha'!$R$36*K131*(1-K135),Y131*$R133*(1-Y135/100)*K131*(1-K135))</f>
        <v>#VALUE!</v>
      </c>
      <c r="Z137" s="310" t="e">
        <f>IF(Z131*$R133*(1-Z135/100)&lt;'DB &gt; 100 ha'!$R$36,'DB &gt; 100 ha'!$R$36*L131*(1-L135),Z131*$R133*(1-Z135/100)*L131*(1-L135))</f>
        <v>#VALUE!</v>
      </c>
    </row>
    <row r="138" spans="1:38" x14ac:dyDescent="0.2">
      <c r="A138" s="72"/>
      <c r="B138" s="79" t="s">
        <v>57</v>
      </c>
      <c r="C138" s="77" t="s">
        <v>75</v>
      </c>
      <c r="D138" s="77"/>
      <c r="E138" s="77"/>
      <c r="F138" s="191">
        <f>DSUM('Bestandesdaten &gt;100 ha'!$A$9:$AK$1100,'Bestandesdaten &gt;100 ha'!$D$9,N250:P251)</f>
        <v>0</v>
      </c>
      <c r="G138" s="77" t="s">
        <v>122</v>
      </c>
      <c r="H138" s="77"/>
      <c r="I138" s="77"/>
      <c r="J138" s="203" t="s">
        <v>193</v>
      </c>
      <c r="K138" s="204">
        <f>IF(F138=0,0,DSUM('Bestandesdaten &gt;100 ha'!$A$9:$AK$1100,'Bestandesdaten &gt;100 ha'!$D$9,N252:O253)/F138)</f>
        <v>0</v>
      </c>
      <c r="L138" s="78"/>
      <c r="N138" s="315" t="e">
        <f>F138*R138</f>
        <v>#VALUE!</v>
      </c>
      <c r="O138" s="315">
        <f>IF(K138&gt;0.7,(K138-0.7)*0.7*(-1)*F138*R138,0)</f>
        <v>0</v>
      </c>
      <c r="Q138" s="65" t="s">
        <v>2</v>
      </c>
      <c r="R138" s="65" t="e">
        <f>DGET('DB &gt; 100 ha'!$A$2:$E$153,'DB &gt; 100 ha'!$D$2,V373:X374)</f>
        <v>#VALUE!</v>
      </c>
    </row>
    <row r="139" spans="1:38" x14ac:dyDescent="0.2">
      <c r="A139" s="72"/>
      <c r="B139" s="72"/>
      <c r="C139" s="74"/>
      <c r="D139" s="74"/>
      <c r="E139" s="74"/>
      <c r="F139" s="205"/>
      <c r="G139" s="74"/>
      <c r="H139" s="74"/>
      <c r="I139" s="74"/>
      <c r="J139" s="74"/>
      <c r="K139" s="74"/>
      <c r="L139" s="75"/>
      <c r="N139" s="315"/>
      <c r="O139" s="315"/>
    </row>
    <row r="140" spans="1:38" x14ac:dyDescent="0.2">
      <c r="A140" s="72"/>
      <c r="B140" s="72"/>
      <c r="C140" s="74" t="s">
        <v>74</v>
      </c>
      <c r="D140" s="74"/>
      <c r="E140" s="74"/>
      <c r="F140" s="206">
        <f>DSUM('Bestandesdaten &gt;100 ha'!$A$9:$AK$1100,'Bestandesdaten &gt;100 ha'!$D$9,Q250:S251)</f>
        <v>0</v>
      </c>
      <c r="G140" s="74" t="s">
        <v>122</v>
      </c>
      <c r="H140" s="74"/>
      <c r="I140" s="74"/>
      <c r="J140" s="130" t="s">
        <v>193</v>
      </c>
      <c r="K140" s="207">
        <f>IF(F140=0,0,DSUM('Bestandesdaten &gt;100 ha'!$A$9:$AK$1100,'Bestandesdaten &gt;100 ha'!$D$9,Q252:R253)/F140)</f>
        <v>0</v>
      </c>
      <c r="L140" s="75"/>
      <c r="N140" s="315" t="e">
        <f>F140*R140</f>
        <v>#VALUE!</v>
      </c>
      <c r="O140" s="315">
        <f>IF(K140&gt;0.7,(K140-0.7)*0.7*(-1)*F140*R140,0)</f>
        <v>0</v>
      </c>
      <c r="R140" s="65" t="e">
        <f>DGET('DB &gt; 100 ha'!$A$2:$E$153,'DB &gt; 100 ha'!$D$2,V375:X376)</f>
        <v>#VALUE!</v>
      </c>
    </row>
    <row r="141" spans="1:38" x14ac:dyDescent="0.2">
      <c r="A141" s="72"/>
      <c r="B141" s="72"/>
      <c r="C141" s="74"/>
      <c r="D141" s="74"/>
      <c r="E141" s="74"/>
      <c r="F141" s="205"/>
      <c r="G141" s="74"/>
      <c r="H141" s="74"/>
      <c r="I141" s="74"/>
      <c r="J141" s="74"/>
      <c r="K141" s="74"/>
      <c r="L141" s="75"/>
      <c r="N141" s="315"/>
      <c r="O141" s="315"/>
    </row>
    <row r="142" spans="1:38" x14ac:dyDescent="0.2">
      <c r="A142" s="72"/>
      <c r="B142" s="80"/>
      <c r="C142" s="67" t="s">
        <v>73</v>
      </c>
      <c r="D142" s="67"/>
      <c r="E142" s="67"/>
      <c r="F142" s="208">
        <f>DSUM('Bestandesdaten &gt;100 ha'!$A$9:$AK$1100,'Bestandesdaten &gt;100 ha'!$D$9,T250:V251)</f>
        <v>0</v>
      </c>
      <c r="G142" s="67" t="s">
        <v>122</v>
      </c>
      <c r="H142" s="67"/>
      <c r="I142" s="67"/>
      <c r="J142" s="71" t="s">
        <v>193</v>
      </c>
      <c r="K142" s="209">
        <f>IF(F142=0,0,DSUM('Bestandesdaten &gt;100 ha'!$A$9:$AK$1100,'Bestandesdaten &gt;100 ha'!$D$9,T252:U253)/F142)</f>
        <v>0</v>
      </c>
      <c r="L142" s="76"/>
      <c r="N142" s="315" t="e">
        <f>F142*R142</f>
        <v>#VALUE!</v>
      </c>
      <c r="O142" s="315">
        <f>IF(K142&gt;0.7,(K142-0.7)*0.7*(-1)*F142*R142,0)</f>
        <v>0</v>
      </c>
      <c r="R142" s="65" t="e">
        <f>DGET('DB &gt; 100 ha'!$A$2:$E$153,'DB &gt; 100 ha'!$D$2,V377:X378)</f>
        <v>#VALUE!</v>
      </c>
    </row>
    <row r="143" spans="1:38" ht="3" customHeight="1" x14ac:dyDescent="0.2">
      <c r="A143" s="72"/>
      <c r="B143" s="74"/>
      <c r="C143" s="74"/>
      <c r="D143" s="74"/>
      <c r="E143" s="74"/>
      <c r="F143" s="205"/>
      <c r="G143" s="74"/>
      <c r="H143" s="74"/>
      <c r="I143" s="74"/>
      <c r="J143" s="74"/>
      <c r="K143" s="74"/>
      <c r="L143" s="75"/>
      <c r="N143" s="315"/>
      <c r="O143" s="315"/>
    </row>
    <row r="144" spans="1:38" x14ac:dyDescent="0.2">
      <c r="A144" s="72"/>
      <c r="B144" s="79" t="s">
        <v>56</v>
      </c>
      <c r="C144" s="77" t="s">
        <v>75</v>
      </c>
      <c r="D144" s="77"/>
      <c r="E144" s="77"/>
      <c r="F144" s="191">
        <f>DSUM('Bestandesdaten &gt;100 ha'!$A$9:$AK$1100,'Bestandesdaten &gt;100 ha'!$D$9,N255:O256)</f>
        <v>0</v>
      </c>
      <c r="G144" s="77" t="s">
        <v>122</v>
      </c>
      <c r="H144" s="77"/>
      <c r="I144" s="77"/>
      <c r="J144" s="77"/>
      <c r="K144" s="77"/>
      <c r="L144" s="78"/>
      <c r="N144" s="315" t="e">
        <f>F144*R144</f>
        <v>#VALUE!</v>
      </c>
      <c r="O144" s="315"/>
      <c r="R144" s="65" t="e">
        <f>DGET('DB &gt; 100 ha'!$A$2:$E$153,'DB &gt; 100 ha'!$D$2,V379:X380)</f>
        <v>#VALUE!</v>
      </c>
    </row>
    <row r="145" spans="1:18" x14ac:dyDescent="0.2">
      <c r="A145" s="72"/>
      <c r="B145" s="72"/>
      <c r="C145" s="74"/>
      <c r="D145" s="74"/>
      <c r="E145" s="74"/>
      <c r="F145" s="205"/>
      <c r="G145" s="74"/>
      <c r="H145" s="74"/>
      <c r="I145" s="74"/>
      <c r="J145" s="74"/>
      <c r="K145" s="74"/>
      <c r="L145" s="75"/>
      <c r="N145" s="315"/>
      <c r="O145" s="315"/>
    </row>
    <row r="146" spans="1:18" x14ac:dyDescent="0.2">
      <c r="A146" s="72"/>
      <c r="B146" s="72"/>
      <c r="C146" s="74" t="s">
        <v>74</v>
      </c>
      <c r="D146" s="74"/>
      <c r="E146" s="74"/>
      <c r="F146" s="206">
        <f>DSUM('Bestandesdaten &gt;100 ha'!$A$9:$AK$1100,'Bestandesdaten &gt;100 ha'!$D$9,N257:O258)</f>
        <v>0</v>
      </c>
      <c r="G146" s="74" t="s">
        <v>122</v>
      </c>
      <c r="H146" s="74"/>
      <c r="I146" s="74"/>
      <c r="J146" s="74"/>
      <c r="K146" s="74"/>
      <c r="L146" s="75"/>
      <c r="N146" s="315" t="e">
        <f>F146*R146</f>
        <v>#VALUE!</v>
      </c>
      <c r="O146" s="315"/>
      <c r="R146" s="65" t="e">
        <f>DGET('DB &gt; 100 ha'!$A$2:$E$153,'DB &gt; 100 ha'!$D$2,V381:X382)</f>
        <v>#VALUE!</v>
      </c>
    </row>
    <row r="147" spans="1:18" x14ac:dyDescent="0.2">
      <c r="A147" s="72"/>
      <c r="B147" s="72"/>
      <c r="C147" s="74"/>
      <c r="D147" s="74"/>
      <c r="E147" s="74"/>
      <c r="F147" s="205"/>
      <c r="G147" s="74"/>
      <c r="H147" s="74"/>
      <c r="I147" s="74"/>
      <c r="J147" s="74"/>
      <c r="K147" s="74"/>
      <c r="L147" s="75"/>
      <c r="N147" s="315"/>
      <c r="O147" s="315"/>
    </row>
    <row r="148" spans="1:18" x14ac:dyDescent="0.2">
      <c r="A148" s="72"/>
      <c r="B148" s="80"/>
      <c r="C148" s="67" t="s">
        <v>73</v>
      </c>
      <c r="D148" s="67"/>
      <c r="E148" s="67"/>
      <c r="F148" s="208">
        <f>DSUM('Bestandesdaten &gt;100 ha'!$A$9:$AK$1100,'Bestandesdaten &gt;100 ha'!$D$9,N259:O260)</f>
        <v>0</v>
      </c>
      <c r="G148" s="67" t="s">
        <v>122</v>
      </c>
      <c r="H148" s="67"/>
      <c r="I148" s="67"/>
      <c r="J148" s="67"/>
      <c r="K148" s="67"/>
      <c r="L148" s="76"/>
      <c r="N148" s="315" t="e">
        <f>F148*R148</f>
        <v>#VALUE!</v>
      </c>
      <c r="O148" s="315"/>
      <c r="R148" s="65" t="e">
        <f>DGET('DB &gt; 100 ha'!$A$2:$E$153,'DB &gt; 100 ha'!$D$2,V383:X384)</f>
        <v>#VALUE!</v>
      </c>
    </row>
    <row r="149" spans="1:18" ht="3" customHeight="1" x14ac:dyDescent="0.2">
      <c r="A149" s="72"/>
      <c r="B149" s="74"/>
      <c r="C149" s="74"/>
      <c r="D149" s="74"/>
      <c r="E149" s="74"/>
      <c r="F149" s="205"/>
      <c r="G149" s="74"/>
      <c r="H149" s="74"/>
      <c r="I149" s="74"/>
      <c r="J149" s="74"/>
      <c r="K149" s="74"/>
      <c r="L149" s="75"/>
      <c r="N149" s="315"/>
      <c r="O149" s="315"/>
    </row>
    <row r="150" spans="1:18" x14ac:dyDescent="0.2">
      <c r="A150" s="72"/>
      <c r="B150" s="79" t="s">
        <v>55</v>
      </c>
      <c r="C150" s="77" t="s">
        <v>75</v>
      </c>
      <c r="D150" s="77"/>
      <c r="E150" s="77"/>
      <c r="F150" s="191">
        <f>DSUM('Bestandesdaten &gt;100 ha'!$A$9:$AK$1100,'Bestandesdaten &gt;100 ha'!$D$9,N261:O262)</f>
        <v>0</v>
      </c>
      <c r="G150" s="77" t="s">
        <v>122</v>
      </c>
      <c r="H150" s="77"/>
      <c r="I150" s="77"/>
      <c r="J150" s="77"/>
      <c r="K150" s="77"/>
      <c r="L150" s="78"/>
      <c r="N150" s="315" t="e">
        <f>F150*R150</f>
        <v>#VALUE!</v>
      </c>
      <c r="O150" s="315"/>
      <c r="R150" s="65" t="e">
        <f>DGET('DB &gt; 100 ha'!$A$2:$E$153,'DB &gt; 100 ha'!$D$2,V385:X386)</f>
        <v>#VALUE!</v>
      </c>
    </row>
    <row r="151" spans="1:18" x14ac:dyDescent="0.2">
      <c r="A151" s="72"/>
      <c r="B151" s="72"/>
      <c r="C151" s="74"/>
      <c r="D151" s="74"/>
      <c r="E151" s="74"/>
      <c r="F151" s="205"/>
      <c r="G151" s="74"/>
      <c r="H151" s="74"/>
      <c r="I151" s="74"/>
      <c r="J151" s="74"/>
      <c r="K151" s="74"/>
      <c r="L151" s="75"/>
      <c r="N151" s="315"/>
      <c r="O151" s="315"/>
    </row>
    <row r="152" spans="1:18" x14ac:dyDescent="0.2">
      <c r="A152" s="72"/>
      <c r="B152" s="72"/>
      <c r="C152" s="74" t="s">
        <v>74</v>
      </c>
      <c r="D152" s="74"/>
      <c r="E152" s="74"/>
      <c r="F152" s="206">
        <f>DSUM('Bestandesdaten &gt;100 ha'!$A$9:$AK$1100,'Bestandesdaten &gt;100 ha'!$D$9,N263:O264)</f>
        <v>0</v>
      </c>
      <c r="G152" s="74" t="s">
        <v>122</v>
      </c>
      <c r="H152" s="74"/>
      <c r="I152" s="74"/>
      <c r="J152" s="74"/>
      <c r="K152" s="74"/>
      <c r="L152" s="75"/>
      <c r="N152" s="315" t="e">
        <f>F152*R152</f>
        <v>#VALUE!</v>
      </c>
      <c r="O152" s="315"/>
      <c r="R152" s="65" t="e">
        <f>DGET('DB &gt; 100 ha'!$A$2:$E$153,'DB &gt; 100 ha'!$D$2,V387:X388)</f>
        <v>#VALUE!</v>
      </c>
    </row>
    <row r="153" spans="1:18" x14ac:dyDescent="0.2">
      <c r="A153" s="72"/>
      <c r="B153" s="72"/>
      <c r="C153" s="74"/>
      <c r="D153" s="74"/>
      <c r="E153" s="74"/>
      <c r="F153" s="205"/>
      <c r="G153" s="74"/>
      <c r="H153" s="74"/>
      <c r="I153" s="74"/>
      <c r="J153" s="74"/>
      <c r="K153" s="74"/>
      <c r="L153" s="75"/>
      <c r="N153" s="315"/>
      <c r="O153" s="315"/>
    </row>
    <row r="154" spans="1:18" x14ac:dyDescent="0.2">
      <c r="A154" s="80"/>
      <c r="B154" s="80"/>
      <c r="C154" s="67" t="s">
        <v>73</v>
      </c>
      <c r="D154" s="67"/>
      <c r="E154" s="67"/>
      <c r="F154" s="208">
        <f>DSUM('Bestandesdaten &gt;100 ha'!$A$9:$AK$1100,'Bestandesdaten &gt;100 ha'!$D$9,N265:O266)</f>
        <v>0</v>
      </c>
      <c r="G154" s="67" t="s">
        <v>122</v>
      </c>
      <c r="H154" s="67"/>
      <c r="I154" s="67"/>
      <c r="J154" s="67"/>
      <c r="K154" s="67"/>
      <c r="L154" s="76"/>
      <c r="N154" s="315" t="e">
        <f>F154*R154</f>
        <v>#VALUE!</v>
      </c>
      <c r="O154" s="315"/>
      <c r="R154" s="65" t="e">
        <f>DGET('DB &gt; 100 ha'!$A$2:$E$153,'DB &gt; 100 ha'!$D$2,V389:X390)</f>
        <v>#VALUE!</v>
      </c>
    </row>
    <row r="162" spans="1:23" s="66" customFormat="1" x14ac:dyDescent="0.2">
      <c r="A162" s="66" t="s">
        <v>146</v>
      </c>
    </row>
    <row r="163" spans="1:23" s="210" customFormat="1" hidden="1" x14ac:dyDescent="0.2">
      <c r="M163" s="210" t="s">
        <v>211</v>
      </c>
      <c r="N163" s="210" t="str">
        <f>'Bestandesdaten &gt;100 ha'!$M$8</f>
        <v>WA abfr</v>
      </c>
      <c r="P163" s="210" t="s">
        <v>232</v>
      </c>
      <c r="R163" s="210" t="str">
        <f>'Bestandesdaten &gt;100 ha'!$M$8</f>
        <v>WA abfr</v>
      </c>
      <c r="S163" s="210" t="str">
        <f>'Bestandesdaten &gt;100 ha'!$M$8</f>
        <v>WA abfr</v>
      </c>
      <c r="U163" s="210" t="str">
        <f>'Bestandesdaten &gt;100 ha'!$M$8</f>
        <v>WA abfr</v>
      </c>
      <c r="V163" s="265" t="s">
        <v>86</v>
      </c>
      <c r="W163" s="265" t="s">
        <v>86</v>
      </c>
    </row>
    <row r="164" spans="1:23" s="210" customFormat="1" hidden="1" x14ac:dyDescent="0.2">
      <c r="N164" s="210">
        <v>53</v>
      </c>
      <c r="R164" s="210" t="s">
        <v>119</v>
      </c>
      <c r="S164" s="210" t="s">
        <v>120</v>
      </c>
      <c r="U164" s="210">
        <v>71</v>
      </c>
      <c r="V164" s="210" t="s">
        <v>362</v>
      </c>
      <c r="W164" s="210" t="s">
        <v>363</v>
      </c>
    </row>
    <row r="165" spans="1:23" s="210" customFormat="1" hidden="1" x14ac:dyDescent="0.2">
      <c r="M165" s="210" t="s">
        <v>212</v>
      </c>
      <c r="N165" s="210" t="str">
        <f>'Bestandesdaten &gt;100 ha'!$M$8</f>
        <v>WA abfr</v>
      </c>
    </row>
    <row r="166" spans="1:23" s="210" customFormat="1" hidden="1" x14ac:dyDescent="0.2">
      <c r="N166" s="210">
        <v>54</v>
      </c>
    </row>
    <row r="167" spans="1:23" s="210" customFormat="1" hidden="1" x14ac:dyDescent="0.2">
      <c r="M167" s="210" t="s">
        <v>183</v>
      </c>
      <c r="N167" s="210" t="str">
        <f>'Bestandesdaten &gt;100 ha'!$M$8</f>
        <v>WA abfr</v>
      </c>
    </row>
    <row r="168" spans="1:23" s="210" customFormat="1" hidden="1" x14ac:dyDescent="0.2">
      <c r="N168" s="210">
        <v>61</v>
      </c>
    </row>
    <row r="169" spans="1:23" s="210" customFormat="1" hidden="1" x14ac:dyDescent="0.2">
      <c r="M169" s="210" t="s">
        <v>214</v>
      </c>
      <c r="N169" s="210" t="s">
        <v>0</v>
      </c>
      <c r="O169" s="210" t="str">
        <f>'Bestandesdaten &gt;100 ha'!$M$8</f>
        <v>WA abfr</v>
      </c>
      <c r="P169" s="210" t="s">
        <v>0</v>
      </c>
      <c r="Q169" s="210" t="str">
        <f>'Bestandesdaten &gt;100 ha'!$M$8</f>
        <v>WA abfr</v>
      </c>
      <c r="R169" s="210" t="s">
        <v>0</v>
      </c>
      <c r="S169" s="210" t="str">
        <f>'Bestandesdaten &gt;100 ha'!$M$8</f>
        <v>WA abfr</v>
      </c>
      <c r="T169" s="210" t="s">
        <v>0</v>
      </c>
      <c r="U169" s="210" t="str">
        <f>'Bestandesdaten &gt;100 ha'!$M$8</f>
        <v>WA abfr</v>
      </c>
    </row>
    <row r="170" spans="1:23" s="210" customFormat="1" hidden="1" x14ac:dyDescent="0.2">
      <c r="N170" s="210">
        <v>11</v>
      </c>
      <c r="O170" s="210">
        <v>52</v>
      </c>
      <c r="P170" s="210">
        <v>13</v>
      </c>
      <c r="Q170" s="210">
        <v>52</v>
      </c>
      <c r="R170" s="210">
        <v>15</v>
      </c>
      <c r="S170" s="210">
        <v>52</v>
      </c>
      <c r="T170" s="210">
        <v>16</v>
      </c>
      <c r="U170" s="210">
        <v>52</v>
      </c>
    </row>
    <row r="171" spans="1:23" s="210" customFormat="1" hidden="1" x14ac:dyDescent="0.2">
      <c r="M171" s="210" t="s">
        <v>215</v>
      </c>
      <c r="O171" s="210" t="str">
        <f>'Bestandesdaten &gt;100 ha'!$M$8</f>
        <v>WA abfr</v>
      </c>
    </row>
    <row r="172" spans="1:23" s="210" customFormat="1" hidden="1" x14ac:dyDescent="0.2">
      <c r="O172" s="210">
        <v>52</v>
      </c>
    </row>
    <row r="173" spans="1:23" s="210" customFormat="1" hidden="1" x14ac:dyDescent="0.2">
      <c r="M173" s="210" t="s">
        <v>216</v>
      </c>
      <c r="O173" s="210" t="str">
        <f>'Bestandesdaten &gt;100 ha'!$M$8</f>
        <v>WA abfr</v>
      </c>
    </row>
    <row r="174" spans="1:23" s="210" customFormat="1" hidden="1" x14ac:dyDescent="0.2">
      <c r="O174" s="210">
        <v>51</v>
      </c>
    </row>
    <row r="175" spans="1:23" s="210" customFormat="1" hidden="1" x14ac:dyDescent="0.2">
      <c r="M175" s="210" t="s">
        <v>218</v>
      </c>
      <c r="O175" s="210" t="str">
        <f>'Bestandesdaten &gt;100 ha'!$M$8</f>
        <v>WA abfr</v>
      </c>
    </row>
    <row r="176" spans="1:23" s="210" customFormat="1" hidden="1" x14ac:dyDescent="0.2">
      <c r="O176" s="210">
        <v>73</v>
      </c>
    </row>
    <row r="177" spans="13:17" s="210" customFormat="1" hidden="1" x14ac:dyDescent="0.2">
      <c r="M177" s="210" t="s">
        <v>219</v>
      </c>
      <c r="O177" s="210" t="str">
        <f>'Bestandesdaten &gt;100 ha'!$M$8</f>
        <v>WA abfr</v>
      </c>
    </row>
    <row r="178" spans="13:17" s="210" customFormat="1" hidden="1" x14ac:dyDescent="0.2">
      <c r="O178" s="210">
        <v>55</v>
      </c>
    </row>
    <row r="179" spans="13:17" s="210" customFormat="1" hidden="1" x14ac:dyDescent="0.2">
      <c r="M179" s="210" t="s">
        <v>222</v>
      </c>
      <c r="O179" s="210" t="str">
        <f>'Bestandesdaten &gt;100 ha'!$M$8</f>
        <v>WA abfr</v>
      </c>
      <c r="P179" s="210" t="str">
        <f>'Bestandesdaten &gt;100 ha'!$M$8</f>
        <v>WA abfr</v>
      </c>
    </row>
    <row r="180" spans="13:17" s="210" customFormat="1" hidden="1" x14ac:dyDescent="0.2">
      <c r="O180" s="210" t="s">
        <v>220</v>
      </c>
      <c r="P180" s="210" t="s">
        <v>221</v>
      </c>
    </row>
    <row r="181" spans="13:17" s="210" customFormat="1" hidden="1" x14ac:dyDescent="0.2">
      <c r="M181" s="210" t="s">
        <v>212</v>
      </c>
      <c r="O181" s="210" t="str">
        <f>'Bestandesdaten &gt;100 ha'!$M$8</f>
        <v>WA abfr</v>
      </c>
    </row>
    <row r="182" spans="13:17" s="210" customFormat="1" hidden="1" x14ac:dyDescent="0.2">
      <c r="O182" s="210">
        <v>54</v>
      </c>
    </row>
    <row r="183" spans="13:17" s="210" customFormat="1" hidden="1" x14ac:dyDescent="0.2">
      <c r="M183" s="210" t="s">
        <v>223</v>
      </c>
      <c r="O183" s="210" t="str">
        <f>'Bestandesdaten &gt;100 ha'!$M$8</f>
        <v>WA abfr</v>
      </c>
    </row>
    <row r="184" spans="13:17" s="210" customFormat="1" hidden="1" x14ac:dyDescent="0.2">
      <c r="O184" s="210">
        <v>56</v>
      </c>
    </row>
    <row r="185" spans="13:17" s="210" customFormat="1" hidden="1" x14ac:dyDescent="0.2">
      <c r="M185" s="210" t="s">
        <v>224</v>
      </c>
      <c r="O185" s="210" t="str">
        <f>'Bestandesdaten &gt;100 ha'!$M$8</f>
        <v>WA abfr</v>
      </c>
    </row>
    <row r="186" spans="13:17" s="210" customFormat="1" hidden="1" x14ac:dyDescent="0.2">
      <c r="O186" s="210">
        <v>57</v>
      </c>
    </row>
    <row r="187" spans="13:17" s="210" customFormat="1" hidden="1" x14ac:dyDescent="0.2">
      <c r="M187" s="210" t="s">
        <v>227</v>
      </c>
      <c r="O187" s="210" t="str">
        <f>'Bestandesdaten &gt;100 ha'!$M$8</f>
        <v>WA abfr</v>
      </c>
      <c r="P187" s="210" t="str">
        <f>'Bestandesdaten &gt;100 ha'!$M$8</f>
        <v>WA abfr</v>
      </c>
    </row>
    <row r="188" spans="13:17" s="210" customFormat="1" hidden="1" x14ac:dyDescent="0.2">
      <c r="O188" s="210" t="s">
        <v>228</v>
      </c>
      <c r="P188" s="210" t="s">
        <v>229</v>
      </c>
    </row>
    <row r="189" spans="13:17" s="210" customFormat="1" hidden="1" x14ac:dyDescent="0.2">
      <c r="M189" s="210" t="s">
        <v>231</v>
      </c>
      <c r="O189" s="210" t="str">
        <f>'Bestandesdaten &gt;100 ha'!$M$8</f>
        <v>WA abfr</v>
      </c>
    </row>
    <row r="190" spans="13:17" s="210" customFormat="1" hidden="1" x14ac:dyDescent="0.2">
      <c r="O190" s="210">
        <v>74</v>
      </c>
    </row>
    <row r="191" spans="13:17" hidden="1" x14ac:dyDescent="0.2">
      <c r="M191" s="65" t="s">
        <v>232</v>
      </c>
      <c r="N191" s="65" t="str">
        <f>'Bestandesdaten &gt;100 ha'!$M$8</f>
        <v>WA abfr</v>
      </c>
      <c r="O191" s="65" t="str">
        <f>'Bestandesdaten &gt;100 ha'!$M$8</f>
        <v>WA abfr</v>
      </c>
      <c r="P191" s="65" t="str">
        <f>'Bestandesdaten &gt;100 ha'!$M$8</f>
        <v>WA abfr</v>
      </c>
      <c r="Q191" s="65" t="str">
        <f>'Bestandesdaten &gt;100 ha'!$M$8</f>
        <v>WA abfr</v>
      </c>
    </row>
    <row r="192" spans="13:17" hidden="1" x14ac:dyDescent="0.2">
      <c r="N192" s="65" t="s">
        <v>120</v>
      </c>
    </row>
    <row r="193" spans="13:49" hidden="1" x14ac:dyDescent="0.2">
      <c r="M193" s="65" t="s">
        <v>109</v>
      </c>
      <c r="N193" s="65" t="str">
        <f>'Bestandesdaten &gt;100 ha'!$M$8</f>
        <v>WA abfr</v>
      </c>
    </row>
    <row r="194" spans="13:49" hidden="1" x14ac:dyDescent="0.2">
      <c r="N194" s="65">
        <v>71</v>
      </c>
    </row>
    <row r="195" spans="13:49" hidden="1" x14ac:dyDescent="0.2">
      <c r="M195" s="65" t="s">
        <v>147</v>
      </c>
      <c r="N195" s="65" t="str">
        <f>'Bestandesdaten &gt;100 ha'!$M$8</f>
        <v>WA abfr</v>
      </c>
    </row>
    <row r="196" spans="13:49" hidden="1" x14ac:dyDescent="0.2">
      <c r="N196" s="65">
        <v>72</v>
      </c>
    </row>
    <row r="197" spans="13:49" hidden="1" x14ac:dyDescent="0.2"/>
    <row r="198" spans="13:49" ht="25.5" hidden="1" x14ac:dyDescent="0.2">
      <c r="M198" s="181" t="s">
        <v>187</v>
      </c>
      <c r="N198" s="70" t="s">
        <v>52</v>
      </c>
      <c r="O198" s="70" t="s">
        <v>52</v>
      </c>
      <c r="P198" s="70" t="s">
        <v>0</v>
      </c>
      <c r="Q198" s="211" t="s">
        <v>145</v>
      </c>
      <c r="R198" s="70" t="s">
        <v>52</v>
      </c>
      <c r="S198" s="70" t="s">
        <v>52</v>
      </c>
      <c r="T198" s="70" t="s">
        <v>0</v>
      </c>
      <c r="U198" s="211" t="s">
        <v>145</v>
      </c>
      <c r="V198" s="70" t="s">
        <v>52</v>
      </c>
      <c r="W198" s="70" t="s">
        <v>52</v>
      </c>
      <c r="X198" s="70" t="s">
        <v>0</v>
      </c>
      <c r="Y198" s="211" t="s">
        <v>145</v>
      </c>
      <c r="Z198" s="70" t="s">
        <v>52</v>
      </c>
      <c r="AA198" s="70" t="s">
        <v>52</v>
      </c>
      <c r="AB198" s="70" t="s">
        <v>0</v>
      </c>
      <c r="AC198" s="211" t="s">
        <v>145</v>
      </c>
      <c r="AD198" s="70" t="s">
        <v>52</v>
      </c>
      <c r="AE198" s="70" t="s">
        <v>52</v>
      </c>
      <c r="AF198" s="70" t="s">
        <v>0</v>
      </c>
      <c r="AG198" s="211" t="s">
        <v>145</v>
      </c>
      <c r="AH198" s="70" t="s">
        <v>52</v>
      </c>
      <c r="AI198" s="70" t="s">
        <v>52</v>
      </c>
      <c r="AJ198" s="70" t="s">
        <v>0</v>
      </c>
      <c r="AK198" s="211" t="s">
        <v>145</v>
      </c>
      <c r="AL198" s="70" t="s">
        <v>52</v>
      </c>
      <c r="AM198" s="70" t="s">
        <v>52</v>
      </c>
      <c r="AN198" s="70" t="s">
        <v>0</v>
      </c>
      <c r="AO198" s="211" t="s">
        <v>145</v>
      </c>
      <c r="AP198" s="70" t="s">
        <v>52</v>
      </c>
      <c r="AQ198" s="70" t="s">
        <v>52</v>
      </c>
      <c r="AR198" s="70" t="s">
        <v>0</v>
      </c>
      <c r="AS198" s="211" t="s">
        <v>145</v>
      </c>
      <c r="AT198" s="70" t="s">
        <v>52</v>
      </c>
      <c r="AU198" s="70" t="s">
        <v>52</v>
      </c>
      <c r="AV198" s="70" t="s">
        <v>0</v>
      </c>
      <c r="AW198" s="211" t="s">
        <v>145</v>
      </c>
    </row>
    <row r="199" spans="13:49" hidden="1" x14ac:dyDescent="0.2">
      <c r="N199" s="65">
        <v>0</v>
      </c>
      <c r="O199" s="65">
        <v>0</v>
      </c>
      <c r="P199" s="65">
        <f>DGET('Bestandesdaten &gt;100 ha'!$AV$9:$AX$24,'Bestandesdaten &gt;100 ha'!$AX$9,$B$81:$B$82)</f>
        <v>11</v>
      </c>
      <c r="Q199" s="65" t="s">
        <v>120</v>
      </c>
      <c r="R199" s="65" t="s">
        <v>182</v>
      </c>
      <c r="S199" s="65" t="s">
        <v>266</v>
      </c>
      <c r="T199" s="65">
        <f>$P199</f>
        <v>11</v>
      </c>
      <c r="U199" s="65" t="s">
        <v>120</v>
      </c>
      <c r="V199" s="65" t="s">
        <v>267</v>
      </c>
      <c r="W199" s="65" t="s">
        <v>173</v>
      </c>
      <c r="X199" s="65">
        <f>$P199</f>
        <v>11</v>
      </c>
      <c r="Y199" s="65" t="s">
        <v>120</v>
      </c>
      <c r="Z199" s="65" t="s">
        <v>174</v>
      </c>
      <c r="AA199" s="65" t="s">
        <v>175</v>
      </c>
      <c r="AB199" s="65">
        <f>$P199</f>
        <v>11</v>
      </c>
      <c r="AC199" s="65" t="s">
        <v>120</v>
      </c>
      <c r="AD199" s="65" t="s">
        <v>116</v>
      </c>
      <c r="AE199" s="65" t="s">
        <v>176</v>
      </c>
      <c r="AF199" s="65">
        <f>$P199</f>
        <v>11</v>
      </c>
      <c r="AG199" s="65" t="s">
        <v>120</v>
      </c>
      <c r="AH199" s="65" t="s">
        <v>177</v>
      </c>
      <c r="AI199" s="65" t="s">
        <v>117</v>
      </c>
      <c r="AJ199" s="65">
        <f>$P199</f>
        <v>11</v>
      </c>
      <c r="AK199" s="65" t="s">
        <v>120</v>
      </c>
      <c r="AL199" s="65" t="s">
        <v>118</v>
      </c>
      <c r="AM199" s="65" t="s">
        <v>178</v>
      </c>
      <c r="AN199" s="65">
        <f>$P199</f>
        <v>11</v>
      </c>
      <c r="AO199" s="65" t="s">
        <v>120</v>
      </c>
      <c r="AP199" s="65" t="s">
        <v>179</v>
      </c>
      <c r="AQ199" s="65" t="s">
        <v>180</v>
      </c>
      <c r="AR199" s="65">
        <f>$P199</f>
        <v>11</v>
      </c>
      <c r="AS199" s="65" t="s">
        <v>120</v>
      </c>
      <c r="AT199" s="65" t="s">
        <v>181</v>
      </c>
      <c r="AV199" s="65">
        <f>$P199</f>
        <v>11</v>
      </c>
      <c r="AW199" s="65" t="s">
        <v>120</v>
      </c>
    </row>
    <row r="200" spans="13:49" hidden="1" x14ac:dyDescent="0.2"/>
    <row r="201" spans="13:49" ht="25.5" hidden="1" x14ac:dyDescent="0.2">
      <c r="N201" s="70" t="s">
        <v>52</v>
      </c>
      <c r="O201" s="70" t="s">
        <v>52</v>
      </c>
      <c r="P201" s="70" t="s">
        <v>0</v>
      </c>
      <c r="Q201" s="211" t="s">
        <v>145</v>
      </c>
      <c r="R201" s="70" t="s">
        <v>52</v>
      </c>
      <c r="S201" s="70" t="s">
        <v>52</v>
      </c>
      <c r="T201" s="70" t="s">
        <v>0</v>
      </c>
      <c r="U201" s="211" t="s">
        <v>145</v>
      </c>
      <c r="V201" s="70" t="s">
        <v>52</v>
      </c>
      <c r="W201" s="70" t="s">
        <v>52</v>
      </c>
      <c r="X201" s="70" t="s">
        <v>0</v>
      </c>
      <c r="Y201" s="211" t="s">
        <v>145</v>
      </c>
      <c r="Z201" s="70" t="s">
        <v>52</v>
      </c>
      <c r="AA201" s="70" t="s">
        <v>52</v>
      </c>
      <c r="AB201" s="70" t="s">
        <v>0</v>
      </c>
      <c r="AC201" s="211" t="s">
        <v>145</v>
      </c>
      <c r="AD201" s="70" t="s">
        <v>52</v>
      </c>
      <c r="AE201" s="70" t="s">
        <v>52</v>
      </c>
      <c r="AF201" s="70" t="s">
        <v>0</v>
      </c>
      <c r="AG201" s="211" t="s">
        <v>145</v>
      </c>
      <c r="AH201" s="70" t="s">
        <v>52</v>
      </c>
      <c r="AI201" s="70" t="s">
        <v>52</v>
      </c>
      <c r="AJ201" s="70" t="s">
        <v>0</v>
      </c>
      <c r="AK201" s="211" t="s">
        <v>145</v>
      </c>
      <c r="AL201" s="70" t="s">
        <v>52</v>
      </c>
      <c r="AM201" s="70" t="s">
        <v>52</v>
      </c>
      <c r="AN201" s="70" t="s">
        <v>0</v>
      </c>
      <c r="AO201" s="211" t="s">
        <v>145</v>
      </c>
      <c r="AP201" s="70" t="s">
        <v>52</v>
      </c>
      <c r="AQ201" s="70" t="s">
        <v>52</v>
      </c>
      <c r="AR201" s="70" t="s">
        <v>0</v>
      </c>
      <c r="AS201" s="211" t="s">
        <v>145</v>
      </c>
      <c r="AT201" s="70" t="s">
        <v>52</v>
      </c>
      <c r="AU201" s="70" t="s">
        <v>52</v>
      </c>
      <c r="AV201" s="70" t="s">
        <v>0</v>
      </c>
      <c r="AW201" s="211" t="s">
        <v>145</v>
      </c>
    </row>
    <row r="202" spans="13:49" hidden="1" x14ac:dyDescent="0.2">
      <c r="N202" s="65">
        <v>0</v>
      </c>
      <c r="O202" s="65">
        <v>0</v>
      </c>
      <c r="P202" s="65">
        <f>DGET('Bestandesdaten &gt;100 ha'!$AV$9:$AX$24,'Bestandesdaten &gt;100 ha'!$AX$9,B88:B89)</f>
        <v>12</v>
      </c>
      <c r="Q202" s="65" t="s">
        <v>120</v>
      </c>
      <c r="R202" s="65" t="s">
        <v>182</v>
      </c>
      <c r="S202" s="65" t="str">
        <f>$S$199</f>
        <v>&lt;4</v>
      </c>
      <c r="T202" s="65">
        <f>$P202</f>
        <v>12</v>
      </c>
      <c r="U202" s="65" t="s">
        <v>120</v>
      </c>
      <c r="V202" s="65" t="str">
        <f>$V$199</f>
        <v>&gt;3</v>
      </c>
      <c r="W202" s="65" t="s">
        <v>173</v>
      </c>
      <c r="X202" s="65">
        <f>$P202</f>
        <v>12</v>
      </c>
      <c r="Y202" s="65" t="s">
        <v>120</v>
      </c>
      <c r="Z202" s="65" t="s">
        <v>174</v>
      </c>
      <c r="AA202" s="65" t="s">
        <v>175</v>
      </c>
      <c r="AB202" s="65">
        <f>$P202</f>
        <v>12</v>
      </c>
      <c r="AC202" s="65" t="s">
        <v>120</v>
      </c>
      <c r="AD202" s="65" t="s">
        <v>116</v>
      </c>
      <c r="AE202" s="65" t="s">
        <v>176</v>
      </c>
      <c r="AF202" s="65">
        <f>$P202</f>
        <v>12</v>
      </c>
      <c r="AG202" s="65" t="s">
        <v>120</v>
      </c>
      <c r="AH202" s="65" t="s">
        <v>177</v>
      </c>
      <c r="AI202" s="65" t="s">
        <v>117</v>
      </c>
      <c r="AJ202" s="65">
        <f>$P202</f>
        <v>12</v>
      </c>
      <c r="AK202" s="65" t="s">
        <v>120</v>
      </c>
      <c r="AL202" s="65" t="s">
        <v>118</v>
      </c>
      <c r="AM202" s="65" t="s">
        <v>178</v>
      </c>
      <c r="AN202" s="65">
        <f>$P202</f>
        <v>12</v>
      </c>
      <c r="AO202" s="65" t="s">
        <v>120</v>
      </c>
      <c r="AP202" s="65" t="s">
        <v>179</v>
      </c>
      <c r="AQ202" s="65" t="s">
        <v>180</v>
      </c>
      <c r="AR202" s="65">
        <f>$P202</f>
        <v>12</v>
      </c>
      <c r="AS202" s="65" t="s">
        <v>120</v>
      </c>
      <c r="AT202" s="65" t="s">
        <v>181</v>
      </c>
      <c r="AV202" s="65">
        <f>$P202</f>
        <v>12</v>
      </c>
      <c r="AW202" s="65" t="s">
        <v>120</v>
      </c>
    </row>
    <row r="203" spans="13:49" ht="25.5" hidden="1" x14ac:dyDescent="0.2">
      <c r="N203" s="70" t="s">
        <v>52</v>
      </c>
      <c r="O203" s="70" t="s">
        <v>52</v>
      </c>
      <c r="P203" s="70" t="s">
        <v>0</v>
      </c>
      <c r="Q203" s="211" t="s">
        <v>145</v>
      </c>
      <c r="R203" s="70" t="s">
        <v>52</v>
      </c>
      <c r="S203" s="70" t="s">
        <v>52</v>
      </c>
      <c r="T203" s="70" t="s">
        <v>0</v>
      </c>
      <c r="U203" s="211" t="s">
        <v>145</v>
      </c>
      <c r="V203" s="70" t="s">
        <v>52</v>
      </c>
      <c r="W203" s="70" t="s">
        <v>52</v>
      </c>
      <c r="X203" s="70" t="s">
        <v>0</v>
      </c>
      <c r="Y203" s="211" t="s">
        <v>145</v>
      </c>
      <c r="Z203" s="70" t="s">
        <v>52</v>
      </c>
      <c r="AA203" s="70" t="s">
        <v>52</v>
      </c>
      <c r="AB203" s="70" t="s">
        <v>0</v>
      </c>
      <c r="AC203" s="211" t="s">
        <v>145</v>
      </c>
      <c r="AD203" s="70" t="s">
        <v>52</v>
      </c>
      <c r="AE203" s="70" t="s">
        <v>52</v>
      </c>
      <c r="AF203" s="70" t="s">
        <v>0</v>
      </c>
      <c r="AG203" s="211" t="s">
        <v>145</v>
      </c>
      <c r="AH203" s="70" t="s">
        <v>52</v>
      </c>
      <c r="AI203" s="70" t="s">
        <v>52</v>
      </c>
      <c r="AJ203" s="70" t="s">
        <v>0</v>
      </c>
      <c r="AK203" s="211" t="s">
        <v>145</v>
      </c>
      <c r="AL203" s="70" t="s">
        <v>52</v>
      </c>
      <c r="AM203" s="70" t="s">
        <v>52</v>
      </c>
      <c r="AN203" s="70" t="s">
        <v>0</v>
      </c>
      <c r="AO203" s="211" t="s">
        <v>145</v>
      </c>
      <c r="AP203" s="70" t="s">
        <v>52</v>
      </c>
      <c r="AQ203" s="70" t="s">
        <v>52</v>
      </c>
      <c r="AR203" s="70" t="s">
        <v>0</v>
      </c>
      <c r="AS203" s="211" t="s">
        <v>145</v>
      </c>
      <c r="AT203" s="70" t="s">
        <v>52</v>
      </c>
      <c r="AU203" s="70" t="s">
        <v>52</v>
      </c>
      <c r="AV203" s="70" t="s">
        <v>0</v>
      </c>
      <c r="AW203" s="211" t="s">
        <v>145</v>
      </c>
    </row>
    <row r="204" spans="13:49" hidden="1" x14ac:dyDescent="0.2">
      <c r="N204" s="65">
        <v>0</v>
      </c>
      <c r="O204" s="65">
        <v>0</v>
      </c>
      <c r="P204" s="65">
        <f>P202</f>
        <v>12</v>
      </c>
      <c r="Q204" s="65" t="s">
        <v>120</v>
      </c>
      <c r="R204" s="65" t="s">
        <v>182</v>
      </c>
      <c r="S204" s="65" t="str">
        <f>$S$199</f>
        <v>&lt;4</v>
      </c>
      <c r="T204" s="65">
        <f>$P204</f>
        <v>12</v>
      </c>
      <c r="U204" s="65" t="s">
        <v>120</v>
      </c>
      <c r="V204" s="65" t="str">
        <f>$V$199</f>
        <v>&gt;3</v>
      </c>
      <c r="W204" s="65" t="s">
        <v>173</v>
      </c>
      <c r="X204" s="65">
        <f>$P204</f>
        <v>12</v>
      </c>
      <c r="Y204" s="65" t="s">
        <v>120</v>
      </c>
      <c r="Z204" s="65" t="s">
        <v>174</v>
      </c>
      <c r="AA204" s="65" t="s">
        <v>175</v>
      </c>
      <c r="AB204" s="65">
        <f>$P204</f>
        <v>12</v>
      </c>
      <c r="AC204" s="65" t="s">
        <v>120</v>
      </c>
      <c r="AD204" s="65" t="s">
        <v>116</v>
      </c>
      <c r="AE204" s="65" t="s">
        <v>176</v>
      </c>
      <c r="AF204" s="65">
        <f>$P204</f>
        <v>12</v>
      </c>
      <c r="AG204" s="65" t="s">
        <v>120</v>
      </c>
      <c r="AH204" s="65" t="s">
        <v>177</v>
      </c>
      <c r="AI204" s="65" t="s">
        <v>117</v>
      </c>
      <c r="AJ204" s="65">
        <f>$P204</f>
        <v>12</v>
      </c>
      <c r="AK204" s="65" t="s">
        <v>120</v>
      </c>
      <c r="AL204" s="65" t="s">
        <v>118</v>
      </c>
      <c r="AM204" s="65" t="s">
        <v>178</v>
      </c>
      <c r="AN204" s="65">
        <f>$P204</f>
        <v>12</v>
      </c>
      <c r="AO204" s="65" t="s">
        <v>120</v>
      </c>
      <c r="AP204" s="65" t="s">
        <v>179</v>
      </c>
      <c r="AQ204" s="65" t="s">
        <v>180</v>
      </c>
      <c r="AR204" s="65">
        <f>$P204</f>
        <v>12</v>
      </c>
      <c r="AS204" s="65" t="s">
        <v>120</v>
      </c>
      <c r="AT204" s="65" t="s">
        <v>181</v>
      </c>
      <c r="AV204" s="65">
        <f>$P204</f>
        <v>12</v>
      </c>
      <c r="AW204" s="65" t="s">
        <v>120</v>
      </c>
    </row>
    <row r="205" spans="13:49" ht="25.5" hidden="1" x14ac:dyDescent="0.2">
      <c r="N205" s="70" t="s">
        <v>52</v>
      </c>
      <c r="O205" s="70" t="s">
        <v>52</v>
      </c>
      <c r="P205" s="70" t="s">
        <v>0</v>
      </c>
      <c r="Q205" s="211" t="s">
        <v>145</v>
      </c>
      <c r="R205" s="70" t="s">
        <v>52</v>
      </c>
      <c r="S205" s="70" t="s">
        <v>52</v>
      </c>
      <c r="T205" s="70" t="s">
        <v>0</v>
      </c>
      <c r="U205" s="211" t="s">
        <v>145</v>
      </c>
      <c r="V205" s="70" t="s">
        <v>52</v>
      </c>
      <c r="W205" s="70" t="s">
        <v>52</v>
      </c>
      <c r="X205" s="70" t="s">
        <v>0</v>
      </c>
      <c r="Y205" s="211" t="s">
        <v>145</v>
      </c>
      <c r="Z205" s="70" t="s">
        <v>52</v>
      </c>
      <c r="AA205" s="70" t="s">
        <v>52</v>
      </c>
      <c r="AB205" s="70" t="s">
        <v>0</v>
      </c>
      <c r="AC205" s="211" t="s">
        <v>145</v>
      </c>
      <c r="AD205" s="70" t="s">
        <v>52</v>
      </c>
      <c r="AE205" s="70" t="s">
        <v>52</v>
      </c>
      <c r="AF205" s="70" t="s">
        <v>0</v>
      </c>
      <c r="AG205" s="211" t="s">
        <v>145</v>
      </c>
      <c r="AH205" s="70" t="s">
        <v>52</v>
      </c>
      <c r="AI205" s="70" t="s">
        <v>52</v>
      </c>
      <c r="AJ205" s="70" t="s">
        <v>0</v>
      </c>
      <c r="AK205" s="211" t="s">
        <v>145</v>
      </c>
      <c r="AL205" s="70" t="s">
        <v>52</v>
      </c>
      <c r="AM205" s="70" t="s">
        <v>52</v>
      </c>
      <c r="AN205" s="70" t="s">
        <v>0</v>
      </c>
      <c r="AO205" s="211" t="s">
        <v>145</v>
      </c>
      <c r="AP205" s="70" t="s">
        <v>52</v>
      </c>
      <c r="AQ205" s="70" t="s">
        <v>52</v>
      </c>
      <c r="AR205" s="70" t="s">
        <v>0</v>
      </c>
      <c r="AS205" s="211" t="s">
        <v>145</v>
      </c>
      <c r="AT205" s="70" t="s">
        <v>52</v>
      </c>
      <c r="AU205" s="70" t="s">
        <v>52</v>
      </c>
      <c r="AV205" s="70" t="s">
        <v>0</v>
      </c>
      <c r="AW205" s="211" t="s">
        <v>145</v>
      </c>
    </row>
    <row r="206" spans="13:49" hidden="1" x14ac:dyDescent="0.2">
      <c r="N206" s="65">
        <v>0</v>
      </c>
      <c r="O206" s="65">
        <v>0</v>
      </c>
      <c r="P206" s="65">
        <f>P202</f>
        <v>12</v>
      </c>
      <c r="Q206" s="65" t="s">
        <v>120</v>
      </c>
      <c r="R206" s="65" t="s">
        <v>182</v>
      </c>
      <c r="S206" s="65" t="str">
        <f>$S$199</f>
        <v>&lt;4</v>
      </c>
      <c r="T206" s="65">
        <f>$P206</f>
        <v>12</v>
      </c>
      <c r="U206" s="65" t="s">
        <v>120</v>
      </c>
      <c r="V206" s="65" t="str">
        <f>$V$199</f>
        <v>&gt;3</v>
      </c>
      <c r="W206" s="65" t="s">
        <v>173</v>
      </c>
      <c r="X206" s="65">
        <f>$P206</f>
        <v>12</v>
      </c>
      <c r="Y206" s="65" t="s">
        <v>120</v>
      </c>
      <c r="Z206" s="65" t="s">
        <v>174</v>
      </c>
      <c r="AA206" s="65" t="s">
        <v>175</v>
      </c>
      <c r="AB206" s="65">
        <f>$P206</f>
        <v>12</v>
      </c>
      <c r="AC206" s="65" t="s">
        <v>120</v>
      </c>
      <c r="AD206" s="65" t="s">
        <v>116</v>
      </c>
      <c r="AE206" s="65" t="s">
        <v>176</v>
      </c>
      <c r="AF206" s="65">
        <f>$P206</f>
        <v>12</v>
      </c>
      <c r="AG206" s="65" t="s">
        <v>120</v>
      </c>
      <c r="AH206" s="65" t="s">
        <v>177</v>
      </c>
      <c r="AI206" s="65" t="s">
        <v>117</v>
      </c>
      <c r="AJ206" s="65">
        <f>$P206</f>
        <v>12</v>
      </c>
      <c r="AK206" s="65" t="s">
        <v>120</v>
      </c>
      <c r="AL206" s="65" t="s">
        <v>118</v>
      </c>
      <c r="AM206" s="65" t="s">
        <v>178</v>
      </c>
      <c r="AN206" s="65">
        <f>$P206</f>
        <v>12</v>
      </c>
      <c r="AO206" s="65" t="s">
        <v>120</v>
      </c>
      <c r="AP206" s="65" t="s">
        <v>179</v>
      </c>
      <c r="AQ206" s="65" t="s">
        <v>180</v>
      </c>
      <c r="AR206" s="65">
        <f>$P206</f>
        <v>12</v>
      </c>
      <c r="AS206" s="65" t="s">
        <v>120</v>
      </c>
      <c r="AT206" s="65" t="s">
        <v>181</v>
      </c>
      <c r="AV206" s="65">
        <f>$P206</f>
        <v>12</v>
      </c>
      <c r="AW206" s="65" t="s">
        <v>120</v>
      </c>
    </row>
    <row r="207" spans="13:49" hidden="1" x14ac:dyDescent="0.2"/>
    <row r="208" spans="13:49" ht="25.5" hidden="1" x14ac:dyDescent="0.2">
      <c r="N208" s="70" t="s">
        <v>52</v>
      </c>
      <c r="O208" s="70" t="s">
        <v>52</v>
      </c>
      <c r="P208" s="70" t="s">
        <v>0</v>
      </c>
      <c r="Q208" s="211" t="s">
        <v>145</v>
      </c>
      <c r="R208" s="70" t="s">
        <v>52</v>
      </c>
      <c r="S208" s="70" t="s">
        <v>52</v>
      </c>
      <c r="T208" s="70" t="s">
        <v>0</v>
      </c>
      <c r="U208" s="211" t="s">
        <v>145</v>
      </c>
      <c r="V208" s="70" t="s">
        <v>52</v>
      </c>
      <c r="W208" s="70" t="s">
        <v>52</v>
      </c>
      <c r="X208" s="70" t="s">
        <v>0</v>
      </c>
      <c r="Y208" s="211" t="s">
        <v>145</v>
      </c>
      <c r="Z208" s="70" t="s">
        <v>52</v>
      </c>
      <c r="AA208" s="70" t="s">
        <v>52</v>
      </c>
      <c r="AB208" s="70" t="s">
        <v>0</v>
      </c>
      <c r="AC208" s="211" t="s">
        <v>145</v>
      </c>
      <c r="AD208" s="70" t="s">
        <v>52</v>
      </c>
      <c r="AE208" s="70" t="s">
        <v>52</v>
      </c>
      <c r="AF208" s="70" t="s">
        <v>0</v>
      </c>
      <c r="AG208" s="211" t="s">
        <v>145</v>
      </c>
      <c r="AH208" s="70" t="s">
        <v>52</v>
      </c>
      <c r="AI208" s="70" t="s">
        <v>52</v>
      </c>
      <c r="AJ208" s="70" t="s">
        <v>0</v>
      </c>
      <c r="AK208" s="211" t="s">
        <v>145</v>
      </c>
      <c r="AL208" s="70" t="s">
        <v>52</v>
      </c>
      <c r="AM208" s="70" t="s">
        <v>52</v>
      </c>
      <c r="AN208" s="70" t="s">
        <v>0</v>
      </c>
      <c r="AO208" s="211" t="s">
        <v>145</v>
      </c>
      <c r="AP208" s="70" t="s">
        <v>52</v>
      </c>
      <c r="AQ208" s="70" t="s">
        <v>52</v>
      </c>
      <c r="AR208" s="70" t="s">
        <v>0</v>
      </c>
      <c r="AS208" s="211" t="s">
        <v>145</v>
      </c>
      <c r="AT208" s="70" t="s">
        <v>52</v>
      </c>
      <c r="AU208" s="70" t="s">
        <v>52</v>
      </c>
      <c r="AV208" s="70" t="s">
        <v>0</v>
      </c>
      <c r="AW208" s="211" t="s">
        <v>145</v>
      </c>
    </row>
    <row r="209" spans="14:49" hidden="1" x14ac:dyDescent="0.2">
      <c r="N209" s="65">
        <v>0</v>
      </c>
      <c r="O209" s="65">
        <v>0</v>
      </c>
      <c r="P209" s="65">
        <f>DGET('Bestandesdaten &gt;100 ha'!$AV$9:$AX$24,'Bestandesdaten &gt;100 ha'!$AX$9,B95:B96)</f>
        <v>13</v>
      </c>
      <c r="Q209" s="65" t="s">
        <v>120</v>
      </c>
      <c r="R209" s="65" t="s">
        <v>182</v>
      </c>
      <c r="S209" s="65" t="str">
        <f>$S$199</f>
        <v>&lt;4</v>
      </c>
      <c r="T209" s="65">
        <f>$P209</f>
        <v>13</v>
      </c>
      <c r="U209" s="65" t="s">
        <v>120</v>
      </c>
      <c r="V209" s="65" t="str">
        <f>$V$199</f>
        <v>&gt;3</v>
      </c>
      <c r="W209" s="65" t="s">
        <v>173</v>
      </c>
      <c r="X209" s="65">
        <f>$P209</f>
        <v>13</v>
      </c>
      <c r="Y209" s="65" t="s">
        <v>120</v>
      </c>
      <c r="Z209" s="65" t="s">
        <v>174</v>
      </c>
      <c r="AA209" s="65" t="s">
        <v>175</v>
      </c>
      <c r="AB209" s="65">
        <f>$P209</f>
        <v>13</v>
      </c>
      <c r="AC209" s="65" t="s">
        <v>120</v>
      </c>
      <c r="AD209" s="65" t="s">
        <v>116</v>
      </c>
      <c r="AE209" s="65" t="s">
        <v>176</v>
      </c>
      <c r="AF209" s="65">
        <f>$P209</f>
        <v>13</v>
      </c>
      <c r="AG209" s="65" t="s">
        <v>120</v>
      </c>
      <c r="AH209" s="65" t="s">
        <v>177</v>
      </c>
      <c r="AI209" s="65" t="s">
        <v>117</v>
      </c>
      <c r="AJ209" s="65">
        <f>$P209</f>
        <v>13</v>
      </c>
      <c r="AK209" s="65" t="s">
        <v>120</v>
      </c>
      <c r="AL209" s="65" t="s">
        <v>118</v>
      </c>
      <c r="AM209" s="65" t="s">
        <v>178</v>
      </c>
      <c r="AN209" s="65">
        <f>$P209</f>
        <v>13</v>
      </c>
      <c r="AO209" s="65" t="s">
        <v>120</v>
      </c>
      <c r="AP209" s="65" t="s">
        <v>179</v>
      </c>
      <c r="AQ209" s="65" t="s">
        <v>180</v>
      </c>
      <c r="AR209" s="65">
        <f>$P209</f>
        <v>13</v>
      </c>
      <c r="AS209" s="65" t="s">
        <v>120</v>
      </c>
      <c r="AT209" s="65" t="s">
        <v>181</v>
      </c>
      <c r="AV209" s="65">
        <f>$P209</f>
        <v>13</v>
      </c>
      <c r="AW209" s="65" t="s">
        <v>120</v>
      </c>
    </row>
    <row r="210" spans="14:49" ht="25.5" hidden="1" x14ac:dyDescent="0.2">
      <c r="N210" s="70" t="s">
        <v>52</v>
      </c>
      <c r="O210" s="70" t="s">
        <v>52</v>
      </c>
      <c r="P210" s="70" t="s">
        <v>0</v>
      </c>
      <c r="Q210" s="211" t="s">
        <v>145</v>
      </c>
      <c r="R210" s="70" t="s">
        <v>52</v>
      </c>
      <c r="S210" s="70" t="s">
        <v>52</v>
      </c>
      <c r="T210" s="70" t="s">
        <v>0</v>
      </c>
      <c r="U210" s="211" t="s">
        <v>145</v>
      </c>
      <c r="V210" s="70" t="s">
        <v>52</v>
      </c>
      <c r="W210" s="70" t="s">
        <v>52</v>
      </c>
      <c r="X210" s="70" t="s">
        <v>0</v>
      </c>
      <c r="Y210" s="211" t="s">
        <v>145</v>
      </c>
      <c r="Z210" s="70" t="s">
        <v>52</v>
      </c>
      <c r="AA210" s="70" t="s">
        <v>52</v>
      </c>
      <c r="AB210" s="70" t="s">
        <v>0</v>
      </c>
      <c r="AC210" s="211" t="s">
        <v>145</v>
      </c>
      <c r="AD210" s="70" t="s">
        <v>52</v>
      </c>
      <c r="AE210" s="70" t="s">
        <v>52</v>
      </c>
      <c r="AF210" s="70" t="s">
        <v>0</v>
      </c>
      <c r="AG210" s="211" t="s">
        <v>145</v>
      </c>
      <c r="AH210" s="70" t="s">
        <v>52</v>
      </c>
      <c r="AI210" s="70" t="s">
        <v>52</v>
      </c>
      <c r="AJ210" s="70" t="s">
        <v>0</v>
      </c>
      <c r="AK210" s="211" t="s">
        <v>145</v>
      </c>
      <c r="AL210" s="70" t="s">
        <v>52</v>
      </c>
      <c r="AM210" s="70" t="s">
        <v>52</v>
      </c>
      <c r="AN210" s="70" t="s">
        <v>0</v>
      </c>
      <c r="AO210" s="211" t="s">
        <v>145</v>
      </c>
      <c r="AP210" s="70" t="s">
        <v>52</v>
      </c>
      <c r="AQ210" s="70" t="s">
        <v>52</v>
      </c>
      <c r="AR210" s="70" t="s">
        <v>0</v>
      </c>
      <c r="AS210" s="211" t="s">
        <v>145</v>
      </c>
      <c r="AT210" s="70" t="s">
        <v>52</v>
      </c>
      <c r="AU210" s="70" t="s">
        <v>52</v>
      </c>
      <c r="AV210" s="70" t="s">
        <v>0</v>
      </c>
      <c r="AW210" s="211" t="s">
        <v>145</v>
      </c>
    </row>
    <row r="211" spans="14:49" hidden="1" x14ac:dyDescent="0.2">
      <c r="N211" s="65">
        <v>0</v>
      </c>
      <c r="O211" s="65">
        <v>0</v>
      </c>
      <c r="P211" s="65">
        <f>P209</f>
        <v>13</v>
      </c>
      <c r="Q211" s="65" t="s">
        <v>120</v>
      </c>
      <c r="R211" s="65" t="s">
        <v>182</v>
      </c>
      <c r="S211" s="65" t="str">
        <f>$S$199</f>
        <v>&lt;4</v>
      </c>
      <c r="T211" s="65">
        <f>$P211</f>
        <v>13</v>
      </c>
      <c r="U211" s="65" t="s">
        <v>120</v>
      </c>
      <c r="V211" s="65" t="str">
        <f>$V$199</f>
        <v>&gt;3</v>
      </c>
      <c r="W211" s="65" t="s">
        <v>173</v>
      </c>
      <c r="X211" s="65">
        <f>$P211</f>
        <v>13</v>
      </c>
      <c r="Y211" s="65" t="s">
        <v>120</v>
      </c>
      <c r="Z211" s="65" t="s">
        <v>174</v>
      </c>
      <c r="AA211" s="65" t="s">
        <v>175</v>
      </c>
      <c r="AB211" s="65">
        <f>$P211</f>
        <v>13</v>
      </c>
      <c r="AC211" s="65" t="s">
        <v>120</v>
      </c>
      <c r="AD211" s="65" t="s">
        <v>116</v>
      </c>
      <c r="AE211" s="65" t="s">
        <v>176</v>
      </c>
      <c r="AF211" s="65">
        <f>$P211</f>
        <v>13</v>
      </c>
      <c r="AG211" s="65" t="s">
        <v>120</v>
      </c>
      <c r="AH211" s="65" t="s">
        <v>177</v>
      </c>
      <c r="AI211" s="65" t="s">
        <v>117</v>
      </c>
      <c r="AJ211" s="65">
        <f>$P211</f>
        <v>13</v>
      </c>
      <c r="AK211" s="65" t="s">
        <v>120</v>
      </c>
      <c r="AL211" s="65" t="s">
        <v>118</v>
      </c>
      <c r="AM211" s="65" t="s">
        <v>178</v>
      </c>
      <c r="AN211" s="65">
        <f>$P211</f>
        <v>13</v>
      </c>
      <c r="AO211" s="65" t="s">
        <v>120</v>
      </c>
      <c r="AP211" s="65" t="s">
        <v>179</v>
      </c>
      <c r="AQ211" s="65" t="s">
        <v>180</v>
      </c>
      <c r="AR211" s="65">
        <f>$P211</f>
        <v>13</v>
      </c>
      <c r="AS211" s="65" t="s">
        <v>120</v>
      </c>
      <c r="AT211" s="65" t="s">
        <v>181</v>
      </c>
      <c r="AV211" s="65">
        <f>$P211</f>
        <v>13</v>
      </c>
      <c r="AW211" s="65" t="s">
        <v>120</v>
      </c>
    </row>
    <row r="212" spans="14:49" ht="25.5" hidden="1" x14ac:dyDescent="0.2">
      <c r="N212" s="70" t="s">
        <v>52</v>
      </c>
      <c r="O212" s="70" t="s">
        <v>52</v>
      </c>
      <c r="P212" s="70" t="s">
        <v>0</v>
      </c>
      <c r="Q212" s="211" t="s">
        <v>145</v>
      </c>
      <c r="R212" s="70" t="s">
        <v>52</v>
      </c>
      <c r="S212" s="70" t="s">
        <v>52</v>
      </c>
      <c r="T212" s="70" t="s">
        <v>0</v>
      </c>
      <c r="U212" s="211" t="s">
        <v>145</v>
      </c>
      <c r="V212" s="70" t="s">
        <v>52</v>
      </c>
      <c r="W212" s="70" t="s">
        <v>52</v>
      </c>
      <c r="X212" s="70" t="s">
        <v>0</v>
      </c>
      <c r="Y212" s="211" t="s">
        <v>145</v>
      </c>
      <c r="Z212" s="70" t="s">
        <v>52</v>
      </c>
      <c r="AA212" s="70" t="s">
        <v>52</v>
      </c>
      <c r="AB212" s="70" t="s">
        <v>0</v>
      </c>
      <c r="AC212" s="211" t="s">
        <v>145</v>
      </c>
      <c r="AD212" s="70" t="s">
        <v>52</v>
      </c>
      <c r="AE212" s="70" t="s">
        <v>52</v>
      </c>
      <c r="AF212" s="70" t="s">
        <v>0</v>
      </c>
      <c r="AG212" s="211" t="s">
        <v>145</v>
      </c>
      <c r="AH212" s="70" t="s">
        <v>52</v>
      </c>
      <c r="AI212" s="70" t="s">
        <v>52</v>
      </c>
      <c r="AJ212" s="70" t="s">
        <v>0</v>
      </c>
      <c r="AK212" s="211" t="s">
        <v>145</v>
      </c>
      <c r="AL212" s="70" t="s">
        <v>52</v>
      </c>
      <c r="AM212" s="70" t="s">
        <v>52</v>
      </c>
      <c r="AN212" s="70" t="s">
        <v>0</v>
      </c>
      <c r="AO212" s="211" t="s">
        <v>145</v>
      </c>
      <c r="AP212" s="70" t="s">
        <v>52</v>
      </c>
      <c r="AQ212" s="70" t="s">
        <v>52</v>
      </c>
      <c r="AR212" s="70" t="s">
        <v>0</v>
      </c>
      <c r="AS212" s="211" t="s">
        <v>145</v>
      </c>
      <c r="AT212" s="70" t="s">
        <v>52</v>
      </c>
      <c r="AU212" s="70" t="s">
        <v>52</v>
      </c>
      <c r="AV212" s="70" t="s">
        <v>0</v>
      </c>
      <c r="AW212" s="211" t="s">
        <v>145</v>
      </c>
    </row>
    <row r="213" spans="14:49" hidden="1" x14ac:dyDescent="0.2">
      <c r="N213" s="65">
        <v>0</v>
      </c>
      <c r="O213" s="65">
        <v>0</v>
      </c>
      <c r="P213" s="65">
        <f>P209</f>
        <v>13</v>
      </c>
      <c r="Q213" s="65" t="s">
        <v>120</v>
      </c>
      <c r="R213" s="65" t="s">
        <v>182</v>
      </c>
      <c r="S213" s="65" t="str">
        <f>$S$199</f>
        <v>&lt;4</v>
      </c>
      <c r="T213" s="65">
        <f>$P213</f>
        <v>13</v>
      </c>
      <c r="U213" s="65" t="s">
        <v>120</v>
      </c>
      <c r="V213" s="65" t="str">
        <f>$V$199</f>
        <v>&gt;3</v>
      </c>
      <c r="W213" s="65" t="s">
        <v>173</v>
      </c>
      <c r="X213" s="65">
        <f>$P213</f>
        <v>13</v>
      </c>
      <c r="Y213" s="65" t="s">
        <v>120</v>
      </c>
      <c r="Z213" s="65" t="s">
        <v>174</v>
      </c>
      <c r="AA213" s="65" t="s">
        <v>175</v>
      </c>
      <c r="AB213" s="65">
        <f>$P213</f>
        <v>13</v>
      </c>
      <c r="AC213" s="65" t="s">
        <v>120</v>
      </c>
      <c r="AD213" s="65" t="s">
        <v>116</v>
      </c>
      <c r="AE213" s="65" t="s">
        <v>176</v>
      </c>
      <c r="AF213" s="65">
        <f>$P213</f>
        <v>13</v>
      </c>
      <c r="AG213" s="65" t="s">
        <v>120</v>
      </c>
      <c r="AH213" s="65" t="s">
        <v>177</v>
      </c>
      <c r="AI213" s="65" t="s">
        <v>117</v>
      </c>
      <c r="AJ213" s="65">
        <f>$P213</f>
        <v>13</v>
      </c>
      <c r="AK213" s="65" t="s">
        <v>120</v>
      </c>
      <c r="AL213" s="65" t="s">
        <v>118</v>
      </c>
      <c r="AM213" s="65" t="s">
        <v>178</v>
      </c>
      <c r="AN213" s="65">
        <f>$P213</f>
        <v>13</v>
      </c>
      <c r="AO213" s="65" t="s">
        <v>120</v>
      </c>
      <c r="AP213" s="65" t="s">
        <v>179</v>
      </c>
      <c r="AQ213" s="65" t="s">
        <v>180</v>
      </c>
      <c r="AR213" s="65">
        <f>$P213</f>
        <v>13</v>
      </c>
      <c r="AS213" s="65" t="s">
        <v>120</v>
      </c>
      <c r="AT213" s="65" t="s">
        <v>181</v>
      </c>
      <c r="AV213" s="65">
        <f>$P213</f>
        <v>13</v>
      </c>
      <c r="AW213" s="65" t="s">
        <v>120</v>
      </c>
    </row>
    <row r="214" spans="14:49" hidden="1" x14ac:dyDescent="0.2"/>
    <row r="215" spans="14:49" ht="25.5" hidden="1" x14ac:dyDescent="0.2">
      <c r="N215" s="70" t="s">
        <v>52</v>
      </c>
      <c r="O215" s="70" t="s">
        <v>52</v>
      </c>
      <c r="P215" s="70" t="s">
        <v>0</v>
      </c>
      <c r="Q215" s="211" t="s">
        <v>145</v>
      </c>
      <c r="R215" s="70" t="s">
        <v>52</v>
      </c>
      <c r="S215" s="70" t="s">
        <v>52</v>
      </c>
      <c r="T215" s="70" t="s">
        <v>0</v>
      </c>
      <c r="U215" s="211" t="s">
        <v>145</v>
      </c>
      <c r="V215" s="70" t="s">
        <v>52</v>
      </c>
      <c r="W215" s="70" t="s">
        <v>52</v>
      </c>
      <c r="X215" s="70" t="s">
        <v>0</v>
      </c>
      <c r="Y215" s="211" t="s">
        <v>145</v>
      </c>
      <c r="Z215" s="70" t="s">
        <v>52</v>
      </c>
      <c r="AA215" s="70" t="s">
        <v>52</v>
      </c>
      <c r="AB215" s="70" t="s">
        <v>0</v>
      </c>
      <c r="AC215" s="211" t="s">
        <v>145</v>
      </c>
      <c r="AD215" s="70" t="s">
        <v>52</v>
      </c>
      <c r="AE215" s="70" t="s">
        <v>52</v>
      </c>
      <c r="AF215" s="70" t="s">
        <v>0</v>
      </c>
      <c r="AG215" s="211" t="s">
        <v>145</v>
      </c>
      <c r="AH215" s="70" t="s">
        <v>52</v>
      </c>
      <c r="AI215" s="70" t="s">
        <v>52</v>
      </c>
      <c r="AJ215" s="70" t="s">
        <v>0</v>
      </c>
      <c r="AK215" s="211" t="s">
        <v>145</v>
      </c>
      <c r="AL215" s="70" t="s">
        <v>52</v>
      </c>
      <c r="AM215" s="70" t="s">
        <v>52</v>
      </c>
      <c r="AN215" s="70" t="s">
        <v>0</v>
      </c>
      <c r="AO215" s="211" t="s">
        <v>145</v>
      </c>
      <c r="AP215" s="70" t="s">
        <v>52</v>
      </c>
      <c r="AQ215" s="70" t="s">
        <v>52</v>
      </c>
      <c r="AR215" s="70" t="s">
        <v>0</v>
      </c>
      <c r="AS215" s="211" t="s">
        <v>145</v>
      </c>
      <c r="AT215" s="70" t="s">
        <v>52</v>
      </c>
      <c r="AU215" s="70" t="s">
        <v>52</v>
      </c>
      <c r="AV215" s="70" t="s">
        <v>0</v>
      </c>
      <c r="AW215" s="211" t="s">
        <v>145</v>
      </c>
    </row>
    <row r="216" spans="14:49" hidden="1" x14ac:dyDescent="0.2">
      <c r="N216" s="65">
        <v>0</v>
      </c>
      <c r="O216" s="65">
        <v>0</v>
      </c>
      <c r="P216" s="65">
        <f>DGET('Bestandesdaten &gt;100 ha'!$AV$9:$AX$24,'Bestandesdaten &gt;100 ha'!$AX$9,B102:B103)</f>
        <v>14</v>
      </c>
      <c r="Q216" s="65" t="s">
        <v>120</v>
      </c>
      <c r="R216" s="65" t="s">
        <v>182</v>
      </c>
      <c r="S216" s="65" t="str">
        <f>$S$199</f>
        <v>&lt;4</v>
      </c>
      <c r="T216" s="65">
        <f>$P216</f>
        <v>14</v>
      </c>
      <c r="U216" s="65" t="s">
        <v>120</v>
      </c>
      <c r="V216" s="65" t="str">
        <f>$V$199</f>
        <v>&gt;3</v>
      </c>
      <c r="W216" s="65" t="s">
        <v>173</v>
      </c>
      <c r="X216" s="65">
        <f>$P216</f>
        <v>14</v>
      </c>
      <c r="Y216" s="65" t="s">
        <v>120</v>
      </c>
      <c r="Z216" s="65" t="s">
        <v>174</v>
      </c>
      <c r="AA216" s="65" t="s">
        <v>175</v>
      </c>
      <c r="AB216" s="65">
        <f>$P216</f>
        <v>14</v>
      </c>
      <c r="AC216" s="65" t="s">
        <v>120</v>
      </c>
      <c r="AD216" s="65" t="s">
        <v>116</v>
      </c>
      <c r="AE216" s="65" t="s">
        <v>176</v>
      </c>
      <c r="AF216" s="65">
        <f>$P216</f>
        <v>14</v>
      </c>
      <c r="AG216" s="65" t="s">
        <v>120</v>
      </c>
      <c r="AH216" s="65" t="s">
        <v>177</v>
      </c>
      <c r="AI216" s="65" t="s">
        <v>117</v>
      </c>
      <c r="AJ216" s="65">
        <f>$P216</f>
        <v>14</v>
      </c>
      <c r="AK216" s="65" t="s">
        <v>120</v>
      </c>
      <c r="AL216" s="65" t="s">
        <v>118</v>
      </c>
      <c r="AM216" s="65" t="s">
        <v>178</v>
      </c>
      <c r="AN216" s="65">
        <f>$P216</f>
        <v>14</v>
      </c>
      <c r="AO216" s="65" t="s">
        <v>120</v>
      </c>
      <c r="AP216" s="65" t="s">
        <v>179</v>
      </c>
      <c r="AQ216" s="65" t="s">
        <v>180</v>
      </c>
      <c r="AR216" s="65">
        <f>$P216</f>
        <v>14</v>
      </c>
      <c r="AS216" s="65" t="s">
        <v>120</v>
      </c>
      <c r="AT216" s="65" t="s">
        <v>181</v>
      </c>
      <c r="AV216" s="65">
        <f>$P216</f>
        <v>14</v>
      </c>
      <c r="AW216" s="65" t="s">
        <v>120</v>
      </c>
    </row>
    <row r="217" spans="14:49" ht="25.5" hidden="1" x14ac:dyDescent="0.2">
      <c r="N217" s="70" t="s">
        <v>52</v>
      </c>
      <c r="O217" s="70" t="s">
        <v>52</v>
      </c>
      <c r="P217" s="70" t="s">
        <v>0</v>
      </c>
      <c r="Q217" s="211" t="s">
        <v>145</v>
      </c>
      <c r="R217" s="70" t="s">
        <v>52</v>
      </c>
      <c r="S217" s="70" t="s">
        <v>52</v>
      </c>
      <c r="T217" s="70" t="s">
        <v>0</v>
      </c>
      <c r="U217" s="211" t="s">
        <v>145</v>
      </c>
      <c r="V217" s="70" t="s">
        <v>52</v>
      </c>
      <c r="W217" s="70" t="s">
        <v>52</v>
      </c>
      <c r="X217" s="70" t="s">
        <v>0</v>
      </c>
      <c r="Y217" s="211" t="s">
        <v>145</v>
      </c>
      <c r="Z217" s="70" t="s">
        <v>52</v>
      </c>
      <c r="AA217" s="70" t="s">
        <v>52</v>
      </c>
      <c r="AB217" s="70" t="s">
        <v>0</v>
      </c>
      <c r="AC217" s="211" t="s">
        <v>145</v>
      </c>
      <c r="AD217" s="70" t="s">
        <v>52</v>
      </c>
      <c r="AE217" s="70" t="s">
        <v>52</v>
      </c>
      <c r="AF217" s="70" t="s">
        <v>0</v>
      </c>
      <c r="AG217" s="211" t="s">
        <v>145</v>
      </c>
      <c r="AH217" s="70" t="s">
        <v>52</v>
      </c>
      <c r="AI217" s="70" t="s">
        <v>52</v>
      </c>
      <c r="AJ217" s="70" t="s">
        <v>0</v>
      </c>
      <c r="AK217" s="211" t="s">
        <v>145</v>
      </c>
      <c r="AL217" s="70" t="s">
        <v>52</v>
      </c>
      <c r="AM217" s="70" t="s">
        <v>52</v>
      </c>
      <c r="AN217" s="70" t="s">
        <v>0</v>
      </c>
      <c r="AO217" s="211" t="s">
        <v>145</v>
      </c>
      <c r="AP217" s="70" t="s">
        <v>52</v>
      </c>
      <c r="AQ217" s="70" t="s">
        <v>52</v>
      </c>
      <c r="AR217" s="70" t="s">
        <v>0</v>
      </c>
      <c r="AS217" s="211" t="s">
        <v>145</v>
      </c>
      <c r="AT217" s="70" t="s">
        <v>52</v>
      </c>
      <c r="AU217" s="70" t="s">
        <v>52</v>
      </c>
      <c r="AV217" s="70" t="s">
        <v>0</v>
      </c>
      <c r="AW217" s="211" t="s">
        <v>145</v>
      </c>
    </row>
    <row r="218" spans="14:49" hidden="1" x14ac:dyDescent="0.2">
      <c r="N218" s="65">
        <v>0</v>
      </c>
      <c r="O218" s="65">
        <v>0</v>
      </c>
      <c r="P218" s="65">
        <f>P216</f>
        <v>14</v>
      </c>
      <c r="Q218" s="65" t="s">
        <v>120</v>
      </c>
      <c r="R218" s="65" t="s">
        <v>182</v>
      </c>
      <c r="S218" s="65" t="str">
        <f>$S$199</f>
        <v>&lt;4</v>
      </c>
      <c r="T218" s="65">
        <f>$P218</f>
        <v>14</v>
      </c>
      <c r="U218" s="65" t="s">
        <v>120</v>
      </c>
      <c r="V218" s="65" t="str">
        <f>$V$199</f>
        <v>&gt;3</v>
      </c>
      <c r="W218" s="65" t="s">
        <v>173</v>
      </c>
      <c r="X218" s="65">
        <f>$P218</f>
        <v>14</v>
      </c>
      <c r="Y218" s="65" t="s">
        <v>120</v>
      </c>
      <c r="Z218" s="65" t="s">
        <v>174</v>
      </c>
      <c r="AA218" s="65" t="s">
        <v>175</v>
      </c>
      <c r="AB218" s="65">
        <f>$P218</f>
        <v>14</v>
      </c>
      <c r="AC218" s="65" t="s">
        <v>120</v>
      </c>
      <c r="AD218" s="65" t="s">
        <v>116</v>
      </c>
      <c r="AE218" s="65" t="s">
        <v>176</v>
      </c>
      <c r="AF218" s="65">
        <f>$P218</f>
        <v>14</v>
      </c>
      <c r="AG218" s="65" t="s">
        <v>120</v>
      </c>
      <c r="AH218" s="65" t="s">
        <v>177</v>
      </c>
      <c r="AI218" s="65" t="s">
        <v>117</v>
      </c>
      <c r="AJ218" s="65">
        <f>$P218</f>
        <v>14</v>
      </c>
      <c r="AK218" s="65" t="s">
        <v>120</v>
      </c>
      <c r="AL218" s="65" t="s">
        <v>118</v>
      </c>
      <c r="AM218" s="65" t="s">
        <v>178</v>
      </c>
      <c r="AN218" s="65">
        <f>$P218</f>
        <v>14</v>
      </c>
      <c r="AO218" s="65" t="s">
        <v>120</v>
      </c>
      <c r="AP218" s="65" t="s">
        <v>179</v>
      </c>
      <c r="AQ218" s="65" t="s">
        <v>180</v>
      </c>
      <c r="AR218" s="65">
        <f>$P218</f>
        <v>14</v>
      </c>
      <c r="AS218" s="65" t="s">
        <v>120</v>
      </c>
      <c r="AT218" s="65" t="s">
        <v>181</v>
      </c>
      <c r="AV218" s="65">
        <f>$P218</f>
        <v>14</v>
      </c>
      <c r="AW218" s="65" t="s">
        <v>120</v>
      </c>
    </row>
    <row r="219" spans="14:49" ht="25.5" hidden="1" x14ac:dyDescent="0.2">
      <c r="N219" s="70" t="s">
        <v>52</v>
      </c>
      <c r="O219" s="70" t="s">
        <v>52</v>
      </c>
      <c r="P219" s="70" t="s">
        <v>0</v>
      </c>
      <c r="Q219" s="211" t="s">
        <v>145</v>
      </c>
      <c r="R219" s="70" t="s">
        <v>52</v>
      </c>
      <c r="S219" s="70" t="s">
        <v>52</v>
      </c>
      <c r="T219" s="70" t="s">
        <v>0</v>
      </c>
      <c r="U219" s="211" t="s">
        <v>145</v>
      </c>
      <c r="V219" s="70" t="s">
        <v>52</v>
      </c>
      <c r="W219" s="70" t="s">
        <v>52</v>
      </c>
      <c r="X219" s="70" t="s">
        <v>0</v>
      </c>
      <c r="Y219" s="211" t="s">
        <v>145</v>
      </c>
      <c r="Z219" s="70" t="s">
        <v>52</v>
      </c>
      <c r="AA219" s="70" t="s">
        <v>52</v>
      </c>
      <c r="AB219" s="70" t="s">
        <v>0</v>
      </c>
      <c r="AC219" s="211" t="s">
        <v>145</v>
      </c>
      <c r="AD219" s="70" t="s">
        <v>52</v>
      </c>
      <c r="AE219" s="70" t="s">
        <v>52</v>
      </c>
      <c r="AF219" s="70" t="s">
        <v>0</v>
      </c>
      <c r="AG219" s="211" t="s">
        <v>145</v>
      </c>
      <c r="AH219" s="70" t="s">
        <v>52</v>
      </c>
      <c r="AI219" s="70" t="s">
        <v>52</v>
      </c>
      <c r="AJ219" s="70" t="s">
        <v>0</v>
      </c>
      <c r="AK219" s="211" t="s">
        <v>145</v>
      </c>
      <c r="AL219" s="70" t="s">
        <v>52</v>
      </c>
      <c r="AM219" s="70" t="s">
        <v>52</v>
      </c>
      <c r="AN219" s="70" t="s">
        <v>0</v>
      </c>
      <c r="AO219" s="211" t="s">
        <v>145</v>
      </c>
      <c r="AP219" s="70" t="s">
        <v>52</v>
      </c>
      <c r="AQ219" s="70" t="s">
        <v>52</v>
      </c>
      <c r="AR219" s="70" t="s">
        <v>0</v>
      </c>
      <c r="AS219" s="211" t="s">
        <v>145</v>
      </c>
      <c r="AT219" s="70" t="s">
        <v>52</v>
      </c>
      <c r="AU219" s="70" t="s">
        <v>52</v>
      </c>
      <c r="AV219" s="70" t="s">
        <v>0</v>
      </c>
      <c r="AW219" s="211" t="s">
        <v>145</v>
      </c>
    </row>
    <row r="220" spans="14:49" hidden="1" x14ac:dyDescent="0.2">
      <c r="N220" s="65">
        <v>0</v>
      </c>
      <c r="O220" s="65">
        <v>0</v>
      </c>
      <c r="P220" s="65">
        <f>P216</f>
        <v>14</v>
      </c>
      <c r="Q220" s="65" t="s">
        <v>120</v>
      </c>
      <c r="R220" s="65" t="s">
        <v>182</v>
      </c>
      <c r="S220" s="65" t="str">
        <f>$S$199</f>
        <v>&lt;4</v>
      </c>
      <c r="T220" s="65">
        <f>$P220</f>
        <v>14</v>
      </c>
      <c r="U220" s="65" t="s">
        <v>120</v>
      </c>
      <c r="V220" s="65" t="str">
        <f>$V$199</f>
        <v>&gt;3</v>
      </c>
      <c r="W220" s="65" t="s">
        <v>173</v>
      </c>
      <c r="X220" s="65">
        <f>$P220</f>
        <v>14</v>
      </c>
      <c r="Y220" s="65" t="s">
        <v>120</v>
      </c>
      <c r="Z220" s="65" t="s">
        <v>174</v>
      </c>
      <c r="AA220" s="65" t="s">
        <v>175</v>
      </c>
      <c r="AB220" s="65">
        <f>$P220</f>
        <v>14</v>
      </c>
      <c r="AC220" s="65" t="s">
        <v>120</v>
      </c>
      <c r="AD220" s="65" t="s">
        <v>116</v>
      </c>
      <c r="AE220" s="65" t="s">
        <v>176</v>
      </c>
      <c r="AF220" s="65">
        <f>$P220</f>
        <v>14</v>
      </c>
      <c r="AG220" s="65" t="s">
        <v>120</v>
      </c>
      <c r="AH220" s="65" t="s">
        <v>177</v>
      </c>
      <c r="AI220" s="65" t="s">
        <v>117</v>
      </c>
      <c r="AJ220" s="65">
        <f>$P220</f>
        <v>14</v>
      </c>
      <c r="AK220" s="65" t="s">
        <v>120</v>
      </c>
      <c r="AL220" s="65" t="s">
        <v>118</v>
      </c>
      <c r="AM220" s="65" t="s">
        <v>178</v>
      </c>
      <c r="AN220" s="65">
        <f>$P220</f>
        <v>14</v>
      </c>
      <c r="AO220" s="65" t="s">
        <v>120</v>
      </c>
      <c r="AP220" s="65" t="s">
        <v>179</v>
      </c>
      <c r="AQ220" s="65" t="s">
        <v>180</v>
      </c>
      <c r="AR220" s="65">
        <f>$P220</f>
        <v>14</v>
      </c>
      <c r="AS220" s="65" t="s">
        <v>120</v>
      </c>
      <c r="AT220" s="65" t="s">
        <v>181</v>
      </c>
      <c r="AV220" s="65">
        <f>$P220</f>
        <v>14</v>
      </c>
      <c r="AW220" s="65" t="s">
        <v>120</v>
      </c>
    </row>
    <row r="221" spans="14:49" hidden="1" x14ac:dyDescent="0.2"/>
    <row r="222" spans="14:49" ht="25.5" hidden="1" x14ac:dyDescent="0.2">
      <c r="N222" s="70" t="s">
        <v>52</v>
      </c>
      <c r="O222" s="70" t="s">
        <v>52</v>
      </c>
      <c r="P222" s="70" t="s">
        <v>0</v>
      </c>
      <c r="Q222" s="211" t="s">
        <v>145</v>
      </c>
      <c r="R222" s="70" t="s">
        <v>52</v>
      </c>
      <c r="S222" s="70" t="s">
        <v>52</v>
      </c>
      <c r="T222" s="70" t="s">
        <v>0</v>
      </c>
      <c r="U222" s="211" t="s">
        <v>145</v>
      </c>
      <c r="V222" s="70" t="s">
        <v>52</v>
      </c>
      <c r="W222" s="70" t="s">
        <v>52</v>
      </c>
      <c r="X222" s="70" t="s">
        <v>0</v>
      </c>
      <c r="Y222" s="211" t="s">
        <v>145</v>
      </c>
      <c r="Z222" s="70" t="s">
        <v>52</v>
      </c>
      <c r="AA222" s="70" t="s">
        <v>52</v>
      </c>
      <c r="AB222" s="70" t="s">
        <v>0</v>
      </c>
      <c r="AC222" s="211" t="s">
        <v>145</v>
      </c>
      <c r="AD222" s="70" t="s">
        <v>52</v>
      </c>
      <c r="AE222" s="70" t="s">
        <v>52</v>
      </c>
      <c r="AF222" s="70" t="s">
        <v>0</v>
      </c>
      <c r="AG222" s="211" t="s">
        <v>145</v>
      </c>
      <c r="AH222" s="70" t="s">
        <v>52</v>
      </c>
      <c r="AI222" s="70" t="s">
        <v>52</v>
      </c>
      <c r="AJ222" s="70" t="s">
        <v>0</v>
      </c>
      <c r="AK222" s="211" t="s">
        <v>145</v>
      </c>
      <c r="AL222" s="70" t="s">
        <v>52</v>
      </c>
      <c r="AM222" s="70" t="s">
        <v>52</v>
      </c>
      <c r="AN222" s="70" t="s">
        <v>0</v>
      </c>
      <c r="AO222" s="211" t="s">
        <v>145</v>
      </c>
      <c r="AP222" s="70" t="s">
        <v>52</v>
      </c>
      <c r="AQ222" s="70" t="s">
        <v>52</v>
      </c>
      <c r="AR222" s="70" t="s">
        <v>0</v>
      </c>
      <c r="AS222" s="211" t="s">
        <v>145</v>
      </c>
      <c r="AT222" s="70" t="s">
        <v>52</v>
      </c>
      <c r="AU222" s="70" t="s">
        <v>52</v>
      </c>
      <c r="AV222" s="70" t="s">
        <v>0</v>
      </c>
      <c r="AW222" s="211" t="s">
        <v>145</v>
      </c>
    </row>
    <row r="223" spans="14:49" hidden="1" x14ac:dyDescent="0.2">
      <c r="N223" s="65">
        <v>0</v>
      </c>
      <c r="O223" s="65">
        <v>0</v>
      </c>
      <c r="P223" s="65">
        <f>DGET('Bestandesdaten &gt;100 ha'!$AV$9:$AX$24,'Bestandesdaten &gt;100 ha'!$AX$9,B109:B110)</f>
        <v>15</v>
      </c>
      <c r="Q223" s="65" t="s">
        <v>120</v>
      </c>
      <c r="R223" s="65" t="s">
        <v>182</v>
      </c>
      <c r="S223" s="65" t="str">
        <f>$S$199</f>
        <v>&lt;4</v>
      </c>
      <c r="T223" s="65">
        <f>$P223</f>
        <v>15</v>
      </c>
      <c r="U223" s="65" t="s">
        <v>120</v>
      </c>
      <c r="V223" s="65" t="str">
        <f>$V$199</f>
        <v>&gt;3</v>
      </c>
      <c r="W223" s="65" t="s">
        <v>173</v>
      </c>
      <c r="X223" s="65">
        <f>$P223</f>
        <v>15</v>
      </c>
      <c r="Y223" s="65" t="s">
        <v>120</v>
      </c>
      <c r="Z223" s="65" t="s">
        <v>174</v>
      </c>
      <c r="AA223" s="65" t="s">
        <v>175</v>
      </c>
      <c r="AB223" s="65">
        <f>$P223</f>
        <v>15</v>
      </c>
      <c r="AC223" s="65" t="s">
        <v>120</v>
      </c>
      <c r="AD223" s="65" t="s">
        <v>116</v>
      </c>
      <c r="AE223" s="65" t="s">
        <v>176</v>
      </c>
      <c r="AF223" s="65">
        <f>$P223</f>
        <v>15</v>
      </c>
      <c r="AG223" s="65" t="s">
        <v>120</v>
      </c>
      <c r="AH223" s="65" t="s">
        <v>177</v>
      </c>
      <c r="AI223" s="65" t="s">
        <v>117</v>
      </c>
      <c r="AJ223" s="65">
        <f>$P223</f>
        <v>15</v>
      </c>
      <c r="AK223" s="65" t="s">
        <v>120</v>
      </c>
      <c r="AL223" s="65" t="s">
        <v>118</v>
      </c>
      <c r="AM223" s="65" t="s">
        <v>178</v>
      </c>
      <c r="AN223" s="65">
        <f>$P223</f>
        <v>15</v>
      </c>
      <c r="AO223" s="65" t="s">
        <v>120</v>
      </c>
      <c r="AP223" s="65" t="s">
        <v>179</v>
      </c>
      <c r="AQ223" s="65" t="s">
        <v>180</v>
      </c>
      <c r="AR223" s="65">
        <f>$P223</f>
        <v>15</v>
      </c>
      <c r="AS223" s="65" t="s">
        <v>120</v>
      </c>
      <c r="AT223" s="65" t="s">
        <v>181</v>
      </c>
      <c r="AV223" s="65">
        <f>$P223</f>
        <v>15</v>
      </c>
      <c r="AW223" s="65" t="s">
        <v>120</v>
      </c>
    </row>
    <row r="224" spans="14:49" ht="25.5" hidden="1" x14ac:dyDescent="0.2">
      <c r="N224" s="70" t="s">
        <v>52</v>
      </c>
      <c r="O224" s="70" t="s">
        <v>52</v>
      </c>
      <c r="P224" s="70" t="s">
        <v>0</v>
      </c>
      <c r="Q224" s="211" t="s">
        <v>145</v>
      </c>
      <c r="R224" s="70" t="s">
        <v>52</v>
      </c>
      <c r="S224" s="70" t="s">
        <v>52</v>
      </c>
      <c r="T224" s="70" t="s">
        <v>0</v>
      </c>
      <c r="U224" s="211" t="s">
        <v>145</v>
      </c>
      <c r="V224" s="70" t="s">
        <v>52</v>
      </c>
      <c r="W224" s="70" t="s">
        <v>52</v>
      </c>
      <c r="X224" s="70" t="s">
        <v>0</v>
      </c>
      <c r="Y224" s="211" t="s">
        <v>145</v>
      </c>
      <c r="Z224" s="70" t="s">
        <v>52</v>
      </c>
      <c r="AA224" s="70" t="s">
        <v>52</v>
      </c>
      <c r="AB224" s="70" t="s">
        <v>0</v>
      </c>
      <c r="AC224" s="211" t="s">
        <v>145</v>
      </c>
      <c r="AD224" s="70" t="s">
        <v>52</v>
      </c>
      <c r="AE224" s="70" t="s">
        <v>52</v>
      </c>
      <c r="AF224" s="70" t="s">
        <v>0</v>
      </c>
      <c r="AG224" s="211" t="s">
        <v>145</v>
      </c>
      <c r="AH224" s="70" t="s">
        <v>52</v>
      </c>
      <c r="AI224" s="70" t="s">
        <v>52</v>
      </c>
      <c r="AJ224" s="70" t="s">
        <v>0</v>
      </c>
      <c r="AK224" s="211" t="s">
        <v>145</v>
      </c>
      <c r="AL224" s="70" t="s">
        <v>52</v>
      </c>
      <c r="AM224" s="70" t="s">
        <v>52</v>
      </c>
      <c r="AN224" s="70" t="s">
        <v>0</v>
      </c>
      <c r="AO224" s="211" t="s">
        <v>145</v>
      </c>
      <c r="AP224" s="70" t="s">
        <v>52</v>
      </c>
      <c r="AQ224" s="70" t="s">
        <v>52</v>
      </c>
      <c r="AR224" s="70" t="s">
        <v>0</v>
      </c>
      <c r="AS224" s="211" t="s">
        <v>145</v>
      </c>
      <c r="AT224" s="70" t="s">
        <v>52</v>
      </c>
      <c r="AU224" s="70" t="s">
        <v>52</v>
      </c>
      <c r="AV224" s="70" t="s">
        <v>0</v>
      </c>
      <c r="AW224" s="211" t="s">
        <v>145</v>
      </c>
    </row>
    <row r="225" spans="14:49" hidden="1" x14ac:dyDescent="0.2">
      <c r="N225" s="65">
        <v>0</v>
      </c>
      <c r="O225" s="65">
        <v>0</v>
      </c>
      <c r="P225" s="65">
        <f>P223</f>
        <v>15</v>
      </c>
      <c r="Q225" s="65" t="s">
        <v>120</v>
      </c>
      <c r="R225" s="65" t="s">
        <v>182</v>
      </c>
      <c r="S225" s="65" t="str">
        <f>$S$199</f>
        <v>&lt;4</v>
      </c>
      <c r="T225" s="65">
        <f>$P225</f>
        <v>15</v>
      </c>
      <c r="U225" s="65" t="s">
        <v>120</v>
      </c>
      <c r="V225" s="65" t="str">
        <f>$V$199</f>
        <v>&gt;3</v>
      </c>
      <c r="W225" s="65" t="s">
        <v>173</v>
      </c>
      <c r="X225" s="65">
        <f>$P225</f>
        <v>15</v>
      </c>
      <c r="Y225" s="65" t="s">
        <v>120</v>
      </c>
      <c r="Z225" s="65" t="s">
        <v>174</v>
      </c>
      <c r="AA225" s="65" t="s">
        <v>175</v>
      </c>
      <c r="AB225" s="65">
        <f>$P225</f>
        <v>15</v>
      </c>
      <c r="AC225" s="65" t="s">
        <v>120</v>
      </c>
      <c r="AD225" s="65" t="s">
        <v>116</v>
      </c>
      <c r="AE225" s="65" t="s">
        <v>176</v>
      </c>
      <c r="AF225" s="65">
        <f>$P225</f>
        <v>15</v>
      </c>
      <c r="AG225" s="65" t="s">
        <v>120</v>
      </c>
      <c r="AH225" s="65" t="s">
        <v>177</v>
      </c>
      <c r="AI225" s="65" t="s">
        <v>117</v>
      </c>
      <c r="AJ225" s="65">
        <f>$P225</f>
        <v>15</v>
      </c>
      <c r="AK225" s="65" t="s">
        <v>120</v>
      </c>
      <c r="AL225" s="65" t="s">
        <v>118</v>
      </c>
      <c r="AM225" s="65" t="s">
        <v>178</v>
      </c>
      <c r="AN225" s="65">
        <f>$P225</f>
        <v>15</v>
      </c>
      <c r="AO225" s="65" t="s">
        <v>120</v>
      </c>
      <c r="AP225" s="65" t="s">
        <v>179</v>
      </c>
      <c r="AQ225" s="65" t="s">
        <v>180</v>
      </c>
      <c r="AR225" s="65">
        <f>$P225</f>
        <v>15</v>
      </c>
      <c r="AS225" s="65" t="s">
        <v>120</v>
      </c>
      <c r="AT225" s="65" t="s">
        <v>181</v>
      </c>
      <c r="AV225" s="65">
        <f>$P225</f>
        <v>15</v>
      </c>
      <c r="AW225" s="65" t="s">
        <v>120</v>
      </c>
    </row>
    <row r="226" spans="14:49" ht="25.5" hidden="1" x14ac:dyDescent="0.2">
      <c r="N226" s="70" t="s">
        <v>52</v>
      </c>
      <c r="O226" s="70" t="s">
        <v>52</v>
      </c>
      <c r="P226" s="70" t="s">
        <v>0</v>
      </c>
      <c r="Q226" s="211" t="s">
        <v>145</v>
      </c>
      <c r="R226" s="70" t="s">
        <v>52</v>
      </c>
      <c r="S226" s="70" t="s">
        <v>52</v>
      </c>
      <c r="T226" s="70" t="s">
        <v>0</v>
      </c>
      <c r="U226" s="211" t="s">
        <v>145</v>
      </c>
      <c r="V226" s="70" t="s">
        <v>52</v>
      </c>
      <c r="W226" s="70" t="s">
        <v>52</v>
      </c>
      <c r="X226" s="70" t="s">
        <v>0</v>
      </c>
      <c r="Y226" s="211" t="s">
        <v>145</v>
      </c>
      <c r="Z226" s="70" t="s">
        <v>52</v>
      </c>
      <c r="AA226" s="70" t="s">
        <v>52</v>
      </c>
      <c r="AB226" s="70" t="s">
        <v>0</v>
      </c>
      <c r="AC226" s="211" t="s">
        <v>145</v>
      </c>
      <c r="AD226" s="70" t="s">
        <v>52</v>
      </c>
      <c r="AE226" s="70" t="s">
        <v>52</v>
      </c>
      <c r="AF226" s="70" t="s">
        <v>0</v>
      </c>
      <c r="AG226" s="211" t="s">
        <v>145</v>
      </c>
      <c r="AH226" s="70" t="s">
        <v>52</v>
      </c>
      <c r="AI226" s="70" t="s">
        <v>52</v>
      </c>
      <c r="AJ226" s="70" t="s">
        <v>0</v>
      </c>
      <c r="AK226" s="211" t="s">
        <v>145</v>
      </c>
      <c r="AL226" s="70" t="s">
        <v>52</v>
      </c>
      <c r="AM226" s="70" t="s">
        <v>52</v>
      </c>
      <c r="AN226" s="70" t="s">
        <v>0</v>
      </c>
      <c r="AO226" s="211" t="s">
        <v>145</v>
      </c>
      <c r="AP226" s="70" t="s">
        <v>52</v>
      </c>
      <c r="AQ226" s="70" t="s">
        <v>52</v>
      </c>
      <c r="AR226" s="70" t="s">
        <v>0</v>
      </c>
      <c r="AS226" s="211" t="s">
        <v>145</v>
      </c>
      <c r="AT226" s="70" t="s">
        <v>52</v>
      </c>
      <c r="AU226" s="70" t="s">
        <v>52</v>
      </c>
      <c r="AV226" s="70" t="s">
        <v>0</v>
      </c>
      <c r="AW226" s="211" t="s">
        <v>145</v>
      </c>
    </row>
    <row r="227" spans="14:49" hidden="1" x14ac:dyDescent="0.2">
      <c r="N227" s="65">
        <v>0</v>
      </c>
      <c r="O227" s="65">
        <v>0</v>
      </c>
      <c r="P227" s="65">
        <f>P223</f>
        <v>15</v>
      </c>
      <c r="Q227" s="65" t="s">
        <v>120</v>
      </c>
      <c r="R227" s="65" t="s">
        <v>182</v>
      </c>
      <c r="S227" s="65" t="str">
        <f>$S$199</f>
        <v>&lt;4</v>
      </c>
      <c r="T227" s="65">
        <f>$P227</f>
        <v>15</v>
      </c>
      <c r="U227" s="65" t="s">
        <v>120</v>
      </c>
      <c r="V227" s="65" t="str">
        <f>$V$199</f>
        <v>&gt;3</v>
      </c>
      <c r="W227" s="65" t="s">
        <v>173</v>
      </c>
      <c r="X227" s="65">
        <f>$P227</f>
        <v>15</v>
      </c>
      <c r="Y227" s="65" t="s">
        <v>120</v>
      </c>
      <c r="Z227" s="65" t="s">
        <v>174</v>
      </c>
      <c r="AA227" s="65" t="s">
        <v>175</v>
      </c>
      <c r="AB227" s="65">
        <f>$P227</f>
        <v>15</v>
      </c>
      <c r="AC227" s="65" t="s">
        <v>120</v>
      </c>
      <c r="AD227" s="65" t="s">
        <v>116</v>
      </c>
      <c r="AE227" s="65" t="s">
        <v>176</v>
      </c>
      <c r="AF227" s="65">
        <f>$P227</f>
        <v>15</v>
      </c>
      <c r="AG227" s="65" t="s">
        <v>120</v>
      </c>
      <c r="AH227" s="65" t="s">
        <v>177</v>
      </c>
      <c r="AI227" s="65" t="s">
        <v>117</v>
      </c>
      <c r="AJ227" s="65">
        <f>$P227</f>
        <v>15</v>
      </c>
      <c r="AK227" s="65" t="s">
        <v>120</v>
      </c>
      <c r="AL227" s="65" t="s">
        <v>118</v>
      </c>
      <c r="AM227" s="65" t="s">
        <v>178</v>
      </c>
      <c r="AN227" s="65">
        <f>$P227</f>
        <v>15</v>
      </c>
      <c r="AO227" s="65" t="s">
        <v>120</v>
      </c>
      <c r="AP227" s="65" t="s">
        <v>179</v>
      </c>
      <c r="AQ227" s="65" t="s">
        <v>180</v>
      </c>
      <c r="AR227" s="65">
        <f>$P227</f>
        <v>15</v>
      </c>
      <c r="AS227" s="65" t="s">
        <v>120</v>
      </c>
      <c r="AT227" s="65" t="s">
        <v>181</v>
      </c>
      <c r="AV227" s="65">
        <f>$P227</f>
        <v>15</v>
      </c>
      <c r="AW227" s="65" t="s">
        <v>120</v>
      </c>
    </row>
    <row r="228" spans="14:49" hidden="1" x14ac:dyDescent="0.2"/>
    <row r="229" spans="14:49" ht="25.5" hidden="1" x14ac:dyDescent="0.2">
      <c r="N229" s="70" t="s">
        <v>52</v>
      </c>
      <c r="O229" s="70" t="s">
        <v>52</v>
      </c>
      <c r="P229" s="70" t="s">
        <v>0</v>
      </c>
      <c r="Q229" s="211" t="s">
        <v>145</v>
      </c>
      <c r="R229" s="70" t="s">
        <v>52</v>
      </c>
      <c r="S229" s="70" t="s">
        <v>52</v>
      </c>
      <c r="T229" s="70" t="s">
        <v>0</v>
      </c>
      <c r="U229" s="211" t="s">
        <v>145</v>
      </c>
      <c r="V229" s="70" t="s">
        <v>52</v>
      </c>
      <c r="W229" s="70" t="s">
        <v>52</v>
      </c>
      <c r="X229" s="70" t="s">
        <v>0</v>
      </c>
      <c r="Y229" s="211" t="s">
        <v>145</v>
      </c>
      <c r="Z229" s="70" t="s">
        <v>52</v>
      </c>
      <c r="AA229" s="70" t="s">
        <v>52</v>
      </c>
      <c r="AB229" s="70" t="s">
        <v>0</v>
      </c>
      <c r="AC229" s="211" t="s">
        <v>145</v>
      </c>
      <c r="AD229" s="70" t="s">
        <v>52</v>
      </c>
      <c r="AE229" s="70" t="s">
        <v>52</v>
      </c>
      <c r="AF229" s="70" t="s">
        <v>0</v>
      </c>
      <c r="AG229" s="211" t="s">
        <v>145</v>
      </c>
      <c r="AH229" s="70" t="s">
        <v>52</v>
      </c>
      <c r="AI229" s="70" t="s">
        <v>52</v>
      </c>
      <c r="AJ229" s="70" t="s">
        <v>0</v>
      </c>
      <c r="AK229" s="211" t="s">
        <v>145</v>
      </c>
      <c r="AL229" s="70" t="s">
        <v>52</v>
      </c>
      <c r="AM229" s="70" t="s">
        <v>52</v>
      </c>
      <c r="AN229" s="70" t="s">
        <v>0</v>
      </c>
      <c r="AO229" s="211" t="s">
        <v>145</v>
      </c>
      <c r="AP229" s="70" t="s">
        <v>52</v>
      </c>
      <c r="AQ229" s="70" t="s">
        <v>52</v>
      </c>
      <c r="AR229" s="70" t="s">
        <v>0</v>
      </c>
      <c r="AS229" s="211" t="s">
        <v>145</v>
      </c>
      <c r="AT229" s="70" t="s">
        <v>52</v>
      </c>
      <c r="AU229" s="70" t="s">
        <v>52</v>
      </c>
      <c r="AV229" s="70" t="s">
        <v>0</v>
      </c>
      <c r="AW229" s="211" t="s">
        <v>145</v>
      </c>
    </row>
    <row r="230" spans="14:49" hidden="1" x14ac:dyDescent="0.2">
      <c r="N230" s="65">
        <v>0</v>
      </c>
      <c r="O230" s="65">
        <v>0</v>
      </c>
      <c r="P230" s="65">
        <f>DGET('Bestandesdaten &gt;100 ha'!$AV$9:$AX$24,'Bestandesdaten &gt;100 ha'!$AX$9,B116:B117)</f>
        <v>16</v>
      </c>
      <c r="Q230" s="65" t="s">
        <v>120</v>
      </c>
      <c r="R230" s="65" t="s">
        <v>182</v>
      </c>
      <c r="S230" s="65" t="str">
        <f>$S$199</f>
        <v>&lt;4</v>
      </c>
      <c r="T230" s="65">
        <f>$P230</f>
        <v>16</v>
      </c>
      <c r="U230" s="65" t="s">
        <v>120</v>
      </c>
      <c r="V230" s="65" t="str">
        <f>$V$199</f>
        <v>&gt;3</v>
      </c>
      <c r="W230" s="65" t="s">
        <v>173</v>
      </c>
      <c r="X230" s="65">
        <f>$P230</f>
        <v>16</v>
      </c>
      <c r="Y230" s="65" t="s">
        <v>120</v>
      </c>
      <c r="Z230" s="65" t="s">
        <v>174</v>
      </c>
      <c r="AA230" s="65" t="s">
        <v>175</v>
      </c>
      <c r="AB230" s="65">
        <f>$P230</f>
        <v>16</v>
      </c>
      <c r="AC230" s="65" t="s">
        <v>120</v>
      </c>
      <c r="AD230" s="65" t="s">
        <v>116</v>
      </c>
      <c r="AE230" s="65" t="s">
        <v>176</v>
      </c>
      <c r="AF230" s="65">
        <f>$P230</f>
        <v>16</v>
      </c>
      <c r="AG230" s="65" t="s">
        <v>120</v>
      </c>
      <c r="AH230" s="65" t="s">
        <v>177</v>
      </c>
      <c r="AI230" s="65" t="s">
        <v>117</v>
      </c>
      <c r="AJ230" s="65">
        <f>$P230</f>
        <v>16</v>
      </c>
      <c r="AK230" s="65" t="s">
        <v>120</v>
      </c>
      <c r="AL230" s="65" t="s">
        <v>118</v>
      </c>
      <c r="AM230" s="65" t="s">
        <v>178</v>
      </c>
      <c r="AN230" s="65">
        <f>$P230</f>
        <v>16</v>
      </c>
      <c r="AO230" s="65" t="s">
        <v>120</v>
      </c>
      <c r="AP230" s="65" t="s">
        <v>179</v>
      </c>
      <c r="AQ230" s="65" t="s">
        <v>180</v>
      </c>
      <c r="AR230" s="65">
        <f>$P230</f>
        <v>16</v>
      </c>
      <c r="AS230" s="65" t="s">
        <v>120</v>
      </c>
      <c r="AT230" s="65" t="s">
        <v>181</v>
      </c>
      <c r="AV230" s="65">
        <f>$P230</f>
        <v>16</v>
      </c>
      <c r="AW230" s="65" t="s">
        <v>120</v>
      </c>
    </row>
    <row r="231" spans="14:49" ht="25.5" hidden="1" x14ac:dyDescent="0.2">
      <c r="N231" s="70" t="s">
        <v>52</v>
      </c>
      <c r="O231" s="70" t="s">
        <v>52</v>
      </c>
      <c r="P231" s="70" t="s">
        <v>0</v>
      </c>
      <c r="Q231" s="211" t="s">
        <v>145</v>
      </c>
      <c r="R231" s="70" t="s">
        <v>52</v>
      </c>
      <c r="S231" s="70" t="s">
        <v>52</v>
      </c>
      <c r="T231" s="70" t="s">
        <v>0</v>
      </c>
      <c r="U231" s="211" t="s">
        <v>145</v>
      </c>
      <c r="V231" s="70" t="s">
        <v>52</v>
      </c>
      <c r="W231" s="70" t="s">
        <v>52</v>
      </c>
      <c r="X231" s="70" t="s">
        <v>0</v>
      </c>
      <c r="Y231" s="211" t="s">
        <v>145</v>
      </c>
      <c r="Z231" s="70" t="s">
        <v>52</v>
      </c>
      <c r="AA231" s="70" t="s">
        <v>52</v>
      </c>
      <c r="AB231" s="70" t="s">
        <v>0</v>
      </c>
      <c r="AC231" s="211" t="s">
        <v>145</v>
      </c>
      <c r="AD231" s="70" t="s">
        <v>52</v>
      </c>
      <c r="AE231" s="70" t="s">
        <v>52</v>
      </c>
      <c r="AF231" s="70" t="s">
        <v>0</v>
      </c>
      <c r="AG231" s="211" t="s">
        <v>145</v>
      </c>
      <c r="AH231" s="70" t="s">
        <v>52</v>
      </c>
      <c r="AI231" s="70" t="s">
        <v>52</v>
      </c>
      <c r="AJ231" s="70" t="s">
        <v>0</v>
      </c>
      <c r="AK231" s="211" t="s">
        <v>145</v>
      </c>
      <c r="AL231" s="70" t="s">
        <v>52</v>
      </c>
      <c r="AM231" s="70" t="s">
        <v>52</v>
      </c>
      <c r="AN231" s="70" t="s">
        <v>0</v>
      </c>
      <c r="AO231" s="211" t="s">
        <v>145</v>
      </c>
      <c r="AP231" s="70" t="s">
        <v>52</v>
      </c>
      <c r="AQ231" s="70" t="s">
        <v>52</v>
      </c>
      <c r="AR231" s="70" t="s">
        <v>0</v>
      </c>
      <c r="AS231" s="211" t="s">
        <v>145</v>
      </c>
      <c r="AT231" s="70" t="s">
        <v>52</v>
      </c>
      <c r="AU231" s="70" t="s">
        <v>52</v>
      </c>
      <c r="AV231" s="70" t="s">
        <v>0</v>
      </c>
      <c r="AW231" s="211" t="s">
        <v>145</v>
      </c>
    </row>
    <row r="232" spans="14:49" hidden="1" x14ac:dyDescent="0.2">
      <c r="N232" s="65">
        <v>0</v>
      </c>
      <c r="O232" s="65">
        <v>0</v>
      </c>
      <c r="P232" s="65">
        <f>P230</f>
        <v>16</v>
      </c>
      <c r="Q232" s="65" t="s">
        <v>120</v>
      </c>
      <c r="R232" s="65" t="s">
        <v>182</v>
      </c>
      <c r="S232" s="65" t="str">
        <f>$S$199</f>
        <v>&lt;4</v>
      </c>
      <c r="T232" s="65">
        <f>$P232</f>
        <v>16</v>
      </c>
      <c r="U232" s="65" t="s">
        <v>120</v>
      </c>
      <c r="V232" s="65" t="str">
        <f>$V$199</f>
        <v>&gt;3</v>
      </c>
      <c r="W232" s="65" t="s">
        <v>173</v>
      </c>
      <c r="X232" s="65">
        <f>$P232</f>
        <v>16</v>
      </c>
      <c r="Y232" s="65" t="s">
        <v>120</v>
      </c>
      <c r="Z232" s="65" t="s">
        <v>174</v>
      </c>
      <c r="AA232" s="65" t="s">
        <v>175</v>
      </c>
      <c r="AB232" s="65">
        <f>$P232</f>
        <v>16</v>
      </c>
      <c r="AC232" s="65" t="s">
        <v>120</v>
      </c>
      <c r="AD232" s="65" t="s">
        <v>116</v>
      </c>
      <c r="AE232" s="65" t="s">
        <v>176</v>
      </c>
      <c r="AF232" s="65">
        <f>$P232</f>
        <v>16</v>
      </c>
      <c r="AG232" s="65" t="s">
        <v>120</v>
      </c>
      <c r="AH232" s="65" t="s">
        <v>177</v>
      </c>
      <c r="AI232" s="65" t="s">
        <v>117</v>
      </c>
      <c r="AJ232" s="65">
        <f>$P232</f>
        <v>16</v>
      </c>
      <c r="AK232" s="65" t="s">
        <v>120</v>
      </c>
      <c r="AL232" s="65" t="s">
        <v>118</v>
      </c>
      <c r="AM232" s="65" t="s">
        <v>178</v>
      </c>
      <c r="AN232" s="65">
        <f>$P232</f>
        <v>16</v>
      </c>
      <c r="AO232" s="65" t="s">
        <v>120</v>
      </c>
      <c r="AP232" s="65" t="s">
        <v>179</v>
      </c>
      <c r="AQ232" s="65" t="s">
        <v>180</v>
      </c>
      <c r="AR232" s="65">
        <f>$P232</f>
        <v>16</v>
      </c>
      <c r="AS232" s="65" t="s">
        <v>120</v>
      </c>
      <c r="AT232" s="65" t="s">
        <v>181</v>
      </c>
      <c r="AV232" s="65">
        <f>$P232</f>
        <v>16</v>
      </c>
      <c r="AW232" s="65" t="s">
        <v>120</v>
      </c>
    </row>
    <row r="233" spans="14:49" ht="25.5" hidden="1" x14ac:dyDescent="0.2">
      <c r="N233" s="70" t="s">
        <v>52</v>
      </c>
      <c r="O233" s="70" t="s">
        <v>52</v>
      </c>
      <c r="P233" s="70" t="s">
        <v>0</v>
      </c>
      <c r="Q233" s="211" t="s">
        <v>145</v>
      </c>
      <c r="R233" s="70" t="s">
        <v>52</v>
      </c>
      <c r="S233" s="70" t="s">
        <v>52</v>
      </c>
      <c r="T233" s="70" t="s">
        <v>0</v>
      </c>
      <c r="U233" s="211" t="s">
        <v>145</v>
      </c>
      <c r="V233" s="70" t="s">
        <v>52</v>
      </c>
      <c r="W233" s="70" t="s">
        <v>52</v>
      </c>
      <c r="X233" s="70" t="s">
        <v>0</v>
      </c>
      <c r="Y233" s="211" t="s">
        <v>145</v>
      </c>
      <c r="Z233" s="70" t="s">
        <v>52</v>
      </c>
      <c r="AA233" s="70" t="s">
        <v>52</v>
      </c>
      <c r="AB233" s="70" t="s">
        <v>0</v>
      </c>
      <c r="AC233" s="211" t="s">
        <v>145</v>
      </c>
      <c r="AD233" s="70" t="s">
        <v>52</v>
      </c>
      <c r="AE233" s="70" t="s">
        <v>52</v>
      </c>
      <c r="AF233" s="70" t="s">
        <v>0</v>
      </c>
      <c r="AG233" s="211" t="s">
        <v>145</v>
      </c>
      <c r="AH233" s="70" t="s">
        <v>52</v>
      </c>
      <c r="AI233" s="70" t="s">
        <v>52</v>
      </c>
      <c r="AJ233" s="70" t="s">
        <v>0</v>
      </c>
      <c r="AK233" s="211" t="s">
        <v>145</v>
      </c>
      <c r="AL233" s="70" t="s">
        <v>52</v>
      </c>
      <c r="AM233" s="70" t="s">
        <v>52</v>
      </c>
      <c r="AN233" s="70" t="s">
        <v>0</v>
      </c>
      <c r="AO233" s="211" t="s">
        <v>145</v>
      </c>
      <c r="AP233" s="70" t="s">
        <v>52</v>
      </c>
      <c r="AQ233" s="70" t="s">
        <v>52</v>
      </c>
      <c r="AR233" s="70" t="s">
        <v>0</v>
      </c>
      <c r="AS233" s="211" t="s">
        <v>145</v>
      </c>
      <c r="AT233" s="70" t="s">
        <v>52</v>
      </c>
      <c r="AU233" s="70" t="s">
        <v>52</v>
      </c>
      <c r="AV233" s="70" t="s">
        <v>0</v>
      </c>
      <c r="AW233" s="211" t="s">
        <v>145</v>
      </c>
    </row>
    <row r="234" spans="14:49" hidden="1" x14ac:dyDescent="0.2">
      <c r="N234" s="65">
        <v>0</v>
      </c>
      <c r="O234" s="65">
        <v>0</v>
      </c>
      <c r="P234" s="65">
        <f>P230</f>
        <v>16</v>
      </c>
      <c r="Q234" s="65" t="s">
        <v>120</v>
      </c>
      <c r="R234" s="65" t="s">
        <v>182</v>
      </c>
      <c r="S234" s="65" t="str">
        <f>$S$199</f>
        <v>&lt;4</v>
      </c>
      <c r="T234" s="65">
        <f>$P234</f>
        <v>16</v>
      </c>
      <c r="U234" s="65" t="s">
        <v>120</v>
      </c>
      <c r="V234" s="65" t="str">
        <f>$V$199</f>
        <v>&gt;3</v>
      </c>
      <c r="W234" s="65" t="s">
        <v>173</v>
      </c>
      <c r="X234" s="65">
        <f>$P234</f>
        <v>16</v>
      </c>
      <c r="Y234" s="65" t="s">
        <v>120</v>
      </c>
      <c r="Z234" s="65" t="s">
        <v>174</v>
      </c>
      <c r="AA234" s="65" t="s">
        <v>175</v>
      </c>
      <c r="AB234" s="65">
        <f>$P234</f>
        <v>16</v>
      </c>
      <c r="AC234" s="65" t="s">
        <v>120</v>
      </c>
      <c r="AD234" s="65" t="s">
        <v>116</v>
      </c>
      <c r="AE234" s="65" t="s">
        <v>176</v>
      </c>
      <c r="AF234" s="65">
        <f>$P234</f>
        <v>16</v>
      </c>
      <c r="AG234" s="65" t="s">
        <v>120</v>
      </c>
      <c r="AH234" s="65" t="s">
        <v>177</v>
      </c>
      <c r="AI234" s="65" t="s">
        <v>117</v>
      </c>
      <c r="AJ234" s="65">
        <f>$P234</f>
        <v>16</v>
      </c>
      <c r="AK234" s="65" t="s">
        <v>120</v>
      </c>
      <c r="AL234" s="65" t="s">
        <v>118</v>
      </c>
      <c r="AM234" s="65" t="s">
        <v>178</v>
      </c>
      <c r="AN234" s="65">
        <f>$P234</f>
        <v>16</v>
      </c>
      <c r="AO234" s="65" t="s">
        <v>120</v>
      </c>
      <c r="AP234" s="65" t="s">
        <v>179</v>
      </c>
      <c r="AQ234" s="65" t="s">
        <v>180</v>
      </c>
      <c r="AR234" s="65">
        <f>$P234</f>
        <v>16</v>
      </c>
      <c r="AS234" s="65" t="s">
        <v>120</v>
      </c>
      <c r="AT234" s="65" t="s">
        <v>181</v>
      </c>
      <c r="AV234" s="65">
        <f>$P234</f>
        <v>16</v>
      </c>
      <c r="AW234" s="65" t="s">
        <v>120</v>
      </c>
    </row>
    <row r="235" spans="14:49" hidden="1" x14ac:dyDescent="0.2"/>
    <row r="236" spans="14:49" ht="25.5" hidden="1" x14ac:dyDescent="0.2">
      <c r="N236" s="70" t="s">
        <v>52</v>
      </c>
      <c r="O236" s="70" t="s">
        <v>52</v>
      </c>
      <c r="P236" s="70" t="s">
        <v>0</v>
      </c>
      <c r="Q236" s="211" t="s">
        <v>145</v>
      </c>
      <c r="R236" s="70" t="s">
        <v>52</v>
      </c>
      <c r="S236" s="70" t="s">
        <v>52</v>
      </c>
      <c r="T236" s="70" t="s">
        <v>0</v>
      </c>
      <c r="U236" s="211" t="s">
        <v>145</v>
      </c>
      <c r="V236" s="70" t="s">
        <v>52</v>
      </c>
      <c r="W236" s="70" t="s">
        <v>52</v>
      </c>
      <c r="X236" s="70" t="s">
        <v>0</v>
      </c>
      <c r="Y236" s="211" t="s">
        <v>145</v>
      </c>
      <c r="Z236" s="70" t="s">
        <v>52</v>
      </c>
      <c r="AA236" s="70" t="s">
        <v>52</v>
      </c>
      <c r="AB236" s="70" t="s">
        <v>0</v>
      </c>
      <c r="AC236" s="211" t="s">
        <v>145</v>
      </c>
      <c r="AD236" s="70" t="s">
        <v>52</v>
      </c>
      <c r="AE236" s="70" t="s">
        <v>52</v>
      </c>
      <c r="AF236" s="70" t="s">
        <v>0</v>
      </c>
      <c r="AG236" s="211" t="s">
        <v>145</v>
      </c>
      <c r="AH236" s="70" t="s">
        <v>52</v>
      </c>
      <c r="AI236" s="70" t="s">
        <v>52</v>
      </c>
      <c r="AJ236" s="70" t="s">
        <v>0</v>
      </c>
      <c r="AK236" s="211" t="s">
        <v>145</v>
      </c>
      <c r="AL236" s="70" t="s">
        <v>52</v>
      </c>
      <c r="AM236" s="70" t="s">
        <v>52</v>
      </c>
      <c r="AN236" s="70" t="s">
        <v>0</v>
      </c>
      <c r="AO236" s="211" t="s">
        <v>145</v>
      </c>
      <c r="AP236" s="70" t="s">
        <v>52</v>
      </c>
      <c r="AQ236" s="70" t="s">
        <v>52</v>
      </c>
      <c r="AR236" s="70" t="s">
        <v>0</v>
      </c>
      <c r="AS236" s="211" t="s">
        <v>145</v>
      </c>
      <c r="AT236" s="70" t="s">
        <v>52</v>
      </c>
      <c r="AU236" s="70" t="s">
        <v>52</v>
      </c>
      <c r="AV236" s="70" t="s">
        <v>0</v>
      </c>
      <c r="AW236" s="211" t="s">
        <v>145</v>
      </c>
    </row>
    <row r="237" spans="14:49" hidden="1" x14ac:dyDescent="0.2">
      <c r="N237" s="65">
        <v>0</v>
      </c>
      <c r="O237" s="65">
        <v>0</v>
      </c>
      <c r="P237" s="65">
        <f>DGET('Bestandesdaten &gt;100 ha'!$AV$9:$AX$24,'Bestandesdaten &gt;100 ha'!$AX$9,B123:B124)</f>
        <v>21</v>
      </c>
      <c r="Q237" s="65" t="s">
        <v>120</v>
      </c>
      <c r="R237" s="65" t="s">
        <v>182</v>
      </c>
      <c r="S237" s="65" t="str">
        <f>$S$199</f>
        <v>&lt;4</v>
      </c>
      <c r="T237" s="65">
        <f>$P237</f>
        <v>21</v>
      </c>
      <c r="U237" s="65" t="s">
        <v>120</v>
      </c>
      <c r="V237" s="65" t="str">
        <f>$V$199</f>
        <v>&gt;3</v>
      </c>
      <c r="W237" s="65" t="s">
        <v>173</v>
      </c>
      <c r="X237" s="65">
        <f>$P237</f>
        <v>21</v>
      </c>
      <c r="Y237" s="65" t="s">
        <v>120</v>
      </c>
      <c r="Z237" s="65" t="s">
        <v>174</v>
      </c>
      <c r="AA237" s="65" t="s">
        <v>175</v>
      </c>
      <c r="AB237" s="65">
        <f>$P237</f>
        <v>21</v>
      </c>
      <c r="AC237" s="65" t="s">
        <v>120</v>
      </c>
      <c r="AD237" s="65" t="s">
        <v>116</v>
      </c>
      <c r="AE237" s="65" t="s">
        <v>176</v>
      </c>
      <c r="AF237" s="65">
        <f>$P237</f>
        <v>21</v>
      </c>
      <c r="AG237" s="65" t="s">
        <v>120</v>
      </c>
      <c r="AH237" s="65" t="s">
        <v>177</v>
      </c>
      <c r="AI237" s="65" t="s">
        <v>117</v>
      </c>
      <c r="AJ237" s="65">
        <f>$P237</f>
        <v>21</v>
      </c>
      <c r="AK237" s="65" t="s">
        <v>120</v>
      </c>
      <c r="AL237" s="65" t="s">
        <v>118</v>
      </c>
      <c r="AM237" s="65" t="s">
        <v>178</v>
      </c>
      <c r="AN237" s="65">
        <f>$P237</f>
        <v>21</v>
      </c>
      <c r="AO237" s="65" t="s">
        <v>120</v>
      </c>
      <c r="AP237" s="65" t="s">
        <v>179</v>
      </c>
      <c r="AQ237" s="65" t="s">
        <v>180</v>
      </c>
      <c r="AR237" s="65">
        <f>$P237</f>
        <v>21</v>
      </c>
      <c r="AS237" s="65" t="s">
        <v>120</v>
      </c>
      <c r="AT237" s="65" t="s">
        <v>181</v>
      </c>
      <c r="AV237" s="65">
        <f>$P237</f>
        <v>21</v>
      </c>
      <c r="AW237" s="65" t="s">
        <v>120</v>
      </c>
    </row>
    <row r="238" spans="14:49" ht="25.5" hidden="1" x14ac:dyDescent="0.2">
      <c r="N238" s="70" t="s">
        <v>52</v>
      </c>
      <c r="O238" s="70" t="s">
        <v>52</v>
      </c>
      <c r="P238" s="70" t="s">
        <v>0</v>
      </c>
      <c r="Q238" s="211" t="s">
        <v>145</v>
      </c>
      <c r="R238" s="70" t="s">
        <v>52</v>
      </c>
      <c r="S238" s="70" t="s">
        <v>52</v>
      </c>
      <c r="T238" s="70" t="s">
        <v>0</v>
      </c>
      <c r="U238" s="211" t="s">
        <v>145</v>
      </c>
      <c r="V238" s="70" t="s">
        <v>52</v>
      </c>
      <c r="W238" s="70" t="s">
        <v>52</v>
      </c>
      <c r="X238" s="70" t="s">
        <v>0</v>
      </c>
      <c r="Y238" s="211" t="s">
        <v>145</v>
      </c>
      <c r="Z238" s="70" t="s">
        <v>52</v>
      </c>
      <c r="AA238" s="70" t="s">
        <v>52</v>
      </c>
      <c r="AB238" s="70" t="s">
        <v>0</v>
      </c>
      <c r="AC238" s="211" t="s">
        <v>145</v>
      </c>
      <c r="AD238" s="70" t="s">
        <v>52</v>
      </c>
      <c r="AE238" s="70" t="s">
        <v>52</v>
      </c>
      <c r="AF238" s="70" t="s">
        <v>0</v>
      </c>
      <c r="AG238" s="211" t="s">
        <v>145</v>
      </c>
      <c r="AH238" s="70" t="s">
        <v>52</v>
      </c>
      <c r="AI238" s="70" t="s">
        <v>52</v>
      </c>
      <c r="AJ238" s="70" t="s">
        <v>0</v>
      </c>
      <c r="AK238" s="211" t="s">
        <v>145</v>
      </c>
      <c r="AL238" s="70" t="s">
        <v>52</v>
      </c>
      <c r="AM238" s="70" t="s">
        <v>52</v>
      </c>
      <c r="AN238" s="70" t="s">
        <v>0</v>
      </c>
      <c r="AO238" s="211" t="s">
        <v>145</v>
      </c>
      <c r="AP238" s="70" t="s">
        <v>52</v>
      </c>
      <c r="AQ238" s="70" t="s">
        <v>52</v>
      </c>
      <c r="AR238" s="70" t="s">
        <v>0</v>
      </c>
      <c r="AS238" s="211" t="s">
        <v>145</v>
      </c>
      <c r="AT238" s="70" t="s">
        <v>52</v>
      </c>
      <c r="AU238" s="70" t="s">
        <v>52</v>
      </c>
      <c r="AV238" s="70" t="s">
        <v>0</v>
      </c>
      <c r="AW238" s="211" t="s">
        <v>145</v>
      </c>
    </row>
    <row r="239" spans="14:49" hidden="1" x14ac:dyDescent="0.2">
      <c r="N239" s="65">
        <v>0</v>
      </c>
      <c r="O239" s="65">
        <v>0</v>
      </c>
      <c r="P239" s="65">
        <f>P237</f>
        <v>21</v>
      </c>
      <c r="Q239" s="65" t="s">
        <v>120</v>
      </c>
      <c r="R239" s="65" t="s">
        <v>182</v>
      </c>
      <c r="S239" s="65" t="str">
        <f>$S$199</f>
        <v>&lt;4</v>
      </c>
      <c r="T239" s="65">
        <f>$P239</f>
        <v>21</v>
      </c>
      <c r="U239" s="65" t="s">
        <v>120</v>
      </c>
      <c r="V239" s="65" t="str">
        <f>$V$199</f>
        <v>&gt;3</v>
      </c>
      <c r="W239" s="65" t="s">
        <v>173</v>
      </c>
      <c r="X239" s="65">
        <f>$P239</f>
        <v>21</v>
      </c>
      <c r="Y239" s="65" t="s">
        <v>120</v>
      </c>
      <c r="Z239" s="65" t="s">
        <v>174</v>
      </c>
      <c r="AA239" s="65" t="s">
        <v>175</v>
      </c>
      <c r="AB239" s="65">
        <f>$P239</f>
        <v>21</v>
      </c>
      <c r="AC239" s="65" t="s">
        <v>120</v>
      </c>
      <c r="AD239" s="65" t="s">
        <v>116</v>
      </c>
      <c r="AE239" s="65" t="s">
        <v>176</v>
      </c>
      <c r="AF239" s="65">
        <f>$P239</f>
        <v>21</v>
      </c>
      <c r="AG239" s="65" t="s">
        <v>120</v>
      </c>
      <c r="AH239" s="65" t="s">
        <v>177</v>
      </c>
      <c r="AI239" s="65" t="s">
        <v>117</v>
      </c>
      <c r="AJ239" s="65">
        <f>$P239</f>
        <v>21</v>
      </c>
      <c r="AK239" s="65" t="s">
        <v>120</v>
      </c>
      <c r="AL239" s="65" t="s">
        <v>118</v>
      </c>
      <c r="AM239" s="65" t="s">
        <v>178</v>
      </c>
      <c r="AN239" s="65">
        <f>$P239</f>
        <v>21</v>
      </c>
      <c r="AO239" s="65" t="s">
        <v>120</v>
      </c>
      <c r="AP239" s="65" t="s">
        <v>179</v>
      </c>
      <c r="AQ239" s="65" t="s">
        <v>180</v>
      </c>
      <c r="AR239" s="65">
        <f>$P239</f>
        <v>21</v>
      </c>
      <c r="AS239" s="65" t="s">
        <v>120</v>
      </c>
      <c r="AT239" s="65" t="s">
        <v>181</v>
      </c>
      <c r="AV239" s="65">
        <f>$P239</f>
        <v>21</v>
      </c>
      <c r="AW239" s="65" t="s">
        <v>120</v>
      </c>
    </row>
    <row r="240" spans="14:49" ht="25.5" hidden="1" x14ac:dyDescent="0.2">
      <c r="N240" s="70" t="s">
        <v>52</v>
      </c>
      <c r="O240" s="70" t="s">
        <v>52</v>
      </c>
      <c r="P240" s="70" t="s">
        <v>0</v>
      </c>
      <c r="Q240" s="211" t="s">
        <v>145</v>
      </c>
      <c r="R240" s="70" t="s">
        <v>52</v>
      </c>
      <c r="S240" s="70" t="s">
        <v>52</v>
      </c>
      <c r="T240" s="70" t="s">
        <v>0</v>
      </c>
      <c r="U240" s="211" t="s">
        <v>145</v>
      </c>
      <c r="V240" s="70" t="s">
        <v>52</v>
      </c>
      <c r="W240" s="70" t="s">
        <v>52</v>
      </c>
      <c r="X240" s="70" t="s">
        <v>0</v>
      </c>
      <c r="Y240" s="211" t="s">
        <v>145</v>
      </c>
      <c r="Z240" s="70" t="s">
        <v>52</v>
      </c>
      <c r="AA240" s="70" t="s">
        <v>52</v>
      </c>
      <c r="AB240" s="70" t="s">
        <v>0</v>
      </c>
      <c r="AC240" s="211" t="s">
        <v>145</v>
      </c>
      <c r="AD240" s="70" t="s">
        <v>52</v>
      </c>
      <c r="AE240" s="70" t="s">
        <v>52</v>
      </c>
      <c r="AF240" s="70" t="s">
        <v>0</v>
      </c>
      <c r="AG240" s="211" t="s">
        <v>145</v>
      </c>
      <c r="AH240" s="70" t="s">
        <v>52</v>
      </c>
      <c r="AI240" s="70" t="s">
        <v>52</v>
      </c>
      <c r="AJ240" s="70" t="s">
        <v>0</v>
      </c>
      <c r="AK240" s="211" t="s">
        <v>145</v>
      </c>
      <c r="AL240" s="70" t="s">
        <v>52</v>
      </c>
      <c r="AM240" s="70" t="s">
        <v>52</v>
      </c>
      <c r="AN240" s="70" t="s">
        <v>0</v>
      </c>
      <c r="AO240" s="211" t="s">
        <v>145</v>
      </c>
      <c r="AP240" s="70" t="s">
        <v>52</v>
      </c>
      <c r="AQ240" s="70" t="s">
        <v>52</v>
      </c>
      <c r="AR240" s="70" t="s">
        <v>0</v>
      </c>
      <c r="AS240" s="211" t="s">
        <v>145</v>
      </c>
      <c r="AT240" s="70" t="s">
        <v>52</v>
      </c>
      <c r="AU240" s="70" t="s">
        <v>52</v>
      </c>
      <c r="AV240" s="70" t="s">
        <v>0</v>
      </c>
      <c r="AW240" s="211" t="s">
        <v>145</v>
      </c>
    </row>
    <row r="241" spans="13:49" hidden="1" x14ac:dyDescent="0.2">
      <c r="N241" s="65">
        <v>0</v>
      </c>
      <c r="O241" s="65">
        <v>0</v>
      </c>
      <c r="P241" s="65">
        <f>P237</f>
        <v>21</v>
      </c>
      <c r="Q241" s="65" t="s">
        <v>120</v>
      </c>
      <c r="R241" s="65" t="s">
        <v>182</v>
      </c>
      <c r="S241" s="65" t="str">
        <f>$S$199</f>
        <v>&lt;4</v>
      </c>
      <c r="T241" s="65">
        <f>$P241</f>
        <v>21</v>
      </c>
      <c r="U241" s="65" t="s">
        <v>120</v>
      </c>
      <c r="V241" s="65" t="str">
        <f>$V$199</f>
        <v>&gt;3</v>
      </c>
      <c r="W241" s="65" t="s">
        <v>173</v>
      </c>
      <c r="X241" s="65">
        <f>$P241</f>
        <v>21</v>
      </c>
      <c r="Y241" s="65" t="s">
        <v>120</v>
      </c>
      <c r="Z241" s="65" t="s">
        <v>174</v>
      </c>
      <c r="AA241" s="65" t="s">
        <v>175</v>
      </c>
      <c r="AB241" s="65">
        <f>$P241</f>
        <v>21</v>
      </c>
      <c r="AC241" s="65" t="s">
        <v>120</v>
      </c>
      <c r="AD241" s="65" t="s">
        <v>116</v>
      </c>
      <c r="AE241" s="65" t="s">
        <v>176</v>
      </c>
      <c r="AF241" s="65">
        <f>$P241</f>
        <v>21</v>
      </c>
      <c r="AG241" s="65" t="s">
        <v>120</v>
      </c>
      <c r="AH241" s="65" t="s">
        <v>177</v>
      </c>
      <c r="AI241" s="65" t="s">
        <v>117</v>
      </c>
      <c r="AJ241" s="65">
        <f>$P241</f>
        <v>21</v>
      </c>
      <c r="AK241" s="65" t="s">
        <v>120</v>
      </c>
      <c r="AL241" s="65" t="s">
        <v>118</v>
      </c>
      <c r="AM241" s="65" t="s">
        <v>178</v>
      </c>
      <c r="AN241" s="65">
        <f>$P241</f>
        <v>21</v>
      </c>
      <c r="AO241" s="65" t="s">
        <v>120</v>
      </c>
      <c r="AP241" s="65" t="s">
        <v>179</v>
      </c>
      <c r="AQ241" s="65" t="s">
        <v>180</v>
      </c>
      <c r="AR241" s="65">
        <f>$P241</f>
        <v>21</v>
      </c>
      <c r="AS241" s="65" t="s">
        <v>120</v>
      </c>
      <c r="AT241" s="65" t="s">
        <v>181</v>
      </c>
      <c r="AV241" s="65">
        <f>$P241</f>
        <v>21</v>
      </c>
      <c r="AW241" s="65" t="s">
        <v>120</v>
      </c>
    </row>
    <row r="242" spans="13:49" hidden="1" x14ac:dyDescent="0.2"/>
    <row r="243" spans="13:49" ht="25.5" hidden="1" x14ac:dyDescent="0.2">
      <c r="N243" s="70" t="s">
        <v>52</v>
      </c>
      <c r="O243" s="70" t="s">
        <v>52</v>
      </c>
      <c r="P243" s="70" t="s">
        <v>0</v>
      </c>
      <c r="Q243" s="211" t="s">
        <v>145</v>
      </c>
      <c r="R243" s="70" t="s">
        <v>52</v>
      </c>
      <c r="S243" s="70" t="s">
        <v>52</v>
      </c>
      <c r="T243" s="70" t="s">
        <v>0</v>
      </c>
      <c r="U243" s="211" t="s">
        <v>145</v>
      </c>
      <c r="V243" s="70" t="s">
        <v>52</v>
      </c>
      <c r="W243" s="70" t="s">
        <v>52</v>
      </c>
      <c r="X243" s="70" t="s">
        <v>0</v>
      </c>
      <c r="Y243" s="211" t="s">
        <v>145</v>
      </c>
      <c r="Z243" s="70" t="s">
        <v>52</v>
      </c>
      <c r="AA243" s="70" t="s">
        <v>52</v>
      </c>
      <c r="AB243" s="70" t="s">
        <v>0</v>
      </c>
      <c r="AC243" s="211" t="s">
        <v>145</v>
      </c>
      <c r="AD243" s="70" t="s">
        <v>52</v>
      </c>
      <c r="AE243" s="70" t="s">
        <v>52</v>
      </c>
      <c r="AF243" s="70" t="s">
        <v>0</v>
      </c>
      <c r="AG243" s="211" t="s">
        <v>145</v>
      </c>
      <c r="AH243" s="70" t="s">
        <v>52</v>
      </c>
      <c r="AI243" s="70" t="s">
        <v>52</v>
      </c>
      <c r="AJ243" s="70" t="s">
        <v>0</v>
      </c>
      <c r="AK243" s="211" t="s">
        <v>145</v>
      </c>
      <c r="AL243" s="70" t="s">
        <v>52</v>
      </c>
      <c r="AM243" s="70" t="s">
        <v>52</v>
      </c>
      <c r="AN243" s="70" t="s">
        <v>0</v>
      </c>
      <c r="AO243" s="211" t="s">
        <v>145</v>
      </c>
      <c r="AP243" s="70" t="s">
        <v>52</v>
      </c>
      <c r="AQ243" s="70" t="s">
        <v>52</v>
      </c>
      <c r="AR243" s="70" t="s">
        <v>0</v>
      </c>
      <c r="AS243" s="211" t="s">
        <v>145</v>
      </c>
      <c r="AT243" s="70" t="s">
        <v>52</v>
      </c>
      <c r="AU243" s="70" t="s">
        <v>52</v>
      </c>
      <c r="AV243" s="70" t="s">
        <v>0</v>
      </c>
      <c r="AW243" s="211" t="s">
        <v>145</v>
      </c>
    </row>
    <row r="244" spans="13:49" hidden="1" x14ac:dyDescent="0.2">
      <c r="N244" s="65">
        <v>0</v>
      </c>
      <c r="O244" s="65">
        <v>0</v>
      </c>
      <c r="P244" s="65">
        <f>DGET('Bestandesdaten &gt;100 ha'!$AV$9:$AX$24,'Bestandesdaten &gt;100 ha'!$AX$9,B130:B131)</f>
        <v>22</v>
      </c>
      <c r="Q244" s="65" t="s">
        <v>120</v>
      </c>
      <c r="R244" s="65" t="s">
        <v>182</v>
      </c>
      <c r="S244" s="65" t="str">
        <f>$S$199</f>
        <v>&lt;4</v>
      </c>
      <c r="T244" s="65">
        <f>$P244</f>
        <v>22</v>
      </c>
      <c r="U244" s="65" t="s">
        <v>120</v>
      </c>
      <c r="V244" s="65" t="str">
        <f>$V$199</f>
        <v>&gt;3</v>
      </c>
      <c r="W244" s="65" t="s">
        <v>173</v>
      </c>
      <c r="X244" s="65">
        <f>$P244</f>
        <v>22</v>
      </c>
      <c r="Y244" s="65" t="s">
        <v>120</v>
      </c>
      <c r="Z244" s="65" t="s">
        <v>174</v>
      </c>
      <c r="AA244" s="65" t="s">
        <v>175</v>
      </c>
      <c r="AB244" s="65">
        <f>$P244</f>
        <v>22</v>
      </c>
      <c r="AC244" s="65" t="s">
        <v>120</v>
      </c>
      <c r="AD244" s="65" t="s">
        <v>116</v>
      </c>
      <c r="AE244" s="65" t="s">
        <v>176</v>
      </c>
      <c r="AF244" s="65">
        <f>$P244</f>
        <v>22</v>
      </c>
      <c r="AG244" s="65" t="s">
        <v>120</v>
      </c>
      <c r="AH244" s="65" t="s">
        <v>177</v>
      </c>
      <c r="AI244" s="65" t="s">
        <v>117</v>
      </c>
      <c r="AJ244" s="65">
        <f>$P244</f>
        <v>22</v>
      </c>
      <c r="AK244" s="65" t="s">
        <v>120</v>
      </c>
      <c r="AL244" s="65" t="s">
        <v>118</v>
      </c>
      <c r="AM244" s="65" t="s">
        <v>178</v>
      </c>
      <c r="AN244" s="65">
        <f>$P244</f>
        <v>22</v>
      </c>
      <c r="AO244" s="65" t="s">
        <v>120</v>
      </c>
      <c r="AP244" s="65" t="s">
        <v>179</v>
      </c>
      <c r="AQ244" s="65" t="s">
        <v>180</v>
      </c>
      <c r="AR244" s="65">
        <f>$P244</f>
        <v>22</v>
      </c>
      <c r="AS244" s="65" t="s">
        <v>120</v>
      </c>
      <c r="AT244" s="65" t="s">
        <v>181</v>
      </c>
      <c r="AV244" s="65">
        <f>$P244</f>
        <v>22</v>
      </c>
      <c r="AW244" s="65" t="s">
        <v>120</v>
      </c>
    </row>
    <row r="245" spans="13:49" ht="25.5" hidden="1" x14ac:dyDescent="0.2">
      <c r="N245" s="70" t="s">
        <v>52</v>
      </c>
      <c r="O245" s="70" t="s">
        <v>52</v>
      </c>
      <c r="P245" s="70" t="s">
        <v>0</v>
      </c>
      <c r="Q245" s="211" t="s">
        <v>145</v>
      </c>
      <c r="R245" s="70" t="s">
        <v>52</v>
      </c>
      <c r="S245" s="70" t="s">
        <v>52</v>
      </c>
      <c r="T245" s="70" t="s">
        <v>0</v>
      </c>
      <c r="U245" s="211" t="s">
        <v>145</v>
      </c>
      <c r="V245" s="70" t="s">
        <v>52</v>
      </c>
      <c r="W245" s="70" t="s">
        <v>52</v>
      </c>
      <c r="X245" s="70" t="s">
        <v>0</v>
      </c>
      <c r="Y245" s="211" t="s">
        <v>145</v>
      </c>
      <c r="Z245" s="70" t="s">
        <v>52</v>
      </c>
      <c r="AA245" s="70" t="s">
        <v>52</v>
      </c>
      <c r="AB245" s="70" t="s">
        <v>0</v>
      </c>
      <c r="AC245" s="211" t="s">
        <v>145</v>
      </c>
      <c r="AD245" s="70" t="s">
        <v>52</v>
      </c>
      <c r="AE245" s="70" t="s">
        <v>52</v>
      </c>
      <c r="AF245" s="70" t="s">
        <v>0</v>
      </c>
      <c r="AG245" s="211" t="s">
        <v>145</v>
      </c>
      <c r="AH245" s="70" t="s">
        <v>52</v>
      </c>
      <c r="AI245" s="70" t="s">
        <v>52</v>
      </c>
      <c r="AJ245" s="70" t="s">
        <v>0</v>
      </c>
      <c r="AK245" s="211" t="s">
        <v>145</v>
      </c>
      <c r="AL245" s="70" t="s">
        <v>52</v>
      </c>
      <c r="AM245" s="70" t="s">
        <v>52</v>
      </c>
      <c r="AN245" s="70" t="s">
        <v>0</v>
      </c>
      <c r="AO245" s="211" t="s">
        <v>145</v>
      </c>
      <c r="AP245" s="70" t="s">
        <v>52</v>
      </c>
      <c r="AQ245" s="70" t="s">
        <v>52</v>
      </c>
      <c r="AR245" s="70" t="s">
        <v>0</v>
      </c>
      <c r="AS245" s="211" t="s">
        <v>145</v>
      </c>
      <c r="AT245" s="70" t="s">
        <v>52</v>
      </c>
      <c r="AU245" s="70" t="s">
        <v>52</v>
      </c>
      <c r="AV245" s="70" t="s">
        <v>0</v>
      </c>
      <c r="AW245" s="211" t="s">
        <v>145</v>
      </c>
    </row>
    <row r="246" spans="13:49" hidden="1" x14ac:dyDescent="0.2">
      <c r="N246" s="65">
        <v>0</v>
      </c>
      <c r="O246" s="65">
        <v>0</v>
      </c>
      <c r="P246" s="65">
        <f>P244</f>
        <v>22</v>
      </c>
      <c r="Q246" s="65" t="s">
        <v>120</v>
      </c>
      <c r="R246" s="65" t="s">
        <v>182</v>
      </c>
      <c r="S246" s="65" t="str">
        <f>$S$199</f>
        <v>&lt;4</v>
      </c>
      <c r="T246" s="65">
        <f>$P246</f>
        <v>22</v>
      </c>
      <c r="U246" s="65" t="s">
        <v>120</v>
      </c>
      <c r="V246" s="65" t="str">
        <f>$V$199</f>
        <v>&gt;3</v>
      </c>
      <c r="W246" s="65" t="s">
        <v>173</v>
      </c>
      <c r="X246" s="65">
        <f>$P246</f>
        <v>22</v>
      </c>
      <c r="Y246" s="65" t="s">
        <v>120</v>
      </c>
      <c r="Z246" s="65" t="s">
        <v>174</v>
      </c>
      <c r="AA246" s="65" t="s">
        <v>175</v>
      </c>
      <c r="AB246" s="65">
        <f>$P246</f>
        <v>22</v>
      </c>
      <c r="AC246" s="65" t="s">
        <v>120</v>
      </c>
      <c r="AD246" s="65" t="s">
        <v>116</v>
      </c>
      <c r="AE246" s="65" t="s">
        <v>176</v>
      </c>
      <c r="AF246" s="65">
        <f>$P246</f>
        <v>22</v>
      </c>
      <c r="AG246" s="65" t="s">
        <v>120</v>
      </c>
      <c r="AH246" s="65" t="s">
        <v>177</v>
      </c>
      <c r="AI246" s="65" t="s">
        <v>117</v>
      </c>
      <c r="AJ246" s="65">
        <f>$P246</f>
        <v>22</v>
      </c>
      <c r="AK246" s="65" t="s">
        <v>120</v>
      </c>
      <c r="AL246" s="65" t="s">
        <v>118</v>
      </c>
      <c r="AM246" s="65" t="s">
        <v>178</v>
      </c>
      <c r="AN246" s="65">
        <f>$P246</f>
        <v>22</v>
      </c>
      <c r="AO246" s="65" t="s">
        <v>120</v>
      </c>
      <c r="AP246" s="65" t="s">
        <v>179</v>
      </c>
      <c r="AQ246" s="65" t="s">
        <v>180</v>
      </c>
      <c r="AR246" s="65">
        <f>$P246</f>
        <v>22</v>
      </c>
      <c r="AS246" s="65" t="s">
        <v>120</v>
      </c>
      <c r="AT246" s="65" t="s">
        <v>181</v>
      </c>
      <c r="AV246" s="65">
        <f>$P246</f>
        <v>22</v>
      </c>
      <c r="AW246" s="65" t="s">
        <v>120</v>
      </c>
    </row>
    <row r="247" spans="13:49" ht="25.5" hidden="1" x14ac:dyDescent="0.2">
      <c r="N247" s="70" t="s">
        <v>52</v>
      </c>
      <c r="O247" s="70" t="s">
        <v>52</v>
      </c>
      <c r="P247" s="70" t="s">
        <v>0</v>
      </c>
      <c r="Q247" s="211" t="s">
        <v>145</v>
      </c>
      <c r="R247" s="70" t="s">
        <v>52</v>
      </c>
      <c r="S247" s="70" t="s">
        <v>52</v>
      </c>
      <c r="T247" s="70" t="s">
        <v>0</v>
      </c>
      <c r="U247" s="211" t="s">
        <v>145</v>
      </c>
      <c r="V247" s="70" t="s">
        <v>52</v>
      </c>
      <c r="W247" s="70" t="s">
        <v>52</v>
      </c>
      <c r="X247" s="70" t="s">
        <v>0</v>
      </c>
      <c r="Y247" s="211" t="s">
        <v>145</v>
      </c>
      <c r="Z247" s="70" t="s">
        <v>52</v>
      </c>
      <c r="AA247" s="70" t="s">
        <v>52</v>
      </c>
      <c r="AB247" s="70" t="s">
        <v>0</v>
      </c>
      <c r="AC247" s="211" t="s">
        <v>145</v>
      </c>
      <c r="AD247" s="70" t="s">
        <v>52</v>
      </c>
      <c r="AE247" s="70" t="s">
        <v>52</v>
      </c>
      <c r="AF247" s="70" t="s">
        <v>0</v>
      </c>
      <c r="AG247" s="211" t="s">
        <v>145</v>
      </c>
      <c r="AH247" s="70" t="s">
        <v>52</v>
      </c>
      <c r="AI247" s="70" t="s">
        <v>52</v>
      </c>
      <c r="AJ247" s="70" t="s">
        <v>0</v>
      </c>
      <c r="AK247" s="211" t="s">
        <v>145</v>
      </c>
      <c r="AL247" s="70" t="s">
        <v>52</v>
      </c>
      <c r="AM247" s="70" t="s">
        <v>52</v>
      </c>
      <c r="AN247" s="70" t="s">
        <v>0</v>
      </c>
      <c r="AO247" s="211" t="s">
        <v>145</v>
      </c>
      <c r="AP247" s="70" t="s">
        <v>52</v>
      </c>
      <c r="AQ247" s="70" t="s">
        <v>52</v>
      </c>
      <c r="AR247" s="70" t="s">
        <v>0</v>
      </c>
      <c r="AS247" s="211" t="s">
        <v>145</v>
      </c>
      <c r="AT247" s="70" t="s">
        <v>52</v>
      </c>
      <c r="AU247" s="70" t="s">
        <v>52</v>
      </c>
      <c r="AV247" s="70" t="s">
        <v>0</v>
      </c>
      <c r="AW247" s="211" t="s">
        <v>145</v>
      </c>
    </row>
    <row r="248" spans="13:49" hidden="1" x14ac:dyDescent="0.2">
      <c r="N248" s="65">
        <v>0</v>
      </c>
      <c r="O248" s="65">
        <v>0</v>
      </c>
      <c r="P248" s="65">
        <f>P244</f>
        <v>22</v>
      </c>
      <c r="Q248" s="65" t="s">
        <v>120</v>
      </c>
      <c r="R248" s="65" t="s">
        <v>182</v>
      </c>
      <c r="S248" s="65" t="str">
        <f>$S$199</f>
        <v>&lt;4</v>
      </c>
      <c r="T248" s="65">
        <f>$P248</f>
        <v>22</v>
      </c>
      <c r="U248" s="65" t="s">
        <v>120</v>
      </c>
      <c r="V248" s="65" t="str">
        <f>$V$199</f>
        <v>&gt;3</v>
      </c>
      <c r="W248" s="65" t="s">
        <v>173</v>
      </c>
      <c r="X248" s="65">
        <f>$P248</f>
        <v>22</v>
      </c>
      <c r="Y248" s="65" t="s">
        <v>120</v>
      </c>
      <c r="Z248" s="65" t="s">
        <v>174</v>
      </c>
      <c r="AA248" s="65" t="s">
        <v>175</v>
      </c>
      <c r="AB248" s="65">
        <f>$P248</f>
        <v>22</v>
      </c>
      <c r="AC248" s="65" t="s">
        <v>120</v>
      </c>
      <c r="AD248" s="65" t="s">
        <v>116</v>
      </c>
      <c r="AE248" s="65" t="s">
        <v>176</v>
      </c>
      <c r="AF248" s="65">
        <f>$P248</f>
        <v>22</v>
      </c>
      <c r="AG248" s="65" t="s">
        <v>120</v>
      </c>
      <c r="AH248" s="65" t="s">
        <v>177</v>
      </c>
      <c r="AI248" s="65" t="s">
        <v>117</v>
      </c>
      <c r="AJ248" s="65">
        <f>$P248</f>
        <v>22</v>
      </c>
      <c r="AK248" s="65" t="s">
        <v>120</v>
      </c>
      <c r="AL248" s="65" t="s">
        <v>118</v>
      </c>
      <c r="AM248" s="65" t="s">
        <v>178</v>
      </c>
      <c r="AN248" s="65">
        <f>$P248</f>
        <v>22</v>
      </c>
      <c r="AO248" s="65" t="s">
        <v>120</v>
      </c>
      <c r="AP248" s="65" t="s">
        <v>179</v>
      </c>
      <c r="AQ248" s="65" t="s">
        <v>180</v>
      </c>
      <c r="AR248" s="65">
        <f>$P248</f>
        <v>22</v>
      </c>
      <c r="AS248" s="65" t="s">
        <v>120</v>
      </c>
      <c r="AT248" s="65" t="s">
        <v>181</v>
      </c>
      <c r="AV248" s="65">
        <f>$P248</f>
        <v>22</v>
      </c>
      <c r="AW248" s="65" t="s">
        <v>120</v>
      </c>
    </row>
    <row r="249" spans="13:49" hidden="1" x14ac:dyDescent="0.2"/>
    <row r="250" spans="13:49" hidden="1" x14ac:dyDescent="0.2">
      <c r="M250" s="65" t="s">
        <v>57</v>
      </c>
      <c r="N250" s="65" t="str">
        <f>'Bestandesdaten &gt;100 ha'!$M$8</f>
        <v>WA abfr</v>
      </c>
      <c r="O250" s="65" t="str">
        <f>'Bestandesdaten &gt;100 ha'!$M$8</f>
        <v>WA abfr</v>
      </c>
      <c r="P250" s="65" t="s">
        <v>1</v>
      </c>
      <c r="Q250" s="65" t="str">
        <f>'Bestandesdaten &gt;100 ha'!$M$8</f>
        <v>WA abfr</v>
      </c>
      <c r="R250" s="65" t="str">
        <f>'Bestandesdaten &gt;100 ha'!$M$8</f>
        <v>WA abfr</v>
      </c>
      <c r="S250" s="65" t="s">
        <v>1</v>
      </c>
      <c r="T250" s="65" t="str">
        <f>'Bestandesdaten &gt;100 ha'!$M$8</f>
        <v>WA abfr</v>
      </c>
      <c r="U250" s="65" t="str">
        <f>'Bestandesdaten &gt;100 ha'!$M$8</f>
        <v>WA abfr</v>
      </c>
      <c r="V250" s="65" t="s">
        <v>1</v>
      </c>
    </row>
    <row r="251" spans="13:49" hidden="1" x14ac:dyDescent="0.2">
      <c r="N251" s="65" t="s">
        <v>191</v>
      </c>
      <c r="O251" s="65" t="s">
        <v>123</v>
      </c>
      <c r="P251" s="65">
        <v>3</v>
      </c>
      <c r="Q251" s="65" t="s">
        <v>191</v>
      </c>
      <c r="R251" s="65" t="s">
        <v>123</v>
      </c>
      <c r="S251" s="65">
        <v>2</v>
      </c>
      <c r="T251" s="65" t="s">
        <v>191</v>
      </c>
      <c r="U251" s="65" t="s">
        <v>123</v>
      </c>
      <c r="V251" s="65">
        <v>1</v>
      </c>
    </row>
    <row r="252" spans="13:49" hidden="1" x14ac:dyDescent="0.2">
      <c r="M252" s="65" t="s">
        <v>192</v>
      </c>
      <c r="N252" s="65" t="str">
        <f>'Bestandesdaten &gt;100 ha'!$M$8</f>
        <v>WA abfr</v>
      </c>
      <c r="O252" s="65" t="s">
        <v>1</v>
      </c>
      <c r="Q252" s="65" t="str">
        <f>'Bestandesdaten &gt;100 ha'!$M$8</f>
        <v>WA abfr</v>
      </c>
      <c r="R252" s="65" t="s">
        <v>1</v>
      </c>
      <c r="T252" s="65" t="str">
        <f>'Bestandesdaten &gt;100 ha'!$M$8</f>
        <v>WA abfr</v>
      </c>
      <c r="U252" s="65" t="s">
        <v>1</v>
      </c>
    </row>
    <row r="253" spans="13:49" hidden="1" x14ac:dyDescent="0.2">
      <c r="N253" s="65">
        <v>44</v>
      </c>
      <c r="O253" s="65">
        <v>3</v>
      </c>
      <c r="Q253" s="65">
        <v>44</v>
      </c>
      <c r="R253" s="65">
        <v>2</v>
      </c>
      <c r="T253" s="65">
        <v>44</v>
      </c>
      <c r="U253" s="65">
        <v>1</v>
      </c>
    </row>
    <row r="254" spans="13:49" hidden="1" x14ac:dyDescent="0.2"/>
    <row r="255" spans="13:49" hidden="1" x14ac:dyDescent="0.2">
      <c r="M255" s="65" t="s">
        <v>56</v>
      </c>
      <c r="N255" s="65" t="str">
        <f>'Bestandesdaten &gt;100 ha'!$M$8</f>
        <v>WA abfr</v>
      </c>
      <c r="O255" s="65" t="s">
        <v>1</v>
      </c>
    </row>
    <row r="256" spans="13:49" hidden="1" x14ac:dyDescent="0.2">
      <c r="N256" s="65">
        <v>42</v>
      </c>
      <c r="O256" s="65">
        <v>3</v>
      </c>
    </row>
    <row r="257" spans="14:57" hidden="1" x14ac:dyDescent="0.2">
      <c r="N257" s="65" t="str">
        <f>'Bestandesdaten &gt;100 ha'!$M$8</f>
        <v>WA abfr</v>
      </c>
      <c r="O257" s="65" t="s">
        <v>1</v>
      </c>
    </row>
    <row r="258" spans="14:57" hidden="1" x14ac:dyDescent="0.2">
      <c r="N258" s="65">
        <v>42</v>
      </c>
      <c r="O258" s="65">
        <v>2</v>
      </c>
    </row>
    <row r="259" spans="14:57" hidden="1" x14ac:dyDescent="0.2">
      <c r="N259" s="65" t="str">
        <f>'Bestandesdaten &gt;100 ha'!$M$8</f>
        <v>WA abfr</v>
      </c>
      <c r="O259" s="65" t="s">
        <v>1</v>
      </c>
    </row>
    <row r="260" spans="14:57" hidden="1" x14ac:dyDescent="0.2">
      <c r="N260" s="65">
        <v>42</v>
      </c>
      <c r="O260" s="65">
        <v>1</v>
      </c>
    </row>
    <row r="261" spans="14:57" hidden="1" x14ac:dyDescent="0.2">
      <c r="N261" s="65" t="str">
        <f>'Bestandesdaten &gt;100 ha'!$M$8</f>
        <v>WA abfr</v>
      </c>
      <c r="O261" s="65" t="s">
        <v>1</v>
      </c>
    </row>
    <row r="262" spans="14:57" hidden="1" x14ac:dyDescent="0.2">
      <c r="N262" s="65">
        <v>41</v>
      </c>
      <c r="O262" s="65">
        <v>3</v>
      </c>
    </row>
    <row r="263" spans="14:57" hidden="1" x14ac:dyDescent="0.2">
      <c r="N263" s="65" t="str">
        <f>'Bestandesdaten &gt;100 ha'!$M$8</f>
        <v>WA abfr</v>
      </c>
      <c r="O263" s="65" t="s">
        <v>1</v>
      </c>
    </row>
    <row r="264" spans="14:57" hidden="1" x14ac:dyDescent="0.2">
      <c r="N264" s="65">
        <v>41</v>
      </c>
      <c r="O264" s="65">
        <v>2</v>
      </c>
    </row>
    <row r="265" spans="14:57" hidden="1" x14ac:dyDescent="0.2">
      <c r="N265" s="65" t="str">
        <f>'Bestandesdaten &gt;100 ha'!$M$8</f>
        <v>WA abfr</v>
      </c>
      <c r="O265" s="65" t="s">
        <v>1</v>
      </c>
    </row>
    <row r="266" spans="14:57" hidden="1" x14ac:dyDescent="0.2">
      <c r="N266" s="65">
        <v>41</v>
      </c>
      <c r="O266" s="65">
        <v>1</v>
      </c>
    </row>
    <row r="267" spans="14:57" hidden="1" x14ac:dyDescent="0.2"/>
    <row r="268" spans="14:57" hidden="1" x14ac:dyDescent="0.2">
      <c r="N268" s="65" t="s">
        <v>308</v>
      </c>
      <c r="U268" s="65" t="s">
        <v>320</v>
      </c>
      <c r="V268" s="65" t="s">
        <v>24</v>
      </c>
      <c r="W268" s="65" t="s">
        <v>25</v>
      </c>
      <c r="X268" s="65" t="s">
        <v>110</v>
      </c>
      <c r="Y268" s="65" t="s">
        <v>24</v>
      </c>
      <c r="Z268" s="65" t="s">
        <v>25</v>
      </c>
      <c r="AA268" s="65" t="s">
        <v>110</v>
      </c>
      <c r="AB268" s="65" t="s">
        <v>24</v>
      </c>
      <c r="AC268" s="65" t="s">
        <v>25</v>
      </c>
      <c r="AD268" s="65" t="s">
        <v>110</v>
      </c>
      <c r="AE268" s="65" t="s">
        <v>24</v>
      </c>
      <c r="AF268" s="65" t="s">
        <v>25</v>
      </c>
      <c r="AG268" s="65" t="s">
        <v>110</v>
      </c>
      <c r="AH268" s="65" t="s">
        <v>24</v>
      </c>
      <c r="AI268" s="65" t="s">
        <v>25</v>
      </c>
      <c r="AJ268" s="65" t="s">
        <v>110</v>
      </c>
      <c r="AK268" s="65" t="s">
        <v>24</v>
      </c>
      <c r="AL268" s="65" t="s">
        <v>25</v>
      </c>
      <c r="AM268" s="65" t="s">
        <v>110</v>
      </c>
      <c r="AN268" s="65" t="s">
        <v>24</v>
      </c>
      <c r="AO268" s="65" t="s">
        <v>25</v>
      </c>
      <c r="AP268" s="65" t="s">
        <v>110</v>
      </c>
      <c r="AQ268" s="65" t="s">
        <v>24</v>
      </c>
      <c r="AR268" s="65" t="s">
        <v>25</v>
      </c>
      <c r="AS268" s="65" t="s">
        <v>110</v>
      </c>
      <c r="AT268" s="65" t="s">
        <v>24</v>
      </c>
      <c r="AU268" s="65" t="s">
        <v>25</v>
      </c>
      <c r="AV268" s="65" t="s">
        <v>110</v>
      </c>
    </row>
    <row r="269" spans="14:57" hidden="1" x14ac:dyDescent="0.2">
      <c r="V269" s="65">
        <f>IF(D84&lt;4,3,ROUND(D84/5,1)*5)</f>
        <v>3</v>
      </c>
      <c r="W269" s="65" t="str">
        <f>$I$3</f>
        <v>A</v>
      </c>
      <c r="X269" s="65">
        <v>11</v>
      </c>
      <c r="Y269" s="65">
        <f>IF(E84&lt;4,3,ROUND(E84/5,1)*5)</f>
        <v>3</v>
      </c>
      <c r="Z269" s="65" t="str">
        <f>$W$269</f>
        <v>A</v>
      </c>
      <c r="AA269" s="65">
        <f>X269</f>
        <v>11</v>
      </c>
      <c r="AB269" s="65">
        <f>IF(F84&lt;4,3,ROUND(F84/5,1)*5)</f>
        <v>10</v>
      </c>
      <c r="AC269" s="65" t="str">
        <f>$Z$269</f>
        <v>A</v>
      </c>
      <c r="AD269" s="65">
        <f>$AA$269</f>
        <v>11</v>
      </c>
      <c r="AE269" s="65">
        <f>IF(G84&lt;4,3,ROUND(G84/5,1)*5)</f>
        <v>3</v>
      </c>
      <c r="AF269" s="65" t="str">
        <f>$Z$269</f>
        <v>A</v>
      </c>
      <c r="AG269" s="65">
        <f>$AA$269</f>
        <v>11</v>
      </c>
      <c r="AH269" s="65">
        <f>IF(H84&lt;4,3,ROUND(H84/5,1)*5)</f>
        <v>3</v>
      </c>
      <c r="AI269" s="65" t="str">
        <f>$Z$269</f>
        <v>A</v>
      </c>
      <c r="AJ269" s="65">
        <f>$AA$269</f>
        <v>11</v>
      </c>
      <c r="AK269" s="65">
        <f>IF(I84&lt;4,3,ROUND(I84/5,1)*5)</f>
        <v>3</v>
      </c>
      <c r="AL269" s="65" t="str">
        <f>$Z$269</f>
        <v>A</v>
      </c>
      <c r="AM269" s="65">
        <f>$AA$269</f>
        <v>11</v>
      </c>
      <c r="AN269" s="65">
        <f>IF(J84&lt;4,3,ROUND(J84/5,1)*5)</f>
        <v>3</v>
      </c>
      <c r="AO269" s="65" t="str">
        <f>$Z$269</f>
        <v>A</v>
      </c>
      <c r="AP269" s="65">
        <f>$AA$269</f>
        <v>11</v>
      </c>
      <c r="AQ269" s="65">
        <f>IF(K84&lt;4,3,ROUND(K84/5,1)*5)</f>
        <v>3</v>
      </c>
      <c r="AR269" s="65" t="str">
        <f>$Z$269</f>
        <v>A</v>
      </c>
      <c r="AS269" s="65">
        <f>$AA$269</f>
        <v>11</v>
      </c>
      <c r="AT269" s="65">
        <f>IF(L84&lt;4,3,ROUND(L84/5,1)*5)</f>
        <v>3</v>
      </c>
      <c r="AU269" s="65" t="str">
        <f>$Z$269</f>
        <v>A</v>
      </c>
      <c r="AV269" s="65">
        <f>$AA$269</f>
        <v>11</v>
      </c>
    </row>
    <row r="270" spans="14:57" ht="15" hidden="1" x14ac:dyDescent="0.25">
      <c r="U270" s="298" t="s">
        <v>315</v>
      </c>
      <c r="V270" s="77" t="s">
        <v>24</v>
      </c>
      <c r="W270" s="77" t="s">
        <v>28</v>
      </c>
      <c r="X270" s="77" t="s">
        <v>29</v>
      </c>
      <c r="Y270" s="78"/>
      <c r="Z270" s="77" t="s">
        <v>24</v>
      </c>
      <c r="AA270" s="77" t="s">
        <v>28</v>
      </c>
      <c r="AB270" s="77" t="s">
        <v>29</v>
      </c>
      <c r="AC270" s="78"/>
      <c r="AD270" s="77" t="s">
        <v>24</v>
      </c>
      <c r="AE270" s="77" t="s">
        <v>28</v>
      </c>
      <c r="AF270" s="77" t="s">
        <v>29</v>
      </c>
      <c r="AG270" s="78"/>
      <c r="AH270" s="77" t="s">
        <v>24</v>
      </c>
      <c r="AI270" s="77" t="s">
        <v>28</v>
      </c>
      <c r="AJ270" s="77" t="s">
        <v>29</v>
      </c>
      <c r="AK270" s="78"/>
      <c r="AL270" s="77" t="s">
        <v>24</v>
      </c>
      <c r="AM270" s="77" t="s">
        <v>28</v>
      </c>
      <c r="AN270" s="77" t="s">
        <v>29</v>
      </c>
      <c r="AO270" s="78"/>
      <c r="AP270" s="77" t="s">
        <v>24</v>
      </c>
      <c r="AQ270" s="77" t="s">
        <v>28</v>
      </c>
      <c r="AR270" s="77" t="s">
        <v>29</v>
      </c>
      <c r="AS270" s="78"/>
      <c r="AT270" s="77" t="s">
        <v>24</v>
      </c>
      <c r="AU270" s="77" t="s">
        <v>28</v>
      </c>
      <c r="AV270" s="77" t="s">
        <v>29</v>
      </c>
      <c r="AW270" s="78"/>
      <c r="AX270" s="77" t="s">
        <v>24</v>
      </c>
      <c r="AY270" s="77" t="s">
        <v>28</v>
      </c>
      <c r="AZ270" s="77" t="s">
        <v>29</v>
      </c>
      <c r="BA270" s="78"/>
      <c r="BB270" s="77" t="s">
        <v>24</v>
      </c>
      <c r="BC270" s="77" t="s">
        <v>28</v>
      </c>
      <c r="BD270" s="77" t="s">
        <v>29</v>
      </c>
      <c r="BE270" s="78"/>
    </row>
    <row r="271" spans="14:57" ht="15" hidden="1" x14ac:dyDescent="0.25">
      <c r="U271" s="299" t="s">
        <v>316</v>
      </c>
      <c r="V271" s="67">
        <f>IF(D84&lt;7,6,ROUND(D84,0.1))</f>
        <v>6</v>
      </c>
      <c r="W271" s="67" t="s">
        <v>317</v>
      </c>
      <c r="X271" s="67">
        <f>IF($K$42&lt;='DB &gt; 100 ha'!R26,1,IF($K$42&gt;='DB &gt; 100 ha'!$Q$28,3,2))</f>
        <v>1</v>
      </c>
      <c r="Y271" s="300">
        <f>DGET('DB &gt; 100 ha'!$F$2:$N$41,'DB &gt; 100 ha'!$I$2,V270:X271)</f>
        <v>3</v>
      </c>
      <c r="Z271" s="67">
        <f>IF(E84&lt;7,6,ROUND(E84,0.1))</f>
        <v>6</v>
      </c>
      <c r="AA271" s="67" t="s">
        <v>317</v>
      </c>
      <c r="AB271" s="67">
        <f>IF($K$42&lt;='DB &gt; 100 ha'!V26,1,IF($K$42&gt;='DB &gt; 100 ha'!$Q$28,3,2))</f>
        <v>1</v>
      </c>
      <c r="AC271" s="300">
        <f>DGET('DB &gt; 100 ha'!$F$2:$N$41,'DB &gt; 100 ha'!$I$2,Z270:AB271)</f>
        <v>3</v>
      </c>
      <c r="AD271" s="67">
        <f>IF(F84&lt;7,6,ROUND(F84,0.1))</f>
        <v>10</v>
      </c>
      <c r="AE271" s="67" t="s">
        <v>317</v>
      </c>
      <c r="AF271" s="67">
        <f>IF($K$42&lt;='DB &gt; 100 ha'!Z26,1,IF($K$42&gt;='DB &gt; 100 ha'!$Q$28,3,2))</f>
        <v>1</v>
      </c>
      <c r="AG271" s="300">
        <f>DGET('DB &gt; 100 ha'!$F$2:$N$41,'DB &gt; 100 ha'!$I$2,AD270:AF271)</f>
        <v>2</v>
      </c>
      <c r="AH271" s="67">
        <f>IF(G84&lt;7,6,ROUND(G84,0.1))</f>
        <v>6</v>
      </c>
      <c r="AI271" s="67" t="s">
        <v>317</v>
      </c>
      <c r="AJ271" s="67">
        <f>IF($K$42&lt;='DB &gt; 100 ha'!AD26,1,IF($K$42&gt;='DB &gt; 100 ha'!$Q$28,3,2))</f>
        <v>1</v>
      </c>
      <c r="AK271" s="300">
        <f>DGET('DB &gt; 100 ha'!$F$2:$N$41,'DB &gt; 100 ha'!$I$2,AH270:AJ271)</f>
        <v>3</v>
      </c>
      <c r="AL271" s="67">
        <f>IF(H84&lt;7,6,ROUND(H84,0.1))</f>
        <v>6</v>
      </c>
      <c r="AM271" s="67" t="s">
        <v>317</v>
      </c>
      <c r="AN271" s="67">
        <f>IF($K$42&lt;='DB &gt; 100 ha'!AH26,1,IF($K$42&gt;='DB &gt; 100 ha'!$Q$28,3,2))</f>
        <v>1</v>
      </c>
      <c r="AO271" s="300">
        <f>DGET('DB &gt; 100 ha'!$F$2:$N$41,'DB &gt; 100 ha'!$I$2,AL270:AN271)</f>
        <v>3</v>
      </c>
      <c r="AP271" s="67">
        <f>IF(I84&lt;7,6,ROUND(I84,0.1))</f>
        <v>6</v>
      </c>
      <c r="AQ271" s="67" t="s">
        <v>317</v>
      </c>
      <c r="AR271" s="67">
        <f>IF($K$42&lt;='DB &gt; 100 ha'!AL26,1,IF($K$42&gt;='DB &gt; 100 ha'!$Q$28,3,2))</f>
        <v>1</v>
      </c>
      <c r="AS271" s="300">
        <f>DGET('DB &gt; 100 ha'!$F$2:$N$41,'DB &gt; 100 ha'!$I$2,AP270:AR271)</f>
        <v>3</v>
      </c>
      <c r="AT271" s="67">
        <f>IF(J84&lt;7,6,ROUND(J84,0.1))</f>
        <v>6</v>
      </c>
      <c r="AU271" s="67" t="s">
        <v>317</v>
      </c>
      <c r="AV271" s="67">
        <f>IF($K$42&lt;='DB &gt; 100 ha'!AP26,1,IF($K$42&gt;='DB &gt; 100 ha'!$Q$28,3,2))</f>
        <v>1</v>
      </c>
      <c r="AW271" s="300">
        <f>DGET('DB &gt; 100 ha'!$F$2:$N$41,'DB &gt; 100 ha'!$I$2,AT270:AV271)</f>
        <v>3</v>
      </c>
      <c r="AX271" s="67">
        <f>IF(K84&lt;7,6,ROUND(K84,0.1))</f>
        <v>6</v>
      </c>
      <c r="AY271" s="67" t="s">
        <v>317</v>
      </c>
      <c r="AZ271" s="67">
        <f>IF($K$42&lt;='DB &gt; 100 ha'!AT26,1,IF($K$42&gt;='DB &gt; 100 ha'!$Q$28,3,2))</f>
        <v>1</v>
      </c>
      <c r="BA271" s="300">
        <f>DGET('DB &gt; 100 ha'!$F$2:$N$41,'DB &gt; 100 ha'!$I$2,AX270:AZ271)</f>
        <v>3</v>
      </c>
      <c r="BB271" s="67">
        <f>IF(L84&lt;7,6,ROUND(L84,0.1))</f>
        <v>6</v>
      </c>
      <c r="BC271" s="67" t="s">
        <v>317</v>
      </c>
      <c r="BD271" s="67">
        <f>IF($K$42&lt;='DB &gt; 100 ha'!AX26,1,IF($K$42&gt;='DB &gt; 100 ha'!$Q$28,3,2))</f>
        <v>1</v>
      </c>
      <c r="BE271" s="300">
        <f>DGET('DB &gt; 100 ha'!$F$2:$N$41,'DB &gt; 100 ha'!$I$2,BB270:BD271)</f>
        <v>3</v>
      </c>
    </row>
    <row r="272" spans="14:57" ht="15" hidden="1" x14ac:dyDescent="0.25">
      <c r="U272" s="157" t="s">
        <v>315</v>
      </c>
      <c r="V272" s="77" t="s">
        <v>24</v>
      </c>
      <c r="W272" s="77" t="s">
        <v>28</v>
      </c>
      <c r="X272" s="77" t="s">
        <v>29</v>
      </c>
      <c r="Y272" s="300">
        <f>IF(X273=0,0,DGET('DB &gt; 100 ha'!$F$2:$N$41,'DB &gt; 100 ha'!$J$2,V272:X273))</f>
        <v>0</v>
      </c>
      <c r="Z272" s="77" t="s">
        <v>24</v>
      </c>
      <c r="AA272" s="77" t="s">
        <v>28</v>
      </c>
      <c r="AB272" s="77" t="s">
        <v>29</v>
      </c>
      <c r="AC272" s="300">
        <f>IF(AB273=0,0,DGET('DB &gt; 100 ha'!$F$2:$N$41,'DB &gt; 100 ha'!$J$2,Z272:AB273))</f>
        <v>0</v>
      </c>
      <c r="AD272" s="77" t="s">
        <v>24</v>
      </c>
      <c r="AE272" s="77" t="s">
        <v>28</v>
      </c>
      <c r="AF272" s="77" t="s">
        <v>29</v>
      </c>
      <c r="AG272" s="300">
        <f>IF(AF273=0,0,DGET('DB &gt; 100 ha'!$F$2:$N$41,'DB &gt; 100 ha'!$J$2,AD272:AF273))</f>
        <v>0</v>
      </c>
      <c r="AH272" s="77" t="s">
        <v>24</v>
      </c>
      <c r="AI272" s="77" t="s">
        <v>28</v>
      </c>
      <c r="AJ272" s="77" t="s">
        <v>29</v>
      </c>
      <c r="AK272" s="300">
        <f>IF(AJ273=0,0,DGET('DB &gt; 100 ha'!$F$2:$N$41,'DB &gt; 100 ha'!$J$2,AH272:AJ273))</f>
        <v>0</v>
      </c>
      <c r="AL272" s="77" t="s">
        <v>24</v>
      </c>
      <c r="AM272" s="77" t="s">
        <v>28</v>
      </c>
      <c r="AN272" s="77" t="s">
        <v>29</v>
      </c>
      <c r="AO272" s="300">
        <f>IF(AN273=0,0,DGET('DB &gt; 100 ha'!$F$2:$N$41,'DB &gt; 100 ha'!$J$2,AL272:AN273))</f>
        <v>0</v>
      </c>
      <c r="AP272" s="77" t="s">
        <v>24</v>
      </c>
      <c r="AQ272" s="77" t="s">
        <v>28</v>
      </c>
      <c r="AR272" s="77" t="s">
        <v>29</v>
      </c>
      <c r="AS272" s="300">
        <f>IF(AR273=0,0,DGET('DB &gt; 100 ha'!$F$2:$N$41,'DB &gt; 100 ha'!$J$2,AP272:AR273))</f>
        <v>0</v>
      </c>
      <c r="AT272" s="77" t="s">
        <v>24</v>
      </c>
      <c r="AU272" s="77" t="s">
        <v>28</v>
      </c>
      <c r="AV272" s="77" t="s">
        <v>29</v>
      </c>
      <c r="AW272" s="300">
        <f>IF(AV273=0,0,DGET('DB &gt; 100 ha'!$F$2:$N$41,'DB &gt; 100 ha'!$J$2,AT272:AV273))</f>
        <v>0</v>
      </c>
      <c r="AX272" s="77" t="s">
        <v>24</v>
      </c>
      <c r="AY272" s="77" t="s">
        <v>28</v>
      </c>
      <c r="AZ272" s="77" t="s">
        <v>29</v>
      </c>
      <c r="BA272" s="300">
        <f>IF(AZ273=0,0,DGET('DB &gt; 100 ha'!$F$2:$N$41,'DB &gt; 100 ha'!$J$2,AX272:AZ273))</f>
        <v>0</v>
      </c>
      <c r="BB272" s="77" t="s">
        <v>24</v>
      </c>
      <c r="BC272" s="77" t="s">
        <v>28</v>
      </c>
      <c r="BD272" s="77" t="s">
        <v>29</v>
      </c>
      <c r="BE272" s="300">
        <f>IF(BD273=0,0,DGET('DB &gt; 100 ha'!$F$2:$N$41,'DB &gt; 100 ha'!$J$2,BB272:BD273))</f>
        <v>0</v>
      </c>
    </row>
    <row r="273" spans="21:57" ht="15" hidden="1" x14ac:dyDescent="0.25">
      <c r="U273" s="157" t="s">
        <v>332</v>
      </c>
      <c r="V273" s="67">
        <f>V271</f>
        <v>6</v>
      </c>
      <c r="W273" s="67" t="s">
        <v>317</v>
      </c>
      <c r="X273" s="65">
        <f>IF($K$43&gt;'DB &gt; 100 ha'!$R$31,'DB &gt; 100 ha'!$P$32,IF($K$43&gt;'DB &gt; 100 ha'!$R$30,'DB &gt; 100 ha'!$P$31,IF($K$43&gt;='DB &gt; 100 ha'!$Q$30,'DB &gt; 100 ha'!$P$26,0)))</f>
        <v>0</v>
      </c>
      <c r="Z273" s="67">
        <f>Z271</f>
        <v>6</v>
      </c>
      <c r="AA273" s="67" t="s">
        <v>317</v>
      </c>
      <c r="AB273" s="65">
        <f>IF($K$43&gt;'DB &gt; 100 ha'!$R$31,'DB &gt; 100 ha'!$P$32,IF($K$43&gt;'DB &gt; 100 ha'!$R$30,'DB &gt; 100 ha'!$P$31,IF($K$43&gt;='DB &gt; 100 ha'!$Q$30,'DB &gt; 100 ha'!$P$26,0)))</f>
        <v>0</v>
      </c>
      <c r="AC273" s="300"/>
      <c r="AD273" s="67">
        <f>AD271</f>
        <v>10</v>
      </c>
      <c r="AE273" s="67" t="s">
        <v>317</v>
      </c>
      <c r="AF273" s="65">
        <f>IF($K$43&gt;'DB &gt; 100 ha'!$R$31,'DB &gt; 100 ha'!$P$32,IF($K$43&gt;'DB &gt; 100 ha'!$R$30,'DB &gt; 100 ha'!$P$31,IF($K$43&gt;='DB &gt; 100 ha'!$Q$30,'DB &gt; 100 ha'!$P$26,0)))</f>
        <v>0</v>
      </c>
      <c r="AG273" s="300"/>
      <c r="AH273" s="67">
        <f>AH271</f>
        <v>6</v>
      </c>
      <c r="AI273" s="67" t="s">
        <v>317</v>
      </c>
      <c r="AJ273" s="65">
        <f>IF($K$43&gt;'DB &gt; 100 ha'!$R$31,'DB &gt; 100 ha'!$P$32,IF($K$43&gt;'DB &gt; 100 ha'!$R$30,'DB &gt; 100 ha'!$P$31,IF($K$43&gt;='DB &gt; 100 ha'!$Q$30,'DB &gt; 100 ha'!$P$26,0)))</f>
        <v>0</v>
      </c>
      <c r="AK273" s="300"/>
      <c r="AL273" s="67">
        <f>AL271</f>
        <v>6</v>
      </c>
      <c r="AM273" s="67" t="s">
        <v>317</v>
      </c>
      <c r="AN273" s="65">
        <f>IF($K$43&gt;'DB &gt; 100 ha'!$R$31,'DB &gt; 100 ha'!$P$32,IF($K$43&gt;'DB &gt; 100 ha'!$R$30,'DB &gt; 100 ha'!$P$31,IF($K$43&gt;='DB &gt; 100 ha'!$Q$30,'DB &gt; 100 ha'!$P$26,0)))</f>
        <v>0</v>
      </c>
      <c r="AO273" s="300"/>
      <c r="AP273" s="67">
        <f>AP271</f>
        <v>6</v>
      </c>
      <c r="AQ273" s="67" t="s">
        <v>317</v>
      </c>
      <c r="AR273" s="65">
        <f>IF($K$43&gt;'DB &gt; 100 ha'!$R$31,'DB &gt; 100 ha'!$P$32,IF($K$43&gt;'DB &gt; 100 ha'!$R$30,'DB &gt; 100 ha'!$P$31,IF($K$43&gt;='DB &gt; 100 ha'!$Q$30,'DB &gt; 100 ha'!$P$26,0)))</f>
        <v>0</v>
      </c>
      <c r="AS273" s="300"/>
      <c r="AT273" s="67">
        <f>AT271</f>
        <v>6</v>
      </c>
      <c r="AU273" s="67" t="s">
        <v>317</v>
      </c>
      <c r="AV273" s="65">
        <f>IF($K$43&gt;'DB &gt; 100 ha'!$R$31,'DB &gt; 100 ha'!$P$32,IF($K$43&gt;'DB &gt; 100 ha'!$R$30,'DB &gt; 100 ha'!$P$31,IF($K$43&gt;='DB &gt; 100 ha'!$Q$30,'DB &gt; 100 ha'!$P$26,0)))</f>
        <v>0</v>
      </c>
      <c r="AW273" s="300"/>
      <c r="AX273" s="67">
        <f>AX271</f>
        <v>6</v>
      </c>
      <c r="AY273" s="67" t="s">
        <v>317</v>
      </c>
      <c r="AZ273" s="65">
        <f>IF($K$43&gt;'DB &gt; 100 ha'!$R$31,'DB &gt; 100 ha'!$P$32,IF($K$43&gt;'DB &gt; 100 ha'!$R$30,'DB &gt; 100 ha'!$P$31,IF($K$43&gt;='DB &gt; 100 ha'!$Q$30,'DB &gt; 100 ha'!$P$26,0)))</f>
        <v>0</v>
      </c>
      <c r="BA273" s="300"/>
      <c r="BB273" s="67">
        <f>BB271</f>
        <v>6</v>
      </c>
      <c r="BC273" s="67" t="s">
        <v>317</v>
      </c>
      <c r="BD273" s="65">
        <f>IF($K$43&gt;'DB &gt; 100 ha'!$R$31,'DB &gt; 100 ha'!$P$32,IF($K$43&gt;'DB &gt; 100 ha'!$R$30,'DB &gt; 100 ha'!$P$31,IF($K$43&gt;='DB &gt; 100 ha'!$Q$30,'DB &gt; 100 ha'!$P$26,0)))</f>
        <v>0</v>
      </c>
      <c r="BE273" s="300"/>
    </row>
    <row r="274" spans="21:57" ht="15" hidden="1" x14ac:dyDescent="0.25">
      <c r="U274" s="157" t="s">
        <v>315</v>
      </c>
      <c r="V274" s="77" t="s">
        <v>24</v>
      </c>
      <c r="W274" s="77" t="s">
        <v>28</v>
      </c>
      <c r="X274" s="77" t="s">
        <v>29</v>
      </c>
      <c r="Y274" s="300">
        <f>DGET('DB &gt; 100 ha'!$F$2:$N$41,'DB &gt; 100 ha'!$K$2,V274:X275)</f>
        <v>41</v>
      </c>
      <c r="Z274" s="77" t="s">
        <v>24</v>
      </c>
      <c r="AA274" s="77" t="s">
        <v>28</v>
      </c>
      <c r="AB274" s="77" t="s">
        <v>29</v>
      </c>
      <c r="AC274" s="300">
        <f>DGET('DB &gt; 100 ha'!$F$2:$N$41,'DB &gt; 100 ha'!$K$2,Z274:AB275)</f>
        <v>41</v>
      </c>
      <c r="AD274" s="77" t="s">
        <v>24</v>
      </c>
      <c r="AE274" s="77" t="s">
        <v>28</v>
      </c>
      <c r="AF274" s="77" t="s">
        <v>29</v>
      </c>
      <c r="AG274" s="300">
        <f>DGET('DB &gt; 100 ha'!$F$2:$N$41,'DB &gt; 100 ha'!$K$2,AD274:AF275)</f>
        <v>31</v>
      </c>
      <c r="AH274" s="77" t="s">
        <v>24</v>
      </c>
      <c r="AI274" s="77" t="s">
        <v>28</v>
      </c>
      <c r="AJ274" s="77" t="s">
        <v>29</v>
      </c>
      <c r="AK274" s="300">
        <f>DGET('DB &gt; 100 ha'!$F$2:$N$41,'DB &gt; 100 ha'!$K$2,AH274:AJ275)</f>
        <v>41</v>
      </c>
      <c r="AL274" s="77" t="s">
        <v>24</v>
      </c>
      <c r="AM274" s="77" t="s">
        <v>28</v>
      </c>
      <c r="AN274" s="77" t="s">
        <v>29</v>
      </c>
      <c r="AO274" s="300">
        <f>DGET('DB &gt; 100 ha'!$F$2:$N$41,'DB &gt; 100 ha'!$K$2,AL274:AN275)</f>
        <v>41</v>
      </c>
      <c r="AP274" s="77" t="s">
        <v>24</v>
      </c>
      <c r="AQ274" s="77" t="s">
        <v>28</v>
      </c>
      <c r="AR274" s="77" t="s">
        <v>29</v>
      </c>
      <c r="AS274" s="300">
        <f>DGET('DB &gt; 100 ha'!$F$2:$N$41,'DB &gt; 100 ha'!$K$2,AP274:AR275)</f>
        <v>41</v>
      </c>
      <c r="AT274" s="77" t="s">
        <v>24</v>
      </c>
      <c r="AU274" s="77" t="s">
        <v>28</v>
      </c>
      <c r="AV274" s="77" t="s">
        <v>29</v>
      </c>
      <c r="AW274" s="300">
        <f>DGET('DB &gt; 100 ha'!$F$2:$N$41,'DB &gt; 100 ha'!$K$2,AT274:AV275)</f>
        <v>41</v>
      </c>
      <c r="AX274" s="77" t="s">
        <v>24</v>
      </c>
      <c r="AY274" s="77" t="s">
        <v>28</v>
      </c>
      <c r="AZ274" s="77" t="s">
        <v>29</v>
      </c>
      <c r="BA274" s="300">
        <f>DGET('DB &gt; 100 ha'!$F$2:$N$41,'DB &gt; 100 ha'!$K$2,AX274:AZ275)</f>
        <v>41</v>
      </c>
      <c r="BB274" s="77" t="s">
        <v>24</v>
      </c>
      <c r="BC274" s="77" t="s">
        <v>28</v>
      </c>
      <c r="BD274" s="77" t="s">
        <v>29</v>
      </c>
      <c r="BE274" s="300">
        <f>DGET('DB &gt; 100 ha'!$F$2:$N$41,'DB &gt; 100 ha'!$K$2,BB274:BD275)</f>
        <v>41</v>
      </c>
    </row>
    <row r="275" spans="21:57" ht="15" hidden="1" x14ac:dyDescent="0.25">
      <c r="U275" s="157" t="s">
        <v>336</v>
      </c>
      <c r="V275" s="67">
        <f>V273</f>
        <v>6</v>
      </c>
      <c r="W275" s="67" t="s">
        <v>317</v>
      </c>
      <c r="X275" s="65">
        <v>1</v>
      </c>
      <c r="Z275" s="67">
        <f>Z273</f>
        <v>6</v>
      </c>
      <c r="AA275" s="67" t="s">
        <v>317</v>
      </c>
      <c r="AB275" s="65">
        <v>1</v>
      </c>
      <c r="AD275" s="67">
        <f>AD273</f>
        <v>10</v>
      </c>
      <c r="AE275" s="67" t="s">
        <v>317</v>
      </c>
      <c r="AF275" s="65">
        <v>1</v>
      </c>
      <c r="AH275" s="67">
        <f>AH273</f>
        <v>6</v>
      </c>
      <c r="AI275" s="67" t="s">
        <v>317</v>
      </c>
      <c r="AJ275" s="65">
        <v>1</v>
      </c>
      <c r="AL275" s="67">
        <f>AL273</f>
        <v>6</v>
      </c>
      <c r="AM275" s="67" t="s">
        <v>317</v>
      </c>
      <c r="AN275" s="65">
        <v>1</v>
      </c>
      <c r="AP275" s="67">
        <f>AP273</f>
        <v>6</v>
      </c>
      <c r="AQ275" s="67" t="s">
        <v>317</v>
      </c>
      <c r="AR275" s="65">
        <v>1</v>
      </c>
      <c r="AT275" s="67">
        <f>AT273</f>
        <v>6</v>
      </c>
      <c r="AU275" s="67" t="s">
        <v>317</v>
      </c>
      <c r="AV275" s="65">
        <v>1</v>
      </c>
      <c r="AX275" s="67">
        <f>AX273</f>
        <v>6</v>
      </c>
      <c r="AY275" s="67" t="s">
        <v>317</v>
      </c>
      <c r="AZ275" s="65">
        <v>1</v>
      </c>
      <c r="BB275" s="67">
        <f>BB273</f>
        <v>6</v>
      </c>
      <c r="BC275" s="67" t="s">
        <v>317</v>
      </c>
      <c r="BD275" s="65">
        <v>1</v>
      </c>
    </row>
    <row r="276" spans="21:57" ht="15" hidden="1" x14ac:dyDescent="0.25">
      <c r="U276" s="157" t="s">
        <v>315</v>
      </c>
      <c r="V276" s="77" t="s">
        <v>24</v>
      </c>
      <c r="W276" s="77" t="s">
        <v>28</v>
      </c>
      <c r="X276" s="77" t="s">
        <v>29</v>
      </c>
      <c r="Y276" s="300">
        <f>DGET('DB &gt; 100 ha'!$F$2:$N$41,'DB &gt; 100 ha'!$L$2,V276:X277)</f>
        <v>11</v>
      </c>
      <c r="Z276" s="77" t="s">
        <v>24</v>
      </c>
      <c r="AA276" s="77" t="s">
        <v>28</v>
      </c>
      <c r="AB276" s="77" t="s">
        <v>29</v>
      </c>
      <c r="AC276" s="300">
        <f>DGET('DB &gt; 100 ha'!$F$2:$N$41,'DB &gt; 100 ha'!$L$2,Z276:AB277)</f>
        <v>11</v>
      </c>
      <c r="AD276" s="77" t="s">
        <v>24</v>
      </c>
      <c r="AE276" s="77" t="s">
        <v>28</v>
      </c>
      <c r="AF276" s="77" t="s">
        <v>29</v>
      </c>
      <c r="AG276" s="300">
        <f>DGET('DB &gt; 100 ha'!$F$2:$N$41,'DB &gt; 100 ha'!$L$2,AD276:AF277)</f>
        <v>9</v>
      </c>
      <c r="AH276" s="77" t="s">
        <v>24</v>
      </c>
      <c r="AI276" s="77" t="s">
        <v>28</v>
      </c>
      <c r="AJ276" s="77" t="s">
        <v>29</v>
      </c>
      <c r="AK276" s="300">
        <f>DGET('DB &gt; 100 ha'!$F$2:$N$41,'DB &gt; 100 ha'!$L$2,AH276:AJ277)</f>
        <v>11</v>
      </c>
      <c r="AL276" s="77" t="s">
        <v>24</v>
      </c>
      <c r="AM276" s="77" t="s">
        <v>28</v>
      </c>
      <c r="AN276" s="77" t="s">
        <v>29</v>
      </c>
      <c r="AO276" s="300">
        <f>DGET('DB &gt; 100 ha'!$F$2:$N$41,'DB &gt; 100 ha'!$L$2,AL276:AN277)</f>
        <v>11</v>
      </c>
      <c r="AP276" s="77" t="s">
        <v>24</v>
      </c>
      <c r="AQ276" s="77" t="s">
        <v>28</v>
      </c>
      <c r="AR276" s="77" t="s">
        <v>29</v>
      </c>
      <c r="AS276" s="300">
        <f>DGET('DB &gt; 100 ha'!$F$2:$N$41,'DB &gt; 100 ha'!$L$2,AP276:AR277)</f>
        <v>11</v>
      </c>
      <c r="AT276" s="77" t="s">
        <v>24</v>
      </c>
      <c r="AU276" s="77" t="s">
        <v>28</v>
      </c>
      <c r="AV276" s="77" t="s">
        <v>29</v>
      </c>
      <c r="AW276" s="300">
        <f>DGET('DB &gt; 100 ha'!$F$2:$N$41,'DB &gt; 100 ha'!$L$2,AT276:AV277)</f>
        <v>11</v>
      </c>
      <c r="AX276" s="77" t="s">
        <v>24</v>
      </c>
      <c r="AY276" s="77" t="s">
        <v>28</v>
      </c>
      <c r="AZ276" s="77" t="s">
        <v>29</v>
      </c>
      <c r="BA276" s="300">
        <f>DGET('DB &gt; 100 ha'!$F$2:$N$41,'DB &gt; 100 ha'!$L$2,AX276:AZ277)</f>
        <v>11</v>
      </c>
      <c r="BB276" s="77" t="s">
        <v>24</v>
      </c>
      <c r="BC276" s="77" t="s">
        <v>28</v>
      </c>
      <c r="BD276" s="77" t="s">
        <v>29</v>
      </c>
      <c r="BE276" s="300">
        <f>DGET('DB &gt; 100 ha'!$F$2:$N$41,'DB &gt; 100 ha'!$L$2,BB276:BD277)</f>
        <v>11</v>
      </c>
    </row>
    <row r="277" spans="21:57" ht="15" hidden="1" x14ac:dyDescent="0.25">
      <c r="U277" s="157" t="s">
        <v>337</v>
      </c>
      <c r="V277" s="67">
        <f>V275</f>
        <v>6</v>
      </c>
      <c r="W277" s="77" t="str">
        <f>W275</f>
        <v>&lt;20</v>
      </c>
      <c r="X277" s="65">
        <f>X275</f>
        <v>1</v>
      </c>
      <c r="Z277" s="67">
        <f>Z275</f>
        <v>6</v>
      </c>
      <c r="AA277" s="77" t="str">
        <f>AA275</f>
        <v>&lt;20</v>
      </c>
      <c r="AB277" s="65">
        <f>AB275</f>
        <v>1</v>
      </c>
      <c r="AD277" s="67">
        <f>AD275</f>
        <v>10</v>
      </c>
      <c r="AE277" s="77" t="str">
        <f>AE275</f>
        <v>&lt;20</v>
      </c>
      <c r="AF277" s="65">
        <f>AF275</f>
        <v>1</v>
      </c>
      <c r="AH277" s="67">
        <f>AH275</f>
        <v>6</v>
      </c>
      <c r="AI277" s="77" t="str">
        <f>AI275</f>
        <v>&lt;20</v>
      </c>
      <c r="AJ277" s="65">
        <f>AJ275</f>
        <v>1</v>
      </c>
      <c r="AL277" s="67">
        <f>AL275</f>
        <v>6</v>
      </c>
      <c r="AM277" s="77" t="str">
        <f>AM275</f>
        <v>&lt;20</v>
      </c>
      <c r="AN277" s="65">
        <f>AN275</f>
        <v>1</v>
      </c>
      <c r="AP277" s="67">
        <f>AP275</f>
        <v>6</v>
      </c>
      <c r="AQ277" s="77" t="str">
        <f>AQ275</f>
        <v>&lt;20</v>
      </c>
      <c r="AR277" s="65">
        <f>AR275</f>
        <v>1</v>
      </c>
      <c r="AT277" s="67">
        <f>AT275</f>
        <v>6</v>
      </c>
      <c r="AU277" s="77" t="str">
        <f>AU275</f>
        <v>&lt;20</v>
      </c>
      <c r="AV277" s="65">
        <f>AV275</f>
        <v>1</v>
      </c>
      <c r="AX277" s="67">
        <f>AX275</f>
        <v>6</v>
      </c>
      <c r="AY277" s="77" t="str">
        <f>AY275</f>
        <v>&lt;20</v>
      </c>
      <c r="AZ277" s="65">
        <f>AZ275</f>
        <v>1</v>
      </c>
      <c r="BB277" s="67">
        <f>BB275</f>
        <v>6</v>
      </c>
      <c r="BC277" s="77" t="str">
        <f>BC275</f>
        <v>&lt;20</v>
      </c>
      <c r="BD277" s="65">
        <f>BD275</f>
        <v>1</v>
      </c>
    </row>
    <row r="278" spans="21:57" ht="15" hidden="1" x14ac:dyDescent="0.25">
      <c r="U278" s="157" t="s">
        <v>315</v>
      </c>
      <c r="V278" s="77" t="s">
        <v>24</v>
      </c>
      <c r="W278" s="77" t="s">
        <v>28</v>
      </c>
      <c r="X278" s="77" t="s">
        <v>29</v>
      </c>
      <c r="Y278" s="300">
        <f>DGET('DB &gt; 100 ha'!$F$2:$N$41,'DB &gt; 100 ha'!$M$2,V278:X279)</f>
        <v>0</v>
      </c>
      <c r="Z278" s="77" t="s">
        <v>24</v>
      </c>
      <c r="AA278" s="77" t="s">
        <v>28</v>
      </c>
      <c r="AB278" s="77" t="s">
        <v>29</v>
      </c>
      <c r="AC278" s="300">
        <f>DGET('DB &gt; 100 ha'!$F$2:$N$41,'DB &gt; 100 ha'!$M$2,Z278:AB279)</f>
        <v>0</v>
      </c>
      <c r="AD278" s="77" t="s">
        <v>24</v>
      </c>
      <c r="AE278" s="77" t="s">
        <v>28</v>
      </c>
      <c r="AF278" s="77" t="s">
        <v>29</v>
      </c>
      <c r="AG278" s="300">
        <f>DGET('DB &gt; 100 ha'!$F$2:$N$41,'DB &gt; 100 ha'!$M$2,AD278:AF279)</f>
        <v>0</v>
      </c>
      <c r="AH278" s="77" t="s">
        <v>24</v>
      </c>
      <c r="AI278" s="77" t="s">
        <v>28</v>
      </c>
      <c r="AJ278" s="77" t="s">
        <v>29</v>
      </c>
      <c r="AK278" s="300">
        <f>DGET('DB &gt; 100 ha'!$F$2:$N$41,'DB &gt; 100 ha'!$M$2,AH278:AJ279)</f>
        <v>0</v>
      </c>
      <c r="AL278" s="77" t="s">
        <v>24</v>
      </c>
      <c r="AM278" s="77" t="s">
        <v>28</v>
      </c>
      <c r="AN278" s="77" t="s">
        <v>29</v>
      </c>
      <c r="AO278" s="300">
        <f>DGET('DB &gt; 100 ha'!$F$2:$N$41,'DB &gt; 100 ha'!$M$2,AL278:AN279)</f>
        <v>0</v>
      </c>
      <c r="AP278" s="77" t="s">
        <v>24</v>
      </c>
      <c r="AQ278" s="77" t="s">
        <v>28</v>
      </c>
      <c r="AR278" s="77" t="s">
        <v>29</v>
      </c>
      <c r="AS278" s="300">
        <f>DGET('DB &gt; 100 ha'!$F$2:$N$41,'DB &gt; 100 ha'!$M$2,AP278:AR279)</f>
        <v>0</v>
      </c>
      <c r="AT278" s="77" t="s">
        <v>24</v>
      </c>
      <c r="AU278" s="77" t="s">
        <v>28</v>
      </c>
      <c r="AV278" s="77" t="s">
        <v>29</v>
      </c>
      <c r="AW278" s="300">
        <f>DGET('DB &gt; 100 ha'!$F$2:$N$41,'DB &gt; 100 ha'!$M$2,AT278:AV279)</f>
        <v>0</v>
      </c>
      <c r="AX278" s="77" t="s">
        <v>24</v>
      </c>
      <c r="AY278" s="77" t="s">
        <v>28</v>
      </c>
      <c r="AZ278" s="77" t="s">
        <v>29</v>
      </c>
      <c r="BA278" s="300">
        <f>DGET('DB &gt; 100 ha'!$F$2:$N$41,'DB &gt; 100 ha'!$M$2,AX278:AZ279)</f>
        <v>0</v>
      </c>
      <c r="BB278" s="77" t="s">
        <v>24</v>
      </c>
      <c r="BC278" s="77" t="s">
        <v>28</v>
      </c>
      <c r="BD278" s="77" t="s">
        <v>29</v>
      </c>
      <c r="BE278" s="300">
        <f>DGET('DB &gt; 100 ha'!$F$2:$N$41,'DB &gt; 100 ha'!$M$2,BB278:BD279)</f>
        <v>0</v>
      </c>
    </row>
    <row r="279" spans="21:57" ht="15" hidden="1" x14ac:dyDescent="0.25">
      <c r="U279" s="157" t="s">
        <v>342</v>
      </c>
      <c r="V279" s="67">
        <f>V277</f>
        <v>6</v>
      </c>
      <c r="W279" s="77" t="str">
        <f>W277</f>
        <v>&lt;20</v>
      </c>
      <c r="X279" s="65">
        <f>$O$65+1</f>
        <v>1</v>
      </c>
      <c r="Z279" s="67">
        <f>Z277</f>
        <v>6</v>
      </c>
      <c r="AA279" s="77" t="str">
        <f>AA277</f>
        <v>&lt;20</v>
      </c>
      <c r="AB279" s="65">
        <f>$O$65+1</f>
        <v>1</v>
      </c>
      <c r="AD279" s="67">
        <f>AD277</f>
        <v>10</v>
      </c>
      <c r="AE279" s="77" t="str">
        <f>AE277</f>
        <v>&lt;20</v>
      </c>
      <c r="AF279" s="65">
        <f>$O$65+1</f>
        <v>1</v>
      </c>
      <c r="AH279" s="67">
        <f>AH277</f>
        <v>6</v>
      </c>
      <c r="AI279" s="77" t="str">
        <f>AI277</f>
        <v>&lt;20</v>
      </c>
      <c r="AJ279" s="65">
        <f>$O$65+1</f>
        <v>1</v>
      </c>
      <c r="AL279" s="67">
        <f>AL277</f>
        <v>6</v>
      </c>
      <c r="AM279" s="77" t="str">
        <f>AM277</f>
        <v>&lt;20</v>
      </c>
      <c r="AN279" s="65">
        <f>$O$65+1</f>
        <v>1</v>
      </c>
      <c r="AP279" s="67">
        <f>AP277</f>
        <v>6</v>
      </c>
      <c r="AQ279" s="77" t="str">
        <f>AQ277</f>
        <v>&lt;20</v>
      </c>
      <c r="AR279" s="65">
        <f>$O$65+1</f>
        <v>1</v>
      </c>
      <c r="AT279" s="67">
        <f>AT277</f>
        <v>6</v>
      </c>
      <c r="AU279" s="77" t="str">
        <f>AU277</f>
        <v>&lt;20</v>
      </c>
      <c r="AV279" s="65">
        <f>$O$65+1</f>
        <v>1</v>
      </c>
      <c r="AX279" s="67">
        <f>AX277</f>
        <v>6</v>
      </c>
      <c r="AY279" s="77" t="str">
        <f>AY277</f>
        <v>&lt;20</v>
      </c>
      <c r="AZ279" s="65">
        <f>$O$65+1</f>
        <v>1</v>
      </c>
      <c r="BB279" s="67">
        <f>BB277</f>
        <v>6</v>
      </c>
      <c r="BC279" s="77" t="str">
        <f>BC277</f>
        <v>&lt;20</v>
      </c>
      <c r="BD279" s="65">
        <f>$O$65+1</f>
        <v>1</v>
      </c>
    </row>
    <row r="280" spans="21:57" hidden="1" x14ac:dyDescent="0.2"/>
    <row r="281" spans="21:57" hidden="1" x14ac:dyDescent="0.2">
      <c r="U281" s="65" t="s">
        <v>104</v>
      </c>
      <c r="V281" s="65" t="s">
        <v>24</v>
      </c>
      <c r="W281" s="65" t="s">
        <v>25</v>
      </c>
      <c r="X281" s="65" t="s">
        <v>110</v>
      </c>
      <c r="Y281" s="65" t="s">
        <v>24</v>
      </c>
      <c r="Z281" s="65" t="s">
        <v>25</v>
      </c>
      <c r="AA281" s="65" t="s">
        <v>110</v>
      </c>
      <c r="AB281" s="65" t="s">
        <v>24</v>
      </c>
      <c r="AC281" s="65" t="s">
        <v>25</v>
      </c>
      <c r="AD281" s="65" t="s">
        <v>110</v>
      </c>
      <c r="AE281" s="65" t="s">
        <v>24</v>
      </c>
      <c r="AF281" s="65" t="s">
        <v>25</v>
      </c>
      <c r="AG281" s="65" t="s">
        <v>110</v>
      </c>
      <c r="AH281" s="65" t="s">
        <v>24</v>
      </c>
      <c r="AI281" s="65" t="s">
        <v>25</v>
      </c>
      <c r="AJ281" s="65" t="s">
        <v>110</v>
      </c>
      <c r="AK281" s="65" t="s">
        <v>24</v>
      </c>
      <c r="AL281" s="65" t="s">
        <v>25</v>
      </c>
      <c r="AM281" s="65" t="s">
        <v>110</v>
      </c>
      <c r="AN281" s="65" t="s">
        <v>24</v>
      </c>
      <c r="AO281" s="65" t="s">
        <v>25</v>
      </c>
      <c r="AP281" s="65" t="s">
        <v>110</v>
      </c>
      <c r="AQ281" s="65" t="s">
        <v>24</v>
      </c>
      <c r="AR281" s="65" t="s">
        <v>25</v>
      </c>
      <c r="AS281" s="65" t="s">
        <v>110</v>
      </c>
      <c r="AT281" s="65" t="s">
        <v>24</v>
      </c>
      <c r="AU281" s="65" t="s">
        <v>25</v>
      </c>
      <c r="AV281" s="65" t="s">
        <v>110</v>
      </c>
    </row>
    <row r="282" spans="21:57" hidden="1" x14ac:dyDescent="0.2">
      <c r="V282" s="65">
        <f>IF(D91&lt;3,2,ROUND(D91/5,1)*5)</f>
        <v>2</v>
      </c>
      <c r="W282" s="65">
        <v>0</v>
      </c>
      <c r="X282" s="65">
        <v>12</v>
      </c>
      <c r="Y282" s="65">
        <f>IF(E91&lt;3,2,ROUND(E91/5,1)*5)</f>
        <v>2</v>
      </c>
      <c r="Z282" s="65">
        <f>W282</f>
        <v>0</v>
      </c>
      <c r="AA282" s="65">
        <f>X282</f>
        <v>12</v>
      </c>
      <c r="AB282" s="65">
        <f>IF(F91&lt;3,2,ROUND(F91/5,1)*5)</f>
        <v>2</v>
      </c>
      <c r="AC282" s="65">
        <f>$Z$282</f>
        <v>0</v>
      </c>
      <c r="AD282" s="65">
        <f>X282</f>
        <v>12</v>
      </c>
      <c r="AE282" s="65">
        <f>IF(G91&lt;3,2,ROUND(G91/5,1)*5)</f>
        <v>2</v>
      </c>
      <c r="AF282" s="65">
        <f>$Z$282</f>
        <v>0</v>
      </c>
      <c r="AG282" s="65">
        <f>X282</f>
        <v>12</v>
      </c>
      <c r="AH282" s="65">
        <f>IF(H91&lt;3,2,ROUND(H91/5,1)*5)</f>
        <v>2</v>
      </c>
      <c r="AI282" s="65">
        <f>$Z$282</f>
        <v>0</v>
      </c>
      <c r="AJ282" s="65">
        <f>X282</f>
        <v>12</v>
      </c>
      <c r="AK282" s="65">
        <f>IF(I91&lt;3,2,ROUND(I91/5,1)*5)</f>
        <v>2</v>
      </c>
      <c r="AL282" s="65">
        <f>$Z$282</f>
        <v>0</v>
      </c>
      <c r="AM282" s="65">
        <f>X282</f>
        <v>12</v>
      </c>
      <c r="AN282" s="65">
        <f>IF(J91&lt;3,2,ROUND(J91/5,1)*5)</f>
        <v>2</v>
      </c>
      <c r="AO282" s="65">
        <f>$Z$282</f>
        <v>0</v>
      </c>
      <c r="AP282" s="65">
        <f>AM282</f>
        <v>12</v>
      </c>
      <c r="AQ282" s="65">
        <f>IF(K91&lt;3,2,ROUND(K91/5,1)*5)</f>
        <v>2</v>
      </c>
      <c r="AR282" s="65">
        <f>$Z$282</f>
        <v>0</v>
      </c>
      <c r="AS282" s="65">
        <f>AP282</f>
        <v>12</v>
      </c>
      <c r="AT282" s="65">
        <f>IF(L91&lt;3,2,ROUND(L91/5,1)*5)</f>
        <v>2</v>
      </c>
      <c r="AU282" s="65">
        <f>$Z$282</f>
        <v>0</v>
      </c>
      <c r="AV282" s="65">
        <f>AS282</f>
        <v>12</v>
      </c>
    </row>
    <row r="283" spans="21:57" ht="15" hidden="1" x14ac:dyDescent="0.25">
      <c r="U283" s="298" t="s">
        <v>315</v>
      </c>
      <c r="V283" s="77" t="s">
        <v>24</v>
      </c>
      <c r="W283" s="77" t="s">
        <v>28</v>
      </c>
      <c r="X283" s="77" t="s">
        <v>29</v>
      </c>
      <c r="Y283" s="78"/>
      <c r="Z283" s="77" t="s">
        <v>24</v>
      </c>
      <c r="AA283" s="77" t="s">
        <v>28</v>
      </c>
      <c r="AB283" s="77" t="s">
        <v>29</v>
      </c>
      <c r="AC283" s="78"/>
      <c r="AD283" s="77" t="s">
        <v>24</v>
      </c>
      <c r="AE283" s="77" t="s">
        <v>28</v>
      </c>
      <c r="AF283" s="77" t="s">
        <v>29</v>
      </c>
      <c r="AG283" s="78"/>
      <c r="AH283" s="77" t="s">
        <v>24</v>
      </c>
      <c r="AI283" s="77" t="s">
        <v>28</v>
      </c>
      <c r="AJ283" s="77" t="s">
        <v>29</v>
      </c>
      <c r="AK283" s="78"/>
      <c r="AL283" s="77" t="s">
        <v>24</v>
      </c>
      <c r="AM283" s="77" t="s">
        <v>28</v>
      </c>
      <c r="AN283" s="77" t="s">
        <v>29</v>
      </c>
      <c r="AO283" s="78"/>
      <c r="AP283" s="77" t="s">
        <v>24</v>
      </c>
      <c r="AQ283" s="77" t="s">
        <v>28</v>
      </c>
      <c r="AR283" s="77" t="s">
        <v>29</v>
      </c>
      <c r="AS283" s="78"/>
      <c r="AT283" s="77" t="s">
        <v>24</v>
      </c>
      <c r="AU283" s="77" t="s">
        <v>28</v>
      </c>
      <c r="AV283" s="77" t="s">
        <v>29</v>
      </c>
      <c r="AW283" s="78"/>
      <c r="AX283" s="77" t="s">
        <v>24</v>
      </c>
      <c r="AY283" s="77" t="s">
        <v>28</v>
      </c>
      <c r="AZ283" s="77" t="s">
        <v>29</v>
      </c>
      <c r="BA283" s="78"/>
      <c r="BB283" s="77" t="s">
        <v>24</v>
      </c>
      <c r="BC283" s="77" t="s">
        <v>28</v>
      </c>
      <c r="BD283" s="77" t="s">
        <v>29</v>
      </c>
      <c r="BE283" s="78"/>
    </row>
    <row r="284" spans="21:57" ht="15" hidden="1" x14ac:dyDescent="0.25">
      <c r="U284" s="299" t="s">
        <v>316</v>
      </c>
      <c r="V284" s="67">
        <f>IF(D91&lt;7,6,ROUND(D91,0.1))</f>
        <v>6</v>
      </c>
      <c r="W284" s="67" t="s">
        <v>317</v>
      </c>
      <c r="X284" s="67">
        <f>IF($K$42&lt;='DB &gt; 100 ha'!R33,1,IF($K$42&gt;='DB &gt; 100 ha'!$Q$28,3,2))</f>
        <v>1</v>
      </c>
      <c r="Y284" s="300">
        <f>DGET('DB &gt; 100 ha'!$F$2:$N$41,'DB &gt; 100 ha'!$I$2,V283:X284)</f>
        <v>3</v>
      </c>
      <c r="Z284" s="67">
        <f>IF(E91&lt;7,6,ROUND(E91,0.1))</f>
        <v>6</v>
      </c>
      <c r="AA284" s="67" t="s">
        <v>317</v>
      </c>
      <c r="AB284" s="67">
        <f>IF($K$42&lt;='DB &gt; 100 ha'!V33,1,IF($K$42&gt;='DB &gt; 100 ha'!$Q$28,3,2))</f>
        <v>1</v>
      </c>
      <c r="AC284" s="300">
        <f>DGET('DB &gt; 100 ha'!$F$2:$N$41,'DB &gt; 100 ha'!$I$2,Z283:AB284)</f>
        <v>3</v>
      </c>
      <c r="AD284" s="67">
        <f>IF(F91&lt;7,6,ROUND(F91,0.1))</f>
        <v>6</v>
      </c>
      <c r="AE284" s="67" t="s">
        <v>317</v>
      </c>
      <c r="AF284" s="67">
        <f>IF($K$42&lt;='DB &gt; 100 ha'!Z33,1,IF($K$42&gt;='DB &gt; 100 ha'!$Q$28,3,2))</f>
        <v>1</v>
      </c>
      <c r="AG284" s="300">
        <f>DGET('DB &gt; 100 ha'!$F$2:$N$41,'DB &gt; 100 ha'!$I$2,AD283:AF284)</f>
        <v>3</v>
      </c>
      <c r="AH284" s="67">
        <f>IF(G91&lt;7,6,ROUND(G91,0.1))</f>
        <v>6</v>
      </c>
      <c r="AI284" s="67" t="s">
        <v>317</v>
      </c>
      <c r="AJ284" s="67">
        <f>IF($K$42&lt;='DB &gt; 100 ha'!AD33,1,IF($K$42&gt;='DB &gt; 100 ha'!$Q$28,3,2))</f>
        <v>1</v>
      </c>
      <c r="AK284" s="300">
        <f>DGET('DB &gt; 100 ha'!$F$2:$N$41,'DB &gt; 100 ha'!$I$2,AH283:AJ284)</f>
        <v>3</v>
      </c>
      <c r="AL284" s="67">
        <f>IF(H91&lt;7,6,ROUND(H91,0.1))</f>
        <v>6</v>
      </c>
      <c r="AM284" s="67" t="s">
        <v>317</v>
      </c>
      <c r="AN284" s="67">
        <f>IF($K$42&lt;='DB &gt; 100 ha'!AH33,1,IF($K$42&gt;='DB &gt; 100 ha'!$Q$28,3,2))</f>
        <v>1</v>
      </c>
      <c r="AO284" s="300">
        <f>DGET('DB &gt; 100 ha'!$F$2:$N$41,'DB &gt; 100 ha'!$I$2,AL283:AN284)</f>
        <v>3</v>
      </c>
      <c r="AP284" s="67">
        <f>IF(I91&lt;7,6,ROUND(I91,0.1))</f>
        <v>6</v>
      </c>
      <c r="AQ284" s="67" t="s">
        <v>317</v>
      </c>
      <c r="AR284" s="67">
        <f>IF($K$42&lt;='DB &gt; 100 ha'!AL33,1,IF($K$42&gt;='DB &gt; 100 ha'!$Q$28,3,2))</f>
        <v>1</v>
      </c>
      <c r="AS284" s="300">
        <f>DGET('DB &gt; 100 ha'!$F$2:$N$41,'DB &gt; 100 ha'!$I$2,AP283:AR284)</f>
        <v>3</v>
      </c>
      <c r="AT284" s="67">
        <f>IF(J91&lt;7,6,ROUND(J91,0.1))</f>
        <v>6</v>
      </c>
      <c r="AU284" s="67" t="s">
        <v>317</v>
      </c>
      <c r="AV284" s="67">
        <f>IF($K$42&lt;='DB &gt; 100 ha'!AP33,1,IF($K$42&gt;='DB &gt; 100 ha'!$Q$28,3,2))</f>
        <v>1</v>
      </c>
      <c r="AW284" s="300">
        <f>DGET('DB &gt; 100 ha'!$F$2:$N$41,'DB &gt; 100 ha'!$I$2,AT283:AV284)</f>
        <v>3</v>
      </c>
      <c r="AX284" s="67">
        <f>IF(K91&lt;7,6,ROUND(K91,0.1))</f>
        <v>6</v>
      </c>
      <c r="AY284" s="67" t="s">
        <v>317</v>
      </c>
      <c r="AZ284" s="67">
        <f>IF($K$42&lt;='DB &gt; 100 ha'!AT33,1,IF($K$42&gt;='DB &gt; 100 ha'!$Q$28,3,2))</f>
        <v>1</v>
      </c>
      <c r="BA284" s="300">
        <f>DGET('DB &gt; 100 ha'!$F$2:$N$41,'DB &gt; 100 ha'!$I$2,AX283:AZ284)</f>
        <v>3</v>
      </c>
      <c r="BB284" s="67">
        <f>IF(L91&lt;7,6,ROUND(L91,0.1))</f>
        <v>6</v>
      </c>
      <c r="BC284" s="67" t="s">
        <v>317</v>
      </c>
      <c r="BD284" s="67">
        <f>IF($K$42&lt;='DB &gt; 100 ha'!AX33,1,IF($K$42&gt;='DB &gt; 100 ha'!$Q$28,3,2))</f>
        <v>1</v>
      </c>
      <c r="BE284" s="300">
        <f>DGET('DB &gt; 100 ha'!$F$2:$N$41,'DB &gt; 100 ha'!$I$2,BB283:BD284)</f>
        <v>3</v>
      </c>
    </row>
    <row r="285" spans="21:57" ht="15" hidden="1" x14ac:dyDescent="0.25">
      <c r="U285" s="157" t="s">
        <v>315</v>
      </c>
      <c r="V285" s="77" t="s">
        <v>24</v>
      </c>
      <c r="W285" s="77" t="s">
        <v>28</v>
      </c>
      <c r="X285" s="77" t="s">
        <v>29</v>
      </c>
      <c r="Y285" s="300">
        <f>IF(X286=0,0,DGET('DB &gt; 100 ha'!$F$2:$N$41,'DB &gt; 100 ha'!$J$2,V285:X286))</f>
        <v>0</v>
      </c>
      <c r="Z285" s="77" t="s">
        <v>24</v>
      </c>
      <c r="AA285" s="77" t="s">
        <v>28</v>
      </c>
      <c r="AB285" s="77" t="s">
        <v>29</v>
      </c>
      <c r="AC285" s="300">
        <f>IF(AB286=0,0,DGET('DB &gt; 100 ha'!$F$2:$N$41,'DB &gt; 100 ha'!$J$2,Z285:AB286))</f>
        <v>0</v>
      </c>
      <c r="AD285" s="77" t="s">
        <v>24</v>
      </c>
      <c r="AE285" s="77" t="s">
        <v>28</v>
      </c>
      <c r="AF285" s="77" t="s">
        <v>29</v>
      </c>
      <c r="AG285" s="300">
        <f>IF(AF286=0,0,DGET('DB &gt; 100 ha'!$F$2:$N$41,'DB &gt; 100 ha'!$J$2,AD285:AF286))</f>
        <v>0</v>
      </c>
      <c r="AH285" s="77" t="s">
        <v>24</v>
      </c>
      <c r="AI285" s="77" t="s">
        <v>28</v>
      </c>
      <c r="AJ285" s="77" t="s">
        <v>29</v>
      </c>
      <c r="AK285" s="300">
        <f>IF(AJ286=0,0,DGET('DB &gt; 100 ha'!$F$2:$N$41,'DB &gt; 100 ha'!$J$2,AH285:AJ286))</f>
        <v>0</v>
      </c>
      <c r="AL285" s="77" t="s">
        <v>24</v>
      </c>
      <c r="AM285" s="77" t="s">
        <v>28</v>
      </c>
      <c r="AN285" s="77" t="s">
        <v>29</v>
      </c>
      <c r="AO285" s="300">
        <f>IF(AN286=0,0,DGET('DB &gt; 100 ha'!$F$2:$N$41,'DB &gt; 100 ha'!$J$2,AL285:AN286))</f>
        <v>0</v>
      </c>
      <c r="AP285" s="77" t="s">
        <v>24</v>
      </c>
      <c r="AQ285" s="77" t="s">
        <v>28</v>
      </c>
      <c r="AR285" s="77" t="s">
        <v>29</v>
      </c>
      <c r="AS285" s="300">
        <f>IF(AR286=0,0,DGET('DB &gt; 100 ha'!$F$2:$N$41,'DB &gt; 100 ha'!$J$2,AP285:AR286))</f>
        <v>0</v>
      </c>
      <c r="AT285" s="77" t="s">
        <v>24</v>
      </c>
      <c r="AU285" s="77" t="s">
        <v>28</v>
      </c>
      <c r="AV285" s="77" t="s">
        <v>29</v>
      </c>
      <c r="AW285" s="300">
        <f>IF(AV286=0,0,DGET('DB &gt; 100 ha'!$F$2:$N$41,'DB &gt; 100 ha'!$J$2,AT285:AV286))</f>
        <v>0</v>
      </c>
      <c r="AX285" s="77" t="s">
        <v>24</v>
      </c>
      <c r="AY285" s="77" t="s">
        <v>28</v>
      </c>
      <c r="AZ285" s="77" t="s">
        <v>29</v>
      </c>
      <c r="BA285" s="300">
        <f>IF(AZ286=0,0,DGET('DB &gt; 100 ha'!$F$2:$N$41,'DB &gt; 100 ha'!$J$2,AX285:AZ286))</f>
        <v>0</v>
      </c>
      <c r="BB285" s="77" t="s">
        <v>24</v>
      </c>
      <c r="BC285" s="77" t="s">
        <v>28</v>
      </c>
      <c r="BD285" s="77" t="s">
        <v>29</v>
      </c>
      <c r="BE285" s="300">
        <f>IF(BD286=0,0,DGET('DB &gt; 100 ha'!$F$2:$N$41,'DB &gt; 100 ha'!$J$2,BB285:BD286))</f>
        <v>0</v>
      </c>
    </row>
    <row r="286" spans="21:57" ht="15" hidden="1" x14ac:dyDescent="0.25">
      <c r="U286" s="157" t="s">
        <v>332</v>
      </c>
      <c r="V286" s="67">
        <f>V284</f>
        <v>6</v>
      </c>
      <c r="W286" s="67" t="s">
        <v>317</v>
      </c>
      <c r="X286" s="65">
        <f>IF($K$43&gt;'DB &gt; 100 ha'!$R$31,'DB &gt; 100 ha'!$P$32,IF($K$43&gt;'DB &gt; 100 ha'!$R$30,'DB &gt; 100 ha'!$P$31,IF($K$43&gt;='DB &gt; 100 ha'!$Q$30,'DB &gt; 100 ha'!$P$26,0)))</f>
        <v>0</v>
      </c>
      <c r="Z286" s="67">
        <f>Z284</f>
        <v>6</v>
      </c>
      <c r="AA286" s="67" t="s">
        <v>317</v>
      </c>
      <c r="AB286" s="65">
        <f>IF($K$43&gt;'DB &gt; 100 ha'!$R$31,'DB &gt; 100 ha'!$P$32,IF($K$43&gt;'DB &gt; 100 ha'!$R$30,'DB &gt; 100 ha'!$P$31,IF($K$43&gt;='DB &gt; 100 ha'!$Q$30,'DB &gt; 100 ha'!$P$26,0)))</f>
        <v>0</v>
      </c>
      <c r="AC286" s="300"/>
      <c r="AD286" s="67">
        <f>AD284</f>
        <v>6</v>
      </c>
      <c r="AE286" s="67" t="s">
        <v>317</v>
      </c>
      <c r="AF286" s="65">
        <f>IF($K$43&gt;'DB &gt; 100 ha'!$R$31,'DB &gt; 100 ha'!$P$32,IF($K$43&gt;'DB &gt; 100 ha'!$R$30,'DB &gt; 100 ha'!$P$31,IF($K$43&gt;='DB &gt; 100 ha'!$Q$30,'DB &gt; 100 ha'!$P$26,0)))</f>
        <v>0</v>
      </c>
      <c r="AG286" s="300"/>
      <c r="AH286" s="67">
        <f>AH284</f>
        <v>6</v>
      </c>
      <c r="AI286" s="67" t="s">
        <v>317</v>
      </c>
      <c r="AJ286" s="65">
        <f>IF($K$43&gt;'DB &gt; 100 ha'!$R$31,'DB &gt; 100 ha'!$P$32,IF($K$43&gt;'DB &gt; 100 ha'!$R$30,'DB &gt; 100 ha'!$P$31,IF($K$43&gt;='DB &gt; 100 ha'!$Q$30,'DB &gt; 100 ha'!$P$26,0)))</f>
        <v>0</v>
      </c>
      <c r="AK286" s="300"/>
      <c r="AL286" s="67">
        <f>AL284</f>
        <v>6</v>
      </c>
      <c r="AM286" s="67" t="s">
        <v>317</v>
      </c>
      <c r="AN286" s="65">
        <f>IF($K$43&gt;'DB &gt; 100 ha'!$R$31,'DB &gt; 100 ha'!$P$32,IF($K$43&gt;'DB &gt; 100 ha'!$R$30,'DB &gt; 100 ha'!$P$31,IF($K$43&gt;='DB &gt; 100 ha'!$Q$30,'DB &gt; 100 ha'!$P$26,0)))</f>
        <v>0</v>
      </c>
      <c r="AO286" s="300"/>
      <c r="AP286" s="67">
        <f>AP284</f>
        <v>6</v>
      </c>
      <c r="AQ286" s="67" t="s">
        <v>317</v>
      </c>
      <c r="AR286" s="65">
        <f>IF($K$43&gt;'DB &gt; 100 ha'!$R$31,'DB &gt; 100 ha'!$P$32,IF($K$43&gt;'DB &gt; 100 ha'!$R$30,'DB &gt; 100 ha'!$P$31,IF($K$43&gt;='DB &gt; 100 ha'!$Q$30,'DB &gt; 100 ha'!$P$26,0)))</f>
        <v>0</v>
      </c>
      <c r="AS286" s="300"/>
      <c r="AT286" s="67">
        <f>AT284</f>
        <v>6</v>
      </c>
      <c r="AU286" s="67" t="s">
        <v>317</v>
      </c>
      <c r="AV286" s="65">
        <f>IF($K$43&gt;'DB &gt; 100 ha'!$R$31,'DB &gt; 100 ha'!$P$32,IF($K$43&gt;'DB &gt; 100 ha'!$R$30,'DB &gt; 100 ha'!$P$31,IF($K$43&gt;='DB &gt; 100 ha'!$Q$30,'DB &gt; 100 ha'!$P$26,0)))</f>
        <v>0</v>
      </c>
      <c r="AW286" s="300"/>
      <c r="AX286" s="67">
        <f>AX284</f>
        <v>6</v>
      </c>
      <c r="AY286" s="67" t="s">
        <v>317</v>
      </c>
      <c r="AZ286" s="65">
        <f>IF($K$43&gt;'DB &gt; 100 ha'!$R$31,'DB &gt; 100 ha'!$P$32,IF($K$43&gt;'DB &gt; 100 ha'!$R$30,'DB &gt; 100 ha'!$P$31,IF($K$43&gt;='DB &gt; 100 ha'!$Q$30,'DB &gt; 100 ha'!$P$26,0)))</f>
        <v>0</v>
      </c>
      <c r="BA286" s="300"/>
      <c r="BB286" s="67">
        <f>BB284</f>
        <v>6</v>
      </c>
      <c r="BC286" s="67" t="s">
        <v>317</v>
      </c>
      <c r="BD286" s="65">
        <f>IF($K$43&gt;'DB &gt; 100 ha'!$R$31,'DB &gt; 100 ha'!$P$32,IF($K$43&gt;'DB &gt; 100 ha'!$R$30,'DB &gt; 100 ha'!$P$31,IF($K$43&gt;='DB &gt; 100 ha'!$Q$30,'DB &gt; 100 ha'!$P$26,0)))</f>
        <v>0</v>
      </c>
      <c r="BE286" s="300"/>
    </row>
    <row r="287" spans="21:57" ht="15" hidden="1" x14ac:dyDescent="0.25">
      <c r="U287" s="157" t="s">
        <v>315</v>
      </c>
      <c r="V287" s="77" t="s">
        <v>24</v>
      </c>
      <c r="W287" s="77" t="s">
        <v>28</v>
      </c>
      <c r="X287" s="77" t="s">
        <v>29</v>
      </c>
      <c r="Y287" s="300">
        <f>DGET('DB &gt; 100 ha'!$F$2:$N$41,'DB &gt; 100 ha'!$K$2,V287:X288)</f>
        <v>41</v>
      </c>
      <c r="Z287" s="77" t="s">
        <v>24</v>
      </c>
      <c r="AA287" s="77" t="s">
        <v>28</v>
      </c>
      <c r="AB287" s="77" t="s">
        <v>29</v>
      </c>
      <c r="AC287" s="300">
        <f>DGET('DB &gt; 100 ha'!$F$2:$N$41,'DB &gt; 100 ha'!$K$2,Z287:AB288)</f>
        <v>41</v>
      </c>
      <c r="AD287" s="77" t="s">
        <v>24</v>
      </c>
      <c r="AE287" s="77" t="s">
        <v>28</v>
      </c>
      <c r="AF287" s="77" t="s">
        <v>29</v>
      </c>
      <c r="AG287" s="300">
        <f>DGET('DB &gt; 100 ha'!$F$2:$N$41,'DB &gt; 100 ha'!$K$2,AD287:AF288)</f>
        <v>41</v>
      </c>
      <c r="AH287" s="77" t="s">
        <v>24</v>
      </c>
      <c r="AI287" s="77" t="s">
        <v>28</v>
      </c>
      <c r="AJ287" s="77" t="s">
        <v>29</v>
      </c>
      <c r="AK287" s="300">
        <f>DGET('DB &gt; 100 ha'!$F$2:$N$41,'DB &gt; 100 ha'!$K$2,AH287:AJ288)</f>
        <v>41</v>
      </c>
      <c r="AL287" s="77" t="s">
        <v>24</v>
      </c>
      <c r="AM287" s="77" t="s">
        <v>28</v>
      </c>
      <c r="AN287" s="77" t="s">
        <v>29</v>
      </c>
      <c r="AO287" s="300">
        <f>DGET('DB &gt; 100 ha'!$F$2:$N$41,'DB &gt; 100 ha'!$K$2,AL287:AN288)</f>
        <v>41</v>
      </c>
      <c r="AP287" s="77" t="s">
        <v>24</v>
      </c>
      <c r="AQ287" s="77" t="s">
        <v>28</v>
      </c>
      <c r="AR287" s="77" t="s">
        <v>29</v>
      </c>
      <c r="AS287" s="300">
        <f>DGET('DB &gt; 100 ha'!$F$2:$N$41,'DB &gt; 100 ha'!$K$2,AP287:AR288)</f>
        <v>41</v>
      </c>
      <c r="AT287" s="77" t="s">
        <v>24</v>
      </c>
      <c r="AU287" s="77" t="s">
        <v>28</v>
      </c>
      <c r="AV287" s="77" t="s">
        <v>29</v>
      </c>
      <c r="AW287" s="300">
        <f>DGET('DB &gt; 100 ha'!$F$2:$N$41,'DB &gt; 100 ha'!$K$2,AT287:AV288)</f>
        <v>41</v>
      </c>
      <c r="AX287" s="77" t="s">
        <v>24</v>
      </c>
      <c r="AY287" s="77" t="s">
        <v>28</v>
      </c>
      <c r="AZ287" s="77" t="s">
        <v>29</v>
      </c>
      <c r="BA287" s="300">
        <f>DGET('DB &gt; 100 ha'!$F$2:$N$41,'DB &gt; 100 ha'!$K$2,AX287:AZ288)</f>
        <v>41</v>
      </c>
      <c r="BB287" s="77" t="s">
        <v>24</v>
      </c>
      <c r="BC287" s="77" t="s">
        <v>28</v>
      </c>
      <c r="BD287" s="77" t="s">
        <v>29</v>
      </c>
      <c r="BE287" s="300">
        <f>DGET('DB &gt; 100 ha'!$F$2:$N$41,'DB &gt; 100 ha'!$K$2,BB287:BD288)</f>
        <v>41</v>
      </c>
    </row>
    <row r="288" spans="21:57" ht="15" hidden="1" x14ac:dyDescent="0.25">
      <c r="U288" s="157" t="s">
        <v>336</v>
      </c>
      <c r="V288" s="67">
        <f>V286</f>
        <v>6</v>
      </c>
      <c r="W288" s="67" t="s">
        <v>317</v>
      </c>
      <c r="X288" s="65">
        <v>1</v>
      </c>
      <c r="Z288" s="67">
        <f>Z286</f>
        <v>6</v>
      </c>
      <c r="AA288" s="67" t="s">
        <v>317</v>
      </c>
      <c r="AB288" s="65">
        <v>1</v>
      </c>
      <c r="AD288" s="67">
        <f>AD286</f>
        <v>6</v>
      </c>
      <c r="AE288" s="67" t="s">
        <v>317</v>
      </c>
      <c r="AF288" s="65">
        <v>1</v>
      </c>
      <c r="AH288" s="67">
        <f>AH286</f>
        <v>6</v>
      </c>
      <c r="AI288" s="67" t="s">
        <v>317</v>
      </c>
      <c r="AJ288" s="65">
        <v>1</v>
      </c>
      <c r="AL288" s="67">
        <f>AL286</f>
        <v>6</v>
      </c>
      <c r="AM288" s="67" t="s">
        <v>317</v>
      </c>
      <c r="AN288" s="65">
        <v>1</v>
      </c>
      <c r="AP288" s="67">
        <f>AP286</f>
        <v>6</v>
      </c>
      <c r="AQ288" s="67" t="s">
        <v>317</v>
      </c>
      <c r="AR288" s="65">
        <v>1</v>
      </c>
      <c r="AT288" s="67">
        <f>AT286</f>
        <v>6</v>
      </c>
      <c r="AU288" s="67" t="s">
        <v>317</v>
      </c>
      <c r="AV288" s="65">
        <v>1</v>
      </c>
      <c r="AX288" s="67">
        <f>AX286</f>
        <v>6</v>
      </c>
      <c r="AY288" s="67" t="s">
        <v>317</v>
      </c>
      <c r="AZ288" s="65">
        <v>1</v>
      </c>
      <c r="BB288" s="67">
        <f>BB286</f>
        <v>6</v>
      </c>
      <c r="BC288" s="67" t="s">
        <v>317</v>
      </c>
      <c r="BD288" s="65">
        <v>1</v>
      </c>
    </row>
    <row r="289" spans="21:57" ht="15" hidden="1" x14ac:dyDescent="0.25">
      <c r="U289" s="157" t="s">
        <v>315</v>
      </c>
      <c r="V289" s="77" t="s">
        <v>24</v>
      </c>
      <c r="W289" s="77" t="s">
        <v>28</v>
      </c>
      <c r="X289" s="77" t="s">
        <v>29</v>
      </c>
      <c r="Y289" s="300">
        <f>DGET('DB &gt; 100 ha'!$F$2:$N$41,'DB &gt; 100 ha'!$L$2,V289:X290)</f>
        <v>11</v>
      </c>
      <c r="Z289" s="77" t="s">
        <v>24</v>
      </c>
      <c r="AA289" s="77" t="s">
        <v>28</v>
      </c>
      <c r="AB289" s="77" t="s">
        <v>29</v>
      </c>
      <c r="AC289" s="300">
        <f>DGET('DB &gt; 100 ha'!$F$2:$N$41,'DB &gt; 100 ha'!$L$2,Z289:AB290)</f>
        <v>11</v>
      </c>
      <c r="AD289" s="77" t="s">
        <v>24</v>
      </c>
      <c r="AE289" s="77" t="s">
        <v>28</v>
      </c>
      <c r="AF289" s="77" t="s">
        <v>29</v>
      </c>
      <c r="AG289" s="300">
        <f>DGET('DB &gt; 100 ha'!$F$2:$N$41,'DB &gt; 100 ha'!$L$2,AD289:AF290)</f>
        <v>11</v>
      </c>
      <c r="AH289" s="77" t="s">
        <v>24</v>
      </c>
      <c r="AI289" s="77" t="s">
        <v>28</v>
      </c>
      <c r="AJ289" s="77" t="s">
        <v>29</v>
      </c>
      <c r="AK289" s="300">
        <f>DGET('DB &gt; 100 ha'!$F$2:$N$41,'DB &gt; 100 ha'!$L$2,AH289:AJ290)</f>
        <v>11</v>
      </c>
      <c r="AL289" s="77" t="s">
        <v>24</v>
      </c>
      <c r="AM289" s="77" t="s">
        <v>28</v>
      </c>
      <c r="AN289" s="77" t="s">
        <v>29</v>
      </c>
      <c r="AO289" s="300">
        <f>DGET('DB &gt; 100 ha'!$F$2:$N$41,'DB &gt; 100 ha'!$L$2,AL289:AN290)</f>
        <v>11</v>
      </c>
      <c r="AP289" s="77" t="s">
        <v>24</v>
      </c>
      <c r="AQ289" s="77" t="s">
        <v>28</v>
      </c>
      <c r="AR289" s="77" t="s">
        <v>29</v>
      </c>
      <c r="AS289" s="300">
        <f>DGET('DB &gt; 100 ha'!$F$2:$N$41,'DB &gt; 100 ha'!$L$2,AP289:AR290)</f>
        <v>11</v>
      </c>
      <c r="AT289" s="77" t="s">
        <v>24</v>
      </c>
      <c r="AU289" s="77" t="s">
        <v>28</v>
      </c>
      <c r="AV289" s="77" t="s">
        <v>29</v>
      </c>
      <c r="AW289" s="300">
        <f>DGET('DB &gt; 100 ha'!$F$2:$N$41,'DB &gt; 100 ha'!$L$2,AT289:AV290)</f>
        <v>11</v>
      </c>
      <c r="AX289" s="77" t="s">
        <v>24</v>
      </c>
      <c r="AY289" s="77" t="s">
        <v>28</v>
      </c>
      <c r="AZ289" s="77" t="s">
        <v>29</v>
      </c>
      <c r="BA289" s="300">
        <f>DGET('DB &gt; 100 ha'!$F$2:$N$41,'DB &gt; 100 ha'!$L$2,AX289:AZ290)</f>
        <v>11</v>
      </c>
      <c r="BB289" s="77" t="s">
        <v>24</v>
      </c>
      <c r="BC289" s="77" t="s">
        <v>28</v>
      </c>
      <c r="BD289" s="77" t="s">
        <v>29</v>
      </c>
      <c r="BE289" s="300">
        <f>DGET('DB &gt; 100 ha'!$F$2:$N$41,'DB &gt; 100 ha'!$L$2,BB289:BD290)</f>
        <v>11</v>
      </c>
    </row>
    <row r="290" spans="21:57" ht="15" hidden="1" x14ac:dyDescent="0.25">
      <c r="U290" s="157" t="s">
        <v>337</v>
      </c>
      <c r="V290" s="67">
        <f>V288</f>
        <v>6</v>
      </c>
      <c r="W290" s="77" t="str">
        <f>W288</f>
        <v>&lt;20</v>
      </c>
      <c r="X290" s="65">
        <f>X288</f>
        <v>1</v>
      </c>
      <c r="Z290" s="67">
        <f>Z288</f>
        <v>6</v>
      </c>
      <c r="AA290" s="77" t="str">
        <f>AA288</f>
        <v>&lt;20</v>
      </c>
      <c r="AB290" s="65">
        <f>AB288</f>
        <v>1</v>
      </c>
      <c r="AD290" s="67">
        <f>AD288</f>
        <v>6</v>
      </c>
      <c r="AE290" s="77" t="str">
        <f>AE288</f>
        <v>&lt;20</v>
      </c>
      <c r="AF290" s="65">
        <f>AF288</f>
        <v>1</v>
      </c>
      <c r="AH290" s="67">
        <f>AH288</f>
        <v>6</v>
      </c>
      <c r="AI290" s="77" t="str">
        <f>AI288</f>
        <v>&lt;20</v>
      </c>
      <c r="AJ290" s="65">
        <f>AJ288</f>
        <v>1</v>
      </c>
      <c r="AL290" s="67">
        <f>AL288</f>
        <v>6</v>
      </c>
      <c r="AM290" s="77" t="str">
        <f>AM288</f>
        <v>&lt;20</v>
      </c>
      <c r="AN290" s="65">
        <f>AN288</f>
        <v>1</v>
      </c>
      <c r="AP290" s="67">
        <f>AP288</f>
        <v>6</v>
      </c>
      <c r="AQ290" s="77" t="str">
        <f>AQ288</f>
        <v>&lt;20</v>
      </c>
      <c r="AR290" s="65">
        <f>AR288</f>
        <v>1</v>
      </c>
      <c r="AT290" s="67">
        <f>AT288</f>
        <v>6</v>
      </c>
      <c r="AU290" s="77" t="str">
        <f>AU288</f>
        <v>&lt;20</v>
      </c>
      <c r="AV290" s="65">
        <f>AV288</f>
        <v>1</v>
      </c>
      <c r="AX290" s="67">
        <f>AX288</f>
        <v>6</v>
      </c>
      <c r="AY290" s="77" t="str">
        <f>AY288</f>
        <v>&lt;20</v>
      </c>
      <c r="AZ290" s="65">
        <f>AZ288</f>
        <v>1</v>
      </c>
      <c r="BB290" s="67">
        <f>BB288</f>
        <v>6</v>
      </c>
      <c r="BC290" s="77" t="str">
        <f>BC288</f>
        <v>&lt;20</v>
      </c>
      <c r="BD290" s="65">
        <f>BD288</f>
        <v>1</v>
      </c>
    </row>
    <row r="291" spans="21:57" ht="15" hidden="1" x14ac:dyDescent="0.25">
      <c r="U291" s="157" t="s">
        <v>315</v>
      </c>
      <c r="V291" s="77" t="s">
        <v>24</v>
      </c>
      <c r="W291" s="77" t="s">
        <v>28</v>
      </c>
      <c r="X291" s="77" t="s">
        <v>29</v>
      </c>
      <c r="Y291" s="300">
        <f>DGET('DB &gt; 100 ha'!$F$2:$N$41,'DB &gt; 100 ha'!$M$2,V291:X292)</f>
        <v>0</v>
      </c>
      <c r="Z291" s="77" t="s">
        <v>24</v>
      </c>
      <c r="AA291" s="77" t="s">
        <v>28</v>
      </c>
      <c r="AB291" s="77" t="s">
        <v>29</v>
      </c>
      <c r="AC291" s="300">
        <f>DGET('DB &gt; 100 ha'!$F$2:$N$41,'DB &gt; 100 ha'!$M$2,Z291:AB292)</f>
        <v>0</v>
      </c>
      <c r="AD291" s="77" t="s">
        <v>24</v>
      </c>
      <c r="AE291" s="77" t="s">
        <v>28</v>
      </c>
      <c r="AF291" s="77" t="s">
        <v>29</v>
      </c>
      <c r="AG291" s="300">
        <f>DGET('DB &gt; 100 ha'!$F$2:$N$41,'DB &gt; 100 ha'!$M$2,AD291:AF292)</f>
        <v>0</v>
      </c>
      <c r="AH291" s="77" t="s">
        <v>24</v>
      </c>
      <c r="AI291" s="77" t="s">
        <v>28</v>
      </c>
      <c r="AJ291" s="77" t="s">
        <v>29</v>
      </c>
      <c r="AK291" s="300">
        <f>DGET('DB &gt; 100 ha'!$F$2:$N$41,'DB &gt; 100 ha'!$M$2,AH291:AJ292)</f>
        <v>0</v>
      </c>
      <c r="AL291" s="77" t="s">
        <v>24</v>
      </c>
      <c r="AM291" s="77" t="s">
        <v>28</v>
      </c>
      <c r="AN291" s="77" t="s">
        <v>29</v>
      </c>
      <c r="AO291" s="300">
        <f>DGET('DB &gt; 100 ha'!$F$2:$N$41,'DB &gt; 100 ha'!$M$2,AL291:AN292)</f>
        <v>0</v>
      </c>
      <c r="AP291" s="77" t="s">
        <v>24</v>
      </c>
      <c r="AQ291" s="77" t="s">
        <v>28</v>
      </c>
      <c r="AR291" s="77" t="s">
        <v>29</v>
      </c>
      <c r="AS291" s="300">
        <f>DGET('DB &gt; 100 ha'!$F$2:$N$41,'DB &gt; 100 ha'!$M$2,AP291:AR292)</f>
        <v>0</v>
      </c>
      <c r="AT291" s="77" t="s">
        <v>24</v>
      </c>
      <c r="AU291" s="77" t="s">
        <v>28</v>
      </c>
      <c r="AV291" s="77" t="s">
        <v>29</v>
      </c>
      <c r="AW291" s="300">
        <f>DGET('DB &gt; 100 ha'!$F$2:$N$41,'DB &gt; 100 ha'!$M$2,AT291:AV292)</f>
        <v>0</v>
      </c>
      <c r="AX291" s="77" t="s">
        <v>24</v>
      </c>
      <c r="AY291" s="77" t="s">
        <v>28</v>
      </c>
      <c r="AZ291" s="77" t="s">
        <v>29</v>
      </c>
      <c r="BA291" s="300">
        <f>DGET('DB &gt; 100 ha'!$F$2:$N$41,'DB &gt; 100 ha'!$M$2,AX291:AZ292)</f>
        <v>0</v>
      </c>
      <c r="BB291" s="77" t="s">
        <v>24</v>
      </c>
      <c r="BC291" s="77" t="s">
        <v>28</v>
      </c>
      <c r="BD291" s="77" t="s">
        <v>29</v>
      </c>
      <c r="BE291" s="300">
        <f>DGET('DB &gt; 100 ha'!$F$2:$N$41,'DB &gt; 100 ha'!$M$2,BB291:BD292)</f>
        <v>0</v>
      </c>
    </row>
    <row r="292" spans="21:57" ht="15" hidden="1" x14ac:dyDescent="0.25">
      <c r="U292" s="157" t="s">
        <v>342</v>
      </c>
      <c r="V292" s="67">
        <f>V290</f>
        <v>6</v>
      </c>
      <c r="W292" s="77" t="str">
        <f>W290</f>
        <v>&lt;20</v>
      </c>
      <c r="X292" s="65">
        <f>$O$65+1</f>
        <v>1</v>
      </c>
      <c r="Z292" s="67">
        <f>Z290</f>
        <v>6</v>
      </c>
      <c r="AA292" s="77" t="str">
        <f>AA290</f>
        <v>&lt;20</v>
      </c>
      <c r="AB292" s="65">
        <f>$O$65+1</f>
        <v>1</v>
      </c>
      <c r="AD292" s="67">
        <f>AD290</f>
        <v>6</v>
      </c>
      <c r="AE292" s="77" t="str">
        <f>AE290</f>
        <v>&lt;20</v>
      </c>
      <c r="AF292" s="65">
        <f>$O$65+1</f>
        <v>1</v>
      </c>
      <c r="AH292" s="67">
        <f>AH290</f>
        <v>6</v>
      </c>
      <c r="AI292" s="77" t="str">
        <f>AI290</f>
        <v>&lt;20</v>
      </c>
      <c r="AJ292" s="65">
        <f>$O$65+1</f>
        <v>1</v>
      </c>
      <c r="AL292" s="67">
        <f>AL290</f>
        <v>6</v>
      </c>
      <c r="AM292" s="77" t="str">
        <f>AM290</f>
        <v>&lt;20</v>
      </c>
      <c r="AN292" s="65">
        <f>$O$65+1</f>
        <v>1</v>
      </c>
      <c r="AP292" s="67">
        <f>AP290</f>
        <v>6</v>
      </c>
      <c r="AQ292" s="77" t="str">
        <f>AQ290</f>
        <v>&lt;20</v>
      </c>
      <c r="AR292" s="65">
        <f>$O$65+1</f>
        <v>1</v>
      </c>
      <c r="AT292" s="67">
        <f>AT290</f>
        <v>6</v>
      </c>
      <c r="AU292" s="77" t="str">
        <f>AU290</f>
        <v>&lt;20</v>
      </c>
      <c r="AV292" s="65">
        <f>$O$65+1</f>
        <v>1</v>
      </c>
      <c r="AX292" s="67">
        <f>AX290</f>
        <v>6</v>
      </c>
      <c r="AY292" s="77" t="str">
        <f>AY290</f>
        <v>&lt;20</v>
      </c>
      <c r="AZ292" s="65">
        <f>$O$65+1</f>
        <v>1</v>
      </c>
      <c r="BB292" s="67">
        <f>BB290</f>
        <v>6</v>
      </c>
      <c r="BC292" s="77" t="str">
        <f>BC290</f>
        <v>&lt;20</v>
      </c>
      <c r="BD292" s="65">
        <f>$O$65+1</f>
        <v>1</v>
      </c>
    </row>
    <row r="293" spans="21:57" hidden="1" x14ac:dyDescent="0.2"/>
    <row r="294" spans="21:57" hidden="1" x14ac:dyDescent="0.2">
      <c r="U294" s="65" t="s">
        <v>18</v>
      </c>
      <c r="V294" s="65" t="s">
        <v>24</v>
      </c>
      <c r="W294" s="65" t="s">
        <v>25</v>
      </c>
      <c r="X294" s="65" t="s">
        <v>110</v>
      </c>
      <c r="Y294" s="65" t="s">
        <v>24</v>
      </c>
      <c r="Z294" s="65" t="s">
        <v>25</v>
      </c>
      <c r="AA294" s="65" t="s">
        <v>110</v>
      </c>
      <c r="AB294" s="65" t="s">
        <v>24</v>
      </c>
      <c r="AC294" s="65" t="s">
        <v>25</v>
      </c>
      <c r="AD294" s="65" t="s">
        <v>110</v>
      </c>
      <c r="AE294" s="65" t="s">
        <v>24</v>
      </c>
      <c r="AF294" s="65" t="s">
        <v>25</v>
      </c>
      <c r="AG294" s="65" t="s">
        <v>110</v>
      </c>
      <c r="AH294" s="65" t="s">
        <v>24</v>
      </c>
      <c r="AI294" s="65" t="s">
        <v>25</v>
      </c>
      <c r="AJ294" s="65" t="s">
        <v>110</v>
      </c>
      <c r="AK294" s="65" t="s">
        <v>24</v>
      </c>
      <c r="AL294" s="65" t="s">
        <v>25</v>
      </c>
      <c r="AM294" s="65" t="s">
        <v>110</v>
      </c>
      <c r="AN294" s="65" t="s">
        <v>24</v>
      </c>
      <c r="AO294" s="65" t="s">
        <v>25</v>
      </c>
      <c r="AP294" s="65" t="s">
        <v>110</v>
      </c>
      <c r="AQ294" s="65" t="s">
        <v>24</v>
      </c>
      <c r="AR294" s="65" t="s">
        <v>25</v>
      </c>
      <c r="AS294" s="65" t="s">
        <v>110</v>
      </c>
      <c r="AT294" s="65" t="s">
        <v>24</v>
      </c>
      <c r="AU294" s="65" t="s">
        <v>25</v>
      </c>
      <c r="AV294" s="65" t="s">
        <v>110</v>
      </c>
    </row>
    <row r="295" spans="21:57" hidden="1" x14ac:dyDescent="0.2">
      <c r="V295" s="65">
        <f>IF(D98&lt;4,3,ROUND(D98/5,1)*5)</f>
        <v>3</v>
      </c>
      <c r="W295" s="65" t="str">
        <f>$I$3</f>
        <v>A</v>
      </c>
      <c r="X295" s="65">
        <v>13</v>
      </c>
      <c r="Y295" s="65">
        <f>IF(E98&lt;4,3,ROUND(E98/5,1)*5)</f>
        <v>3</v>
      </c>
      <c r="Z295" s="65" t="str">
        <f>$W$269</f>
        <v>A</v>
      </c>
      <c r="AA295" s="65">
        <f>X295</f>
        <v>13</v>
      </c>
      <c r="AB295" s="65">
        <f>IF(F98&lt;4,3,ROUND(F98/5,1)*5)</f>
        <v>3</v>
      </c>
      <c r="AC295" s="65" t="str">
        <f>$Z$269</f>
        <v>A</v>
      </c>
      <c r="AD295" s="65">
        <f>$AA$269</f>
        <v>11</v>
      </c>
      <c r="AE295" s="65">
        <f>IF(G98&lt;4,3,ROUND(G98/5,1)*5)</f>
        <v>3</v>
      </c>
      <c r="AF295" s="65" t="str">
        <f>$Z$269</f>
        <v>A</v>
      </c>
      <c r="AG295" s="65">
        <f>$AA$269</f>
        <v>11</v>
      </c>
      <c r="AH295" s="65">
        <f>IF(H98&lt;4,3,ROUND(H98/5,1)*5)</f>
        <v>3</v>
      </c>
      <c r="AI295" s="65" t="str">
        <f>$Z$269</f>
        <v>A</v>
      </c>
      <c r="AJ295" s="65">
        <f>$AA$269</f>
        <v>11</v>
      </c>
      <c r="AK295" s="65">
        <f>IF(I98&lt;4,3,ROUND(I98/5,1)*5)</f>
        <v>3</v>
      </c>
      <c r="AL295" s="65" t="str">
        <f>$Z$269</f>
        <v>A</v>
      </c>
      <c r="AM295" s="65">
        <f>$AA$269</f>
        <v>11</v>
      </c>
      <c r="AN295" s="65">
        <f>IF(J98&lt;4,3,ROUND(J98/5,1)*5)</f>
        <v>3</v>
      </c>
      <c r="AO295" s="65" t="str">
        <f>$Z$269</f>
        <v>A</v>
      </c>
      <c r="AP295" s="65">
        <f>$AA$269</f>
        <v>11</v>
      </c>
      <c r="AQ295" s="65">
        <f>IF(K98&lt;4,3,ROUND(K98/5,1)*5)</f>
        <v>3</v>
      </c>
      <c r="AR295" s="65" t="str">
        <f>$Z$269</f>
        <v>A</v>
      </c>
      <c r="AS295" s="65">
        <f>$AA$269</f>
        <v>11</v>
      </c>
      <c r="AT295" s="65">
        <f>IF(L98&lt;4,3,ROUND(L98/5,1)*5)</f>
        <v>3</v>
      </c>
      <c r="AU295" s="65" t="str">
        <f>$Z$269</f>
        <v>A</v>
      </c>
      <c r="AV295" s="65">
        <f>$AA$269</f>
        <v>11</v>
      </c>
    </row>
    <row r="296" spans="21:57" ht="15" hidden="1" x14ac:dyDescent="0.25">
      <c r="U296" s="298" t="s">
        <v>315</v>
      </c>
      <c r="V296" s="77" t="s">
        <v>24</v>
      </c>
      <c r="W296" s="77" t="s">
        <v>28</v>
      </c>
      <c r="X296" s="77" t="s">
        <v>29</v>
      </c>
      <c r="Y296" s="78"/>
      <c r="Z296" s="77" t="s">
        <v>24</v>
      </c>
      <c r="AA296" s="77" t="s">
        <v>28</v>
      </c>
      <c r="AB296" s="77" t="s">
        <v>29</v>
      </c>
      <c r="AC296" s="78"/>
      <c r="AD296" s="77" t="s">
        <v>24</v>
      </c>
      <c r="AE296" s="77" t="s">
        <v>28</v>
      </c>
      <c r="AF296" s="77" t="s">
        <v>29</v>
      </c>
      <c r="AG296" s="78"/>
      <c r="AH296" s="77" t="s">
        <v>24</v>
      </c>
      <c r="AI296" s="77" t="s">
        <v>28</v>
      </c>
      <c r="AJ296" s="77" t="s">
        <v>29</v>
      </c>
      <c r="AK296" s="78"/>
      <c r="AL296" s="77" t="s">
        <v>24</v>
      </c>
      <c r="AM296" s="77" t="s">
        <v>28</v>
      </c>
      <c r="AN296" s="77" t="s">
        <v>29</v>
      </c>
      <c r="AO296" s="78"/>
      <c r="AP296" s="77" t="s">
        <v>24</v>
      </c>
      <c r="AQ296" s="77" t="s">
        <v>28</v>
      </c>
      <c r="AR296" s="77" t="s">
        <v>29</v>
      </c>
      <c r="AS296" s="78"/>
      <c r="AT296" s="77" t="s">
        <v>24</v>
      </c>
      <c r="AU296" s="77" t="s">
        <v>28</v>
      </c>
      <c r="AV296" s="77" t="s">
        <v>29</v>
      </c>
      <c r="AW296" s="78"/>
      <c r="AX296" s="77" t="s">
        <v>24</v>
      </c>
      <c r="AY296" s="77" t="s">
        <v>28</v>
      </c>
      <c r="AZ296" s="77" t="s">
        <v>29</v>
      </c>
      <c r="BA296" s="78"/>
      <c r="BB296" s="77" t="s">
        <v>24</v>
      </c>
      <c r="BC296" s="77" t="s">
        <v>28</v>
      </c>
      <c r="BD296" s="77" t="s">
        <v>29</v>
      </c>
      <c r="BE296" s="78"/>
    </row>
    <row r="297" spans="21:57" ht="15" hidden="1" x14ac:dyDescent="0.25">
      <c r="U297" s="299" t="s">
        <v>316</v>
      </c>
      <c r="V297" s="67">
        <f>IF(D98&lt;7,6,ROUND(D98,0.1))</f>
        <v>6</v>
      </c>
      <c r="W297" s="67" t="s">
        <v>317</v>
      </c>
      <c r="X297" s="67">
        <f>IF($K$42&lt;='DB &gt; 100 ha'!R40,1,IF($K$42&gt;='DB &gt; 100 ha'!$Q$28,3,2))</f>
        <v>1</v>
      </c>
      <c r="Y297" s="300">
        <f>DGET('DB &gt; 100 ha'!$F$2:$N$41,'DB &gt; 100 ha'!$I$2,V296:X297)</f>
        <v>3</v>
      </c>
      <c r="Z297" s="67">
        <f>IF(E98&lt;7,6,ROUND(E98,0.1))</f>
        <v>6</v>
      </c>
      <c r="AA297" s="67" t="s">
        <v>317</v>
      </c>
      <c r="AB297" s="67">
        <f>IF($K$42&lt;='DB &gt; 100 ha'!V40,1,IF($K$42&gt;='DB &gt; 100 ha'!$Q$28,3,2))</f>
        <v>1</v>
      </c>
      <c r="AC297" s="300">
        <f>DGET('DB &gt; 100 ha'!$F$2:$N$41,'DB &gt; 100 ha'!$I$2,Z296:AB297)</f>
        <v>3</v>
      </c>
      <c r="AD297" s="67">
        <f>IF(F98&lt;7,6,ROUND(F98,0.1))</f>
        <v>6</v>
      </c>
      <c r="AE297" s="67" t="s">
        <v>317</v>
      </c>
      <c r="AF297" s="67">
        <f>IF($K$42&lt;='DB &gt; 100 ha'!Z40,1,IF($K$42&gt;='DB &gt; 100 ha'!$Q$28,3,2))</f>
        <v>1</v>
      </c>
      <c r="AG297" s="300">
        <f>DGET('DB &gt; 100 ha'!$F$2:$N$41,'DB &gt; 100 ha'!$I$2,AD296:AF297)</f>
        <v>3</v>
      </c>
      <c r="AH297" s="67">
        <f>IF(G98&lt;7,6,ROUND(G98,0.1))</f>
        <v>6</v>
      </c>
      <c r="AI297" s="67" t="s">
        <v>317</v>
      </c>
      <c r="AJ297" s="67">
        <f>IF($K$42&lt;='DB &gt; 100 ha'!AD40,1,IF($K$42&gt;='DB &gt; 100 ha'!$Q$28,3,2))</f>
        <v>1</v>
      </c>
      <c r="AK297" s="300">
        <f>DGET('DB &gt; 100 ha'!$F$2:$N$41,'DB &gt; 100 ha'!$I$2,AH296:AJ297)</f>
        <v>3</v>
      </c>
      <c r="AL297" s="67">
        <f>IF(H98&lt;7,6,ROUND(H98,0.1))</f>
        <v>6</v>
      </c>
      <c r="AM297" s="67" t="s">
        <v>317</v>
      </c>
      <c r="AN297" s="67">
        <f>IF($K$42&lt;='DB &gt; 100 ha'!AH40,1,IF($K$42&gt;='DB &gt; 100 ha'!$Q$28,3,2))</f>
        <v>1</v>
      </c>
      <c r="AO297" s="300">
        <f>DGET('DB &gt; 100 ha'!$F$2:$N$41,'DB &gt; 100 ha'!$I$2,AL296:AN297)</f>
        <v>3</v>
      </c>
      <c r="AP297" s="67">
        <f>IF(I98&lt;7,6,ROUND(I98,0.1))</f>
        <v>6</v>
      </c>
      <c r="AQ297" s="67" t="s">
        <v>317</v>
      </c>
      <c r="AR297" s="67">
        <f>IF($K$42&lt;='DB &gt; 100 ha'!AL40,1,IF($K$42&gt;='DB &gt; 100 ha'!$Q$28,3,2))</f>
        <v>1</v>
      </c>
      <c r="AS297" s="300">
        <f>DGET('DB &gt; 100 ha'!$F$2:$N$41,'DB &gt; 100 ha'!$I$2,AP296:AR297)</f>
        <v>3</v>
      </c>
      <c r="AT297" s="67">
        <f>IF(J98&lt;7,6,ROUND(J98,0.1))</f>
        <v>6</v>
      </c>
      <c r="AU297" s="67" t="s">
        <v>317</v>
      </c>
      <c r="AV297" s="67">
        <f>IF($K$42&lt;='DB &gt; 100 ha'!AP40,1,IF($K$42&gt;='DB &gt; 100 ha'!$Q$28,3,2))</f>
        <v>1</v>
      </c>
      <c r="AW297" s="300">
        <f>DGET('DB &gt; 100 ha'!$F$2:$N$41,'DB &gt; 100 ha'!$I$2,AT296:AV297)</f>
        <v>3</v>
      </c>
      <c r="AX297" s="67">
        <f>IF(K98&lt;7,6,ROUND(K98,0.1))</f>
        <v>6</v>
      </c>
      <c r="AY297" s="67" t="s">
        <v>317</v>
      </c>
      <c r="AZ297" s="67">
        <f>IF($K$42&lt;='DB &gt; 100 ha'!AT40,1,IF($K$42&gt;='DB &gt; 100 ha'!$Q$28,3,2))</f>
        <v>1</v>
      </c>
      <c r="BA297" s="300">
        <f>DGET('DB &gt; 100 ha'!$F$2:$N$41,'DB &gt; 100 ha'!$I$2,AX296:AZ297)</f>
        <v>3</v>
      </c>
      <c r="BB297" s="67">
        <f>IF(L98&lt;7,6,ROUND(L98,0.1))</f>
        <v>6</v>
      </c>
      <c r="BC297" s="67" t="s">
        <v>317</v>
      </c>
      <c r="BD297" s="67">
        <f>IF($K$42&lt;='DB &gt; 100 ha'!AX40,1,IF($K$42&gt;='DB &gt; 100 ha'!$Q$28,3,2))</f>
        <v>1</v>
      </c>
      <c r="BE297" s="300">
        <f>DGET('DB &gt; 100 ha'!$F$2:$N$41,'DB &gt; 100 ha'!$I$2,BB296:BD297)</f>
        <v>3</v>
      </c>
    </row>
    <row r="298" spans="21:57" ht="15" hidden="1" x14ac:dyDescent="0.25">
      <c r="U298" s="157" t="s">
        <v>315</v>
      </c>
      <c r="V298" s="77" t="s">
        <v>24</v>
      </c>
      <c r="W298" s="77" t="s">
        <v>28</v>
      </c>
      <c r="X298" s="77" t="s">
        <v>29</v>
      </c>
      <c r="Y298" s="300">
        <f>IF(X299=0,0,DGET('DB &gt; 100 ha'!$F$2:$N$41,'DB &gt; 100 ha'!$J$2,V298:X299))</f>
        <v>0</v>
      </c>
      <c r="Z298" s="77" t="s">
        <v>24</v>
      </c>
      <c r="AA298" s="77" t="s">
        <v>28</v>
      </c>
      <c r="AB298" s="77" t="s">
        <v>29</v>
      </c>
      <c r="AC298" s="300">
        <f>IF(AB299=0,0,DGET('DB &gt; 100 ha'!$F$2:$N$41,'DB &gt; 100 ha'!$J$2,Z298:AB299))</f>
        <v>0</v>
      </c>
      <c r="AD298" s="77" t="s">
        <v>24</v>
      </c>
      <c r="AE298" s="77" t="s">
        <v>28</v>
      </c>
      <c r="AF298" s="77" t="s">
        <v>29</v>
      </c>
      <c r="AG298" s="300">
        <f>IF(AF299=0,0,DGET('DB &gt; 100 ha'!$F$2:$N$41,'DB &gt; 100 ha'!$J$2,AD298:AF299))</f>
        <v>0</v>
      </c>
      <c r="AH298" s="77" t="s">
        <v>24</v>
      </c>
      <c r="AI298" s="77" t="s">
        <v>28</v>
      </c>
      <c r="AJ298" s="77" t="s">
        <v>29</v>
      </c>
      <c r="AK298" s="300">
        <f>IF(AJ299=0,0,DGET('DB &gt; 100 ha'!$F$2:$N$41,'DB &gt; 100 ha'!$J$2,AH298:AJ299))</f>
        <v>0</v>
      </c>
      <c r="AL298" s="77" t="s">
        <v>24</v>
      </c>
      <c r="AM298" s="77" t="s">
        <v>28</v>
      </c>
      <c r="AN298" s="77" t="s">
        <v>29</v>
      </c>
      <c r="AO298" s="300">
        <f>IF(AN299=0,0,DGET('DB &gt; 100 ha'!$F$2:$N$41,'DB &gt; 100 ha'!$J$2,AL298:AN299))</f>
        <v>0</v>
      </c>
      <c r="AP298" s="77" t="s">
        <v>24</v>
      </c>
      <c r="AQ298" s="77" t="s">
        <v>28</v>
      </c>
      <c r="AR298" s="77" t="s">
        <v>29</v>
      </c>
      <c r="AS298" s="300">
        <f>IF(AR299=0,0,DGET('DB &gt; 100 ha'!$F$2:$N$41,'DB &gt; 100 ha'!$J$2,AP298:AR299))</f>
        <v>0</v>
      </c>
      <c r="AT298" s="77" t="s">
        <v>24</v>
      </c>
      <c r="AU298" s="77" t="s">
        <v>28</v>
      </c>
      <c r="AV298" s="77" t="s">
        <v>29</v>
      </c>
      <c r="AW298" s="300">
        <f>IF(AV299=0,0,DGET('DB &gt; 100 ha'!$F$2:$N$41,'DB &gt; 100 ha'!$J$2,AT298:AV299))</f>
        <v>0</v>
      </c>
      <c r="AX298" s="77" t="s">
        <v>24</v>
      </c>
      <c r="AY298" s="77" t="s">
        <v>28</v>
      </c>
      <c r="AZ298" s="77" t="s">
        <v>29</v>
      </c>
      <c r="BA298" s="300">
        <f>IF(AZ299=0,0,DGET('DB &gt; 100 ha'!$F$2:$N$41,'DB &gt; 100 ha'!$J$2,AX298:AZ299))</f>
        <v>0</v>
      </c>
      <c r="BB298" s="77" t="s">
        <v>24</v>
      </c>
      <c r="BC298" s="77" t="s">
        <v>28</v>
      </c>
      <c r="BD298" s="77" t="s">
        <v>29</v>
      </c>
      <c r="BE298" s="300">
        <f>IF(BD299=0,0,DGET('DB &gt; 100 ha'!$F$2:$N$41,'DB &gt; 100 ha'!$J$2,BB298:BD299))</f>
        <v>0</v>
      </c>
    </row>
    <row r="299" spans="21:57" ht="15" hidden="1" x14ac:dyDescent="0.25">
      <c r="U299" s="157" t="s">
        <v>332</v>
      </c>
      <c r="V299" s="67">
        <f>V297</f>
        <v>6</v>
      </c>
      <c r="W299" s="67" t="s">
        <v>317</v>
      </c>
      <c r="X299" s="65">
        <f>IF($K$43&gt;'DB &gt; 100 ha'!$R$31,'DB &gt; 100 ha'!$P$32,IF($K$43&gt;'DB &gt; 100 ha'!$R$30,'DB &gt; 100 ha'!$P$31,IF($K$43&gt;='DB &gt; 100 ha'!$Q$30,'DB &gt; 100 ha'!$P$26,0)))</f>
        <v>0</v>
      </c>
      <c r="Z299" s="67">
        <f>Z297</f>
        <v>6</v>
      </c>
      <c r="AA299" s="67" t="s">
        <v>317</v>
      </c>
      <c r="AB299" s="65">
        <f>IF($K$43&gt;'DB &gt; 100 ha'!$R$31,'DB &gt; 100 ha'!$P$32,IF($K$43&gt;'DB &gt; 100 ha'!$R$30,'DB &gt; 100 ha'!$P$31,IF($K$43&gt;='DB &gt; 100 ha'!$Q$30,'DB &gt; 100 ha'!$P$26,0)))</f>
        <v>0</v>
      </c>
      <c r="AC299" s="300"/>
      <c r="AD299" s="67">
        <f>AD297</f>
        <v>6</v>
      </c>
      <c r="AE299" s="67" t="s">
        <v>317</v>
      </c>
      <c r="AF299" s="65">
        <f>IF($K$43&gt;'DB &gt; 100 ha'!$R$31,'DB &gt; 100 ha'!$P$32,IF($K$43&gt;'DB &gt; 100 ha'!$R$30,'DB &gt; 100 ha'!$P$31,IF($K$43&gt;='DB &gt; 100 ha'!$Q$30,'DB &gt; 100 ha'!$P$26,0)))</f>
        <v>0</v>
      </c>
      <c r="AG299" s="300"/>
      <c r="AH299" s="67">
        <f>AH297</f>
        <v>6</v>
      </c>
      <c r="AI299" s="67" t="s">
        <v>317</v>
      </c>
      <c r="AJ299" s="65">
        <f>IF($K$43&gt;'DB &gt; 100 ha'!$R$31,'DB &gt; 100 ha'!$P$32,IF($K$43&gt;'DB &gt; 100 ha'!$R$30,'DB &gt; 100 ha'!$P$31,IF($K$43&gt;='DB &gt; 100 ha'!$Q$30,'DB &gt; 100 ha'!$P$26,0)))</f>
        <v>0</v>
      </c>
      <c r="AK299" s="300"/>
      <c r="AL299" s="67">
        <f>AL297</f>
        <v>6</v>
      </c>
      <c r="AM299" s="67" t="s">
        <v>317</v>
      </c>
      <c r="AN299" s="65">
        <f>IF($K$43&gt;'DB &gt; 100 ha'!$R$31,'DB &gt; 100 ha'!$P$32,IF($K$43&gt;'DB &gt; 100 ha'!$R$30,'DB &gt; 100 ha'!$P$31,IF($K$43&gt;='DB &gt; 100 ha'!$Q$30,'DB &gt; 100 ha'!$P$26,0)))</f>
        <v>0</v>
      </c>
      <c r="AO299" s="300"/>
      <c r="AP299" s="67">
        <f>AP297</f>
        <v>6</v>
      </c>
      <c r="AQ299" s="67" t="s">
        <v>317</v>
      </c>
      <c r="AR299" s="65">
        <f>IF($K$43&gt;'DB &gt; 100 ha'!$R$31,'DB &gt; 100 ha'!$P$32,IF($K$43&gt;'DB &gt; 100 ha'!$R$30,'DB &gt; 100 ha'!$P$31,IF($K$43&gt;='DB &gt; 100 ha'!$Q$30,'DB &gt; 100 ha'!$P$26,0)))</f>
        <v>0</v>
      </c>
      <c r="AS299" s="300"/>
      <c r="AT299" s="67">
        <f>AT297</f>
        <v>6</v>
      </c>
      <c r="AU299" s="67" t="s">
        <v>317</v>
      </c>
      <c r="AV299" s="65">
        <f>IF($K$43&gt;'DB &gt; 100 ha'!$R$31,'DB &gt; 100 ha'!$P$32,IF($K$43&gt;'DB &gt; 100 ha'!$R$30,'DB &gt; 100 ha'!$P$31,IF($K$43&gt;='DB &gt; 100 ha'!$Q$30,'DB &gt; 100 ha'!$P$26,0)))</f>
        <v>0</v>
      </c>
      <c r="AW299" s="300"/>
      <c r="AX299" s="67">
        <f>AX297</f>
        <v>6</v>
      </c>
      <c r="AY299" s="67" t="s">
        <v>317</v>
      </c>
      <c r="AZ299" s="65">
        <f>IF($K$43&gt;'DB &gt; 100 ha'!$R$31,'DB &gt; 100 ha'!$P$32,IF($K$43&gt;'DB &gt; 100 ha'!$R$30,'DB &gt; 100 ha'!$P$31,IF($K$43&gt;='DB &gt; 100 ha'!$Q$30,'DB &gt; 100 ha'!$P$26,0)))</f>
        <v>0</v>
      </c>
      <c r="BA299" s="300"/>
      <c r="BB299" s="67">
        <f>BB297</f>
        <v>6</v>
      </c>
      <c r="BC299" s="67" t="s">
        <v>317</v>
      </c>
      <c r="BD299" s="65">
        <f>IF($K$43&gt;'DB &gt; 100 ha'!$R$31,'DB &gt; 100 ha'!$P$32,IF($K$43&gt;'DB &gt; 100 ha'!$R$30,'DB &gt; 100 ha'!$P$31,IF($K$43&gt;='DB &gt; 100 ha'!$Q$30,'DB &gt; 100 ha'!$P$26,0)))</f>
        <v>0</v>
      </c>
      <c r="BE299" s="300"/>
    </row>
    <row r="300" spans="21:57" ht="15" hidden="1" x14ac:dyDescent="0.25">
      <c r="U300" s="157" t="s">
        <v>315</v>
      </c>
      <c r="V300" s="77" t="s">
        <v>24</v>
      </c>
      <c r="W300" s="77" t="s">
        <v>28</v>
      </c>
      <c r="X300" s="77" t="s">
        <v>29</v>
      </c>
      <c r="Y300" s="300">
        <f>DGET('DB &gt; 100 ha'!$F$2:$N$41,'DB &gt; 100 ha'!$K$2,V300:X301)</f>
        <v>41</v>
      </c>
      <c r="Z300" s="77" t="s">
        <v>24</v>
      </c>
      <c r="AA300" s="77" t="s">
        <v>28</v>
      </c>
      <c r="AB300" s="77" t="s">
        <v>29</v>
      </c>
      <c r="AC300" s="300">
        <f>DGET('DB &gt; 100 ha'!$F$2:$N$41,'DB &gt; 100 ha'!$K$2,Z300:AB301)</f>
        <v>41</v>
      </c>
      <c r="AD300" s="77" t="s">
        <v>24</v>
      </c>
      <c r="AE300" s="77" t="s">
        <v>28</v>
      </c>
      <c r="AF300" s="77" t="s">
        <v>29</v>
      </c>
      <c r="AG300" s="300">
        <f>DGET('DB &gt; 100 ha'!$F$2:$N$41,'DB &gt; 100 ha'!$K$2,AD300:AF301)</f>
        <v>41</v>
      </c>
      <c r="AH300" s="77" t="s">
        <v>24</v>
      </c>
      <c r="AI300" s="77" t="s">
        <v>28</v>
      </c>
      <c r="AJ300" s="77" t="s">
        <v>29</v>
      </c>
      <c r="AK300" s="300">
        <f>DGET('DB &gt; 100 ha'!$F$2:$N$41,'DB &gt; 100 ha'!$K$2,AH300:AJ301)</f>
        <v>41</v>
      </c>
      <c r="AL300" s="77" t="s">
        <v>24</v>
      </c>
      <c r="AM300" s="77" t="s">
        <v>28</v>
      </c>
      <c r="AN300" s="77" t="s">
        <v>29</v>
      </c>
      <c r="AO300" s="300">
        <f>DGET('DB &gt; 100 ha'!$F$2:$N$41,'DB &gt; 100 ha'!$K$2,AL300:AN301)</f>
        <v>41</v>
      </c>
      <c r="AP300" s="77" t="s">
        <v>24</v>
      </c>
      <c r="AQ300" s="77" t="s">
        <v>28</v>
      </c>
      <c r="AR300" s="77" t="s">
        <v>29</v>
      </c>
      <c r="AS300" s="300">
        <f>DGET('DB &gt; 100 ha'!$F$2:$N$41,'DB &gt; 100 ha'!$K$2,AP300:AR301)</f>
        <v>41</v>
      </c>
      <c r="AT300" s="77" t="s">
        <v>24</v>
      </c>
      <c r="AU300" s="77" t="s">
        <v>28</v>
      </c>
      <c r="AV300" s="77" t="s">
        <v>29</v>
      </c>
      <c r="AW300" s="300">
        <f>DGET('DB &gt; 100 ha'!$F$2:$N$41,'DB &gt; 100 ha'!$K$2,AT300:AV301)</f>
        <v>41</v>
      </c>
      <c r="AX300" s="77" t="s">
        <v>24</v>
      </c>
      <c r="AY300" s="77" t="s">
        <v>28</v>
      </c>
      <c r="AZ300" s="77" t="s">
        <v>29</v>
      </c>
      <c r="BA300" s="300">
        <f>DGET('DB &gt; 100 ha'!$F$2:$N$41,'DB &gt; 100 ha'!$K$2,AX300:AZ301)</f>
        <v>41</v>
      </c>
      <c r="BB300" s="77" t="s">
        <v>24</v>
      </c>
      <c r="BC300" s="77" t="s">
        <v>28</v>
      </c>
      <c r="BD300" s="77" t="s">
        <v>29</v>
      </c>
      <c r="BE300" s="300">
        <f>DGET('DB &gt; 100 ha'!$F$2:$N$41,'DB &gt; 100 ha'!$K$2,BB300:BD301)</f>
        <v>41</v>
      </c>
    </row>
    <row r="301" spans="21:57" ht="15" x14ac:dyDescent="0.25">
      <c r="U301" s="157" t="s">
        <v>336</v>
      </c>
      <c r="V301" s="67">
        <f>V299</f>
        <v>6</v>
      </c>
      <c r="W301" s="67" t="s">
        <v>317</v>
      </c>
      <c r="X301" s="65">
        <v>1</v>
      </c>
      <c r="Z301" s="67">
        <f>Z299</f>
        <v>6</v>
      </c>
      <c r="AA301" s="67" t="s">
        <v>317</v>
      </c>
      <c r="AB301" s="65">
        <v>1</v>
      </c>
      <c r="AD301" s="67">
        <f>AD299</f>
        <v>6</v>
      </c>
      <c r="AE301" s="67" t="s">
        <v>317</v>
      </c>
      <c r="AF301" s="65">
        <v>1</v>
      </c>
      <c r="AH301" s="67">
        <f>AH299</f>
        <v>6</v>
      </c>
      <c r="AI301" s="67" t="s">
        <v>317</v>
      </c>
      <c r="AJ301" s="65">
        <v>1</v>
      </c>
      <c r="AL301" s="67">
        <f>AL299</f>
        <v>6</v>
      </c>
      <c r="AM301" s="67" t="s">
        <v>317</v>
      </c>
      <c r="AN301" s="65">
        <v>1</v>
      </c>
      <c r="AP301" s="67">
        <f>AP299</f>
        <v>6</v>
      </c>
      <c r="AQ301" s="67" t="s">
        <v>317</v>
      </c>
      <c r="AR301" s="65">
        <v>1</v>
      </c>
      <c r="AT301" s="67">
        <f>AT299</f>
        <v>6</v>
      </c>
      <c r="AU301" s="67" t="s">
        <v>317</v>
      </c>
      <c r="AV301" s="65">
        <v>1</v>
      </c>
      <c r="AX301" s="67">
        <f>AX299</f>
        <v>6</v>
      </c>
      <c r="AY301" s="67" t="s">
        <v>317</v>
      </c>
      <c r="AZ301" s="65">
        <v>1</v>
      </c>
      <c r="BB301" s="67">
        <f>BB299</f>
        <v>6</v>
      </c>
      <c r="BC301" s="67" t="s">
        <v>317</v>
      </c>
      <c r="BD301" s="65">
        <v>1</v>
      </c>
    </row>
    <row r="302" spans="21:57" ht="15" x14ac:dyDescent="0.25">
      <c r="U302" s="157" t="s">
        <v>315</v>
      </c>
      <c r="V302" s="77" t="s">
        <v>24</v>
      </c>
      <c r="W302" s="77" t="s">
        <v>28</v>
      </c>
      <c r="X302" s="77" t="s">
        <v>29</v>
      </c>
      <c r="Y302" s="300">
        <f>DGET('DB &gt; 100 ha'!$F$2:$N$41,'DB &gt; 100 ha'!$L$2,V302:X303)</f>
        <v>11</v>
      </c>
      <c r="Z302" s="77" t="s">
        <v>24</v>
      </c>
      <c r="AA302" s="77" t="s">
        <v>28</v>
      </c>
      <c r="AB302" s="77" t="s">
        <v>29</v>
      </c>
      <c r="AC302" s="300">
        <f>DGET('DB &gt; 100 ha'!$F$2:$N$41,'DB &gt; 100 ha'!$L$2,Z302:AB303)</f>
        <v>11</v>
      </c>
      <c r="AD302" s="77" t="s">
        <v>24</v>
      </c>
      <c r="AE302" s="77" t="s">
        <v>28</v>
      </c>
      <c r="AF302" s="77" t="s">
        <v>29</v>
      </c>
      <c r="AG302" s="300">
        <f>DGET('DB &gt; 100 ha'!$F$2:$N$41,'DB &gt; 100 ha'!$L$2,AD302:AF303)</f>
        <v>11</v>
      </c>
      <c r="AH302" s="77" t="s">
        <v>24</v>
      </c>
      <c r="AI302" s="77" t="s">
        <v>28</v>
      </c>
      <c r="AJ302" s="77" t="s">
        <v>29</v>
      </c>
      <c r="AK302" s="300">
        <f>DGET('DB &gt; 100 ha'!$F$2:$N$41,'DB &gt; 100 ha'!$L$2,AH302:AJ303)</f>
        <v>11</v>
      </c>
      <c r="AL302" s="77" t="s">
        <v>24</v>
      </c>
      <c r="AM302" s="77" t="s">
        <v>28</v>
      </c>
      <c r="AN302" s="77" t="s">
        <v>29</v>
      </c>
      <c r="AO302" s="300">
        <f>DGET('DB &gt; 100 ha'!$F$2:$N$41,'DB &gt; 100 ha'!$L$2,AL302:AN303)</f>
        <v>11</v>
      </c>
      <c r="AP302" s="77" t="s">
        <v>24</v>
      </c>
      <c r="AQ302" s="77" t="s">
        <v>28</v>
      </c>
      <c r="AR302" s="77" t="s">
        <v>29</v>
      </c>
      <c r="AS302" s="300">
        <f>DGET('DB &gt; 100 ha'!$F$2:$N$41,'DB &gt; 100 ha'!$L$2,AP302:AR303)</f>
        <v>11</v>
      </c>
      <c r="AT302" s="77" t="s">
        <v>24</v>
      </c>
      <c r="AU302" s="77" t="s">
        <v>28</v>
      </c>
      <c r="AV302" s="77" t="s">
        <v>29</v>
      </c>
      <c r="AW302" s="300">
        <f>DGET('DB &gt; 100 ha'!$F$2:$N$41,'DB &gt; 100 ha'!$L$2,AT302:AV303)</f>
        <v>11</v>
      </c>
      <c r="AX302" s="77" t="s">
        <v>24</v>
      </c>
      <c r="AY302" s="77" t="s">
        <v>28</v>
      </c>
      <c r="AZ302" s="77" t="s">
        <v>29</v>
      </c>
      <c r="BA302" s="300">
        <f>DGET('DB &gt; 100 ha'!$F$2:$N$41,'DB &gt; 100 ha'!$L$2,AX302:AZ303)</f>
        <v>11</v>
      </c>
      <c r="BB302" s="77" t="s">
        <v>24</v>
      </c>
      <c r="BC302" s="77" t="s">
        <v>28</v>
      </c>
      <c r="BD302" s="77" t="s">
        <v>29</v>
      </c>
      <c r="BE302" s="300">
        <f>DGET('DB &gt; 100 ha'!$F$2:$N$41,'DB &gt; 100 ha'!$L$2,BB302:BD303)</f>
        <v>11</v>
      </c>
    </row>
    <row r="303" spans="21:57" ht="15" x14ac:dyDescent="0.25">
      <c r="U303" s="157" t="s">
        <v>337</v>
      </c>
      <c r="V303" s="67">
        <f>V301</f>
        <v>6</v>
      </c>
      <c r="W303" s="77" t="str">
        <f>W301</f>
        <v>&lt;20</v>
      </c>
      <c r="X303" s="65">
        <f>X301</f>
        <v>1</v>
      </c>
      <c r="Z303" s="67">
        <f>Z301</f>
        <v>6</v>
      </c>
      <c r="AA303" s="77" t="str">
        <f>AA301</f>
        <v>&lt;20</v>
      </c>
      <c r="AB303" s="65">
        <f>AB301</f>
        <v>1</v>
      </c>
      <c r="AD303" s="67">
        <f>AD301</f>
        <v>6</v>
      </c>
      <c r="AE303" s="77" t="str">
        <f>AE301</f>
        <v>&lt;20</v>
      </c>
      <c r="AF303" s="65">
        <f>AF301</f>
        <v>1</v>
      </c>
      <c r="AH303" s="67">
        <f>AH301</f>
        <v>6</v>
      </c>
      <c r="AI303" s="77" t="str">
        <f>AI301</f>
        <v>&lt;20</v>
      </c>
      <c r="AJ303" s="65">
        <f>AJ301</f>
        <v>1</v>
      </c>
      <c r="AL303" s="67">
        <f>AL301</f>
        <v>6</v>
      </c>
      <c r="AM303" s="77" t="str">
        <f>AM301</f>
        <v>&lt;20</v>
      </c>
      <c r="AN303" s="65">
        <f>AN301</f>
        <v>1</v>
      </c>
      <c r="AP303" s="67">
        <f>AP301</f>
        <v>6</v>
      </c>
      <c r="AQ303" s="77" t="str">
        <f>AQ301</f>
        <v>&lt;20</v>
      </c>
      <c r="AR303" s="65">
        <f>AR301</f>
        <v>1</v>
      </c>
      <c r="AT303" s="67">
        <f>AT301</f>
        <v>6</v>
      </c>
      <c r="AU303" s="77" t="str">
        <f>AU301</f>
        <v>&lt;20</v>
      </c>
      <c r="AV303" s="65">
        <f>AV301</f>
        <v>1</v>
      </c>
      <c r="AX303" s="67">
        <f>AX301</f>
        <v>6</v>
      </c>
      <c r="AY303" s="77" t="str">
        <f>AY301</f>
        <v>&lt;20</v>
      </c>
      <c r="AZ303" s="65">
        <f>AZ301</f>
        <v>1</v>
      </c>
      <c r="BB303" s="67">
        <f>BB301</f>
        <v>6</v>
      </c>
      <c r="BC303" s="77" t="str">
        <f>BC301</f>
        <v>&lt;20</v>
      </c>
      <c r="BD303" s="65">
        <f>BD301</f>
        <v>1</v>
      </c>
    </row>
    <row r="304" spans="21:57" ht="15" x14ac:dyDescent="0.25">
      <c r="U304" s="157" t="s">
        <v>315</v>
      </c>
      <c r="V304" s="77" t="s">
        <v>24</v>
      </c>
      <c r="W304" s="77" t="s">
        <v>28</v>
      </c>
      <c r="X304" s="77" t="s">
        <v>29</v>
      </c>
      <c r="Y304" s="300">
        <f>DGET('DB &gt; 100 ha'!$F$2:$N$41,'DB &gt; 100 ha'!$M$2,V304:X305)</f>
        <v>0</v>
      </c>
      <c r="Z304" s="77" t="s">
        <v>24</v>
      </c>
      <c r="AA304" s="77" t="s">
        <v>28</v>
      </c>
      <c r="AB304" s="77" t="s">
        <v>29</v>
      </c>
      <c r="AC304" s="300">
        <f>DGET('DB &gt; 100 ha'!$F$2:$N$41,'DB &gt; 100 ha'!$M$2,Z304:AB305)</f>
        <v>0</v>
      </c>
      <c r="AD304" s="77" t="s">
        <v>24</v>
      </c>
      <c r="AE304" s="77" t="s">
        <v>28</v>
      </c>
      <c r="AF304" s="77" t="s">
        <v>29</v>
      </c>
      <c r="AG304" s="300">
        <f>DGET('DB &gt; 100 ha'!$F$2:$N$41,'DB &gt; 100 ha'!$M$2,AD304:AF305)</f>
        <v>0</v>
      </c>
      <c r="AH304" s="77" t="s">
        <v>24</v>
      </c>
      <c r="AI304" s="77" t="s">
        <v>28</v>
      </c>
      <c r="AJ304" s="77" t="s">
        <v>29</v>
      </c>
      <c r="AK304" s="300">
        <f>DGET('DB &gt; 100 ha'!$F$2:$N$41,'DB &gt; 100 ha'!$M$2,AH304:AJ305)</f>
        <v>0</v>
      </c>
      <c r="AL304" s="77" t="s">
        <v>24</v>
      </c>
      <c r="AM304" s="77" t="s">
        <v>28</v>
      </c>
      <c r="AN304" s="77" t="s">
        <v>29</v>
      </c>
      <c r="AO304" s="300">
        <f>DGET('DB &gt; 100 ha'!$F$2:$N$41,'DB &gt; 100 ha'!$M$2,AL304:AN305)</f>
        <v>0</v>
      </c>
      <c r="AP304" s="77" t="s">
        <v>24</v>
      </c>
      <c r="AQ304" s="77" t="s">
        <v>28</v>
      </c>
      <c r="AR304" s="77" t="s">
        <v>29</v>
      </c>
      <c r="AS304" s="300">
        <f>DGET('DB &gt; 100 ha'!$F$2:$N$41,'DB &gt; 100 ha'!$M$2,AP304:AR305)</f>
        <v>0</v>
      </c>
      <c r="AT304" s="77" t="s">
        <v>24</v>
      </c>
      <c r="AU304" s="77" t="s">
        <v>28</v>
      </c>
      <c r="AV304" s="77" t="s">
        <v>29</v>
      </c>
      <c r="AW304" s="300">
        <f>DGET('DB &gt; 100 ha'!$F$2:$N$41,'DB &gt; 100 ha'!$M$2,AT304:AV305)</f>
        <v>0</v>
      </c>
      <c r="AX304" s="77" t="s">
        <v>24</v>
      </c>
      <c r="AY304" s="77" t="s">
        <v>28</v>
      </c>
      <c r="AZ304" s="77" t="s">
        <v>29</v>
      </c>
      <c r="BA304" s="300">
        <f>DGET('DB &gt; 100 ha'!$F$2:$N$41,'DB &gt; 100 ha'!$M$2,AX304:AZ305)</f>
        <v>0</v>
      </c>
      <c r="BB304" s="77" t="s">
        <v>24</v>
      </c>
      <c r="BC304" s="77" t="s">
        <v>28</v>
      </c>
      <c r="BD304" s="77" t="s">
        <v>29</v>
      </c>
      <c r="BE304" s="300">
        <f>DGET('DB &gt; 100 ha'!$F$2:$N$41,'DB &gt; 100 ha'!$M$2,BB304:BD305)</f>
        <v>0</v>
      </c>
    </row>
    <row r="305" spans="21:57" ht="15" x14ac:dyDescent="0.25">
      <c r="U305" s="157" t="s">
        <v>342</v>
      </c>
      <c r="V305" s="67">
        <f>V303</f>
        <v>6</v>
      </c>
      <c r="W305" s="77" t="str">
        <f>W303</f>
        <v>&lt;20</v>
      </c>
      <c r="X305" s="65">
        <f>$O$65+1</f>
        <v>1</v>
      </c>
      <c r="Z305" s="67">
        <f>Z303</f>
        <v>6</v>
      </c>
      <c r="AA305" s="77" t="str">
        <f>AA303</f>
        <v>&lt;20</v>
      </c>
      <c r="AB305" s="65">
        <f>$O$65+1</f>
        <v>1</v>
      </c>
      <c r="AD305" s="67">
        <f>AD303</f>
        <v>6</v>
      </c>
      <c r="AE305" s="77" t="str">
        <f>AE303</f>
        <v>&lt;20</v>
      </c>
      <c r="AF305" s="65">
        <f>$O$65+1</f>
        <v>1</v>
      </c>
      <c r="AH305" s="67">
        <f>AH303</f>
        <v>6</v>
      </c>
      <c r="AI305" s="77" t="str">
        <f>AI303</f>
        <v>&lt;20</v>
      </c>
      <c r="AJ305" s="65">
        <f>$O$65+1</f>
        <v>1</v>
      </c>
      <c r="AL305" s="67">
        <f>AL303</f>
        <v>6</v>
      </c>
      <c r="AM305" s="77" t="str">
        <f>AM303</f>
        <v>&lt;20</v>
      </c>
      <c r="AN305" s="65">
        <f>$O$65+1</f>
        <v>1</v>
      </c>
      <c r="AP305" s="67">
        <f>AP303</f>
        <v>6</v>
      </c>
      <c r="AQ305" s="77" t="str">
        <f>AQ303</f>
        <v>&lt;20</v>
      </c>
      <c r="AR305" s="65">
        <f>$O$65+1</f>
        <v>1</v>
      </c>
      <c r="AT305" s="67">
        <f>AT303</f>
        <v>6</v>
      </c>
      <c r="AU305" s="77" t="str">
        <f>AU303</f>
        <v>&lt;20</v>
      </c>
      <c r="AV305" s="65">
        <f>$O$65+1</f>
        <v>1</v>
      </c>
      <c r="AX305" s="67">
        <f>AX303</f>
        <v>6</v>
      </c>
      <c r="AY305" s="77" t="str">
        <f>AY303</f>
        <v>&lt;20</v>
      </c>
      <c r="AZ305" s="65">
        <f>$O$65+1</f>
        <v>1</v>
      </c>
      <c r="BB305" s="67">
        <f>BB303</f>
        <v>6</v>
      </c>
      <c r="BC305" s="77" t="str">
        <f>BC303</f>
        <v>&lt;20</v>
      </c>
      <c r="BD305" s="65">
        <f>$O$65+1</f>
        <v>1</v>
      </c>
    </row>
    <row r="306" spans="21:57" ht="15" x14ac:dyDescent="0.25">
      <c r="U306" s="157"/>
      <c r="V306" s="74"/>
      <c r="W306" s="74"/>
      <c r="Z306" s="74"/>
      <c r="AA306" s="74"/>
      <c r="AC306" s="131"/>
      <c r="AD306" s="74"/>
      <c r="AE306" s="74"/>
      <c r="AG306" s="131"/>
      <c r="AH306" s="74"/>
      <c r="AI306" s="74"/>
      <c r="AK306" s="131"/>
      <c r="AL306" s="74"/>
      <c r="AM306" s="74"/>
      <c r="AO306" s="131"/>
      <c r="AP306" s="74"/>
      <c r="AQ306" s="74"/>
      <c r="AS306" s="131"/>
      <c r="AT306" s="74"/>
      <c r="AU306" s="74"/>
      <c r="AW306" s="131"/>
      <c r="AX306" s="74"/>
      <c r="AY306" s="74"/>
      <c r="BA306" s="131"/>
      <c r="BB306" s="74"/>
      <c r="BC306" s="74"/>
      <c r="BE306" s="131"/>
    </row>
    <row r="307" spans="21:57" x14ac:dyDescent="0.2">
      <c r="U307" s="65" t="s">
        <v>106</v>
      </c>
      <c r="V307" s="65" t="s">
        <v>24</v>
      </c>
      <c r="W307" s="65" t="s">
        <v>25</v>
      </c>
      <c r="X307" s="65" t="s">
        <v>110</v>
      </c>
      <c r="Y307" s="65" t="s">
        <v>24</v>
      </c>
      <c r="Z307" s="65" t="s">
        <v>25</v>
      </c>
      <c r="AA307" s="65" t="s">
        <v>110</v>
      </c>
      <c r="AB307" s="65" t="s">
        <v>24</v>
      </c>
      <c r="AC307" s="65" t="s">
        <v>25</v>
      </c>
      <c r="AD307" s="65" t="s">
        <v>110</v>
      </c>
      <c r="AE307" s="65" t="s">
        <v>24</v>
      </c>
      <c r="AF307" s="65" t="s">
        <v>25</v>
      </c>
      <c r="AG307" s="65" t="s">
        <v>110</v>
      </c>
      <c r="AH307" s="65" t="s">
        <v>24</v>
      </c>
      <c r="AI307" s="65" t="s">
        <v>25</v>
      </c>
      <c r="AJ307" s="65" t="s">
        <v>110</v>
      </c>
      <c r="AK307" s="65" t="s">
        <v>24</v>
      </c>
      <c r="AL307" s="65" t="s">
        <v>25</v>
      </c>
      <c r="AM307" s="65" t="s">
        <v>110</v>
      </c>
      <c r="AN307" s="65" t="s">
        <v>24</v>
      </c>
      <c r="AO307" s="65" t="s">
        <v>25</v>
      </c>
      <c r="AP307" s="65" t="s">
        <v>110</v>
      </c>
      <c r="AQ307" s="65" t="s">
        <v>24</v>
      </c>
      <c r="AR307" s="65" t="s">
        <v>25</v>
      </c>
      <c r="AS307" s="65" t="s">
        <v>110</v>
      </c>
      <c r="AT307" s="65" t="s">
        <v>24</v>
      </c>
      <c r="AU307" s="65" t="s">
        <v>25</v>
      </c>
      <c r="AV307" s="65" t="s">
        <v>110</v>
      </c>
    </row>
    <row r="308" spans="21:57" x14ac:dyDescent="0.2">
      <c r="V308" s="65">
        <f>IF(D105&lt;3,2,ROUND(D105/5,1)*5)</f>
        <v>2</v>
      </c>
      <c r="W308" s="65">
        <v>0</v>
      </c>
      <c r="X308" s="65">
        <v>14</v>
      </c>
      <c r="Y308" s="65">
        <f>IF(E105&lt;3,2,ROUND(E105/5,1)*5)</f>
        <v>2</v>
      </c>
      <c r="Z308" s="65">
        <f>W308</f>
        <v>0</v>
      </c>
      <c r="AA308" s="65">
        <f>X308</f>
        <v>14</v>
      </c>
      <c r="AB308" s="65">
        <f>IF(F105&lt;3,2,ROUND(F105/5,1)*5)</f>
        <v>2</v>
      </c>
      <c r="AC308" s="65">
        <f>$Z$282</f>
        <v>0</v>
      </c>
      <c r="AD308" s="65">
        <f>X308</f>
        <v>14</v>
      </c>
      <c r="AE308" s="65">
        <f>IF(G105&lt;3,2,ROUND(G105/5,1)*5)</f>
        <v>2</v>
      </c>
      <c r="AF308" s="65">
        <f>$Z$282</f>
        <v>0</v>
      </c>
      <c r="AG308" s="65">
        <f>X308</f>
        <v>14</v>
      </c>
      <c r="AH308" s="65">
        <f>IF(H105&lt;3,2,ROUND(H105/5,1)*5)</f>
        <v>2</v>
      </c>
      <c r="AI308" s="65">
        <f>$Z$282</f>
        <v>0</v>
      </c>
      <c r="AJ308" s="65">
        <f>X308</f>
        <v>14</v>
      </c>
      <c r="AK308" s="65">
        <f>IF(I105&lt;3,2,ROUND(I105/5,1)*5)</f>
        <v>2</v>
      </c>
      <c r="AL308" s="65">
        <f>$Z$282</f>
        <v>0</v>
      </c>
      <c r="AM308" s="65">
        <f>X308</f>
        <v>14</v>
      </c>
      <c r="AN308" s="65">
        <f>IF(J105&lt;3,2,ROUND(J105/5,1)*5)</f>
        <v>2</v>
      </c>
      <c r="AO308" s="65">
        <f>$Z$282</f>
        <v>0</v>
      </c>
      <c r="AP308" s="65">
        <f>AM308</f>
        <v>14</v>
      </c>
      <c r="AQ308" s="65">
        <f>IF(K105&lt;3,2,ROUND(K105/5,1)*5)</f>
        <v>2</v>
      </c>
      <c r="AR308" s="65">
        <f>$Z$282</f>
        <v>0</v>
      </c>
      <c r="AS308" s="65">
        <f>AP308</f>
        <v>14</v>
      </c>
      <c r="AT308" s="65">
        <f>IF(L105&lt;3,2,ROUND(L105/5,1)*5)</f>
        <v>2</v>
      </c>
      <c r="AU308" s="65">
        <f>$Z$282</f>
        <v>0</v>
      </c>
      <c r="AV308" s="65">
        <f>AS308</f>
        <v>14</v>
      </c>
    </row>
    <row r="309" spans="21:57" ht="15" x14ac:dyDescent="0.25">
      <c r="U309" s="298" t="s">
        <v>315</v>
      </c>
      <c r="V309" s="77" t="s">
        <v>24</v>
      </c>
      <c r="W309" s="77" t="s">
        <v>28</v>
      </c>
      <c r="X309" s="77" t="s">
        <v>29</v>
      </c>
      <c r="Y309" s="78"/>
      <c r="Z309" s="77" t="s">
        <v>24</v>
      </c>
      <c r="AA309" s="77" t="s">
        <v>28</v>
      </c>
      <c r="AB309" s="77" t="s">
        <v>29</v>
      </c>
      <c r="AC309" s="78"/>
      <c r="AD309" s="77" t="s">
        <v>24</v>
      </c>
      <c r="AE309" s="77" t="s">
        <v>28</v>
      </c>
      <c r="AF309" s="77" t="s">
        <v>29</v>
      </c>
      <c r="AG309" s="78"/>
      <c r="AH309" s="77" t="s">
        <v>24</v>
      </c>
      <c r="AI309" s="77" t="s">
        <v>28</v>
      </c>
      <c r="AJ309" s="77" t="s">
        <v>29</v>
      </c>
      <c r="AK309" s="78"/>
      <c r="AL309" s="77" t="s">
        <v>24</v>
      </c>
      <c r="AM309" s="77" t="s">
        <v>28</v>
      </c>
      <c r="AN309" s="77" t="s">
        <v>29</v>
      </c>
      <c r="AO309" s="78"/>
      <c r="AP309" s="77" t="s">
        <v>24</v>
      </c>
      <c r="AQ309" s="77" t="s">
        <v>28</v>
      </c>
      <c r="AR309" s="77" t="s">
        <v>29</v>
      </c>
      <c r="AS309" s="78"/>
      <c r="AT309" s="77" t="s">
        <v>24</v>
      </c>
      <c r="AU309" s="77" t="s">
        <v>28</v>
      </c>
      <c r="AV309" s="77" t="s">
        <v>29</v>
      </c>
      <c r="AW309" s="78"/>
      <c r="AX309" s="77" t="s">
        <v>24</v>
      </c>
      <c r="AY309" s="77" t="s">
        <v>28</v>
      </c>
      <c r="AZ309" s="77" t="s">
        <v>29</v>
      </c>
      <c r="BA309" s="78"/>
      <c r="BB309" s="77" t="s">
        <v>24</v>
      </c>
      <c r="BC309" s="77" t="s">
        <v>28</v>
      </c>
      <c r="BD309" s="77" t="s">
        <v>29</v>
      </c>
      <c r="BE309" s="78"/>
    </row>
    <row r="310" spans="21:57" ht="15" x14ac:dyDescent="0.25">
      <c r="U310" s="299" t="s">
        <v>316</v>
      </c>
      <c r="V310" s="67">
        <f>IF(D105&lt;7,6,ROUND(D105,0.1))</f>
        <v>6</v>
      </c>
      <c r="W310" s="67" t="s">
        <v>317</v>
      </c>
      <c r="X310" s="67">
        <f>IF($K$42&lt;='DB &gt; 100 ha'!R47,1,IF($K$42&gt;='DB &gt; 100 ha'!$Q$28,3,2))</f>
        <v>1</v>
      </c>
      <c r="Y310" s="300">
        <f>DGET('DB &gt; 100 ha'!$F$2:$N$41,'DB &gt; 100 ha'!$I$2,V309:X310)</f>
        <v>3</v>
      </c>
      <c r="Z310" s="67">
        <f>IF(E105&lt;7,6,ROUND(E105,0.1))</f>
        <v>6</v>
      </c>
      <c r="AA310" s="67" t="s">
        <v>317</v>
      </c>
      <c r="AB310" s="67">
        <f>IF($K$42&lt;='DB &gt; 100 ha'!V47,1,IF($K$42&gt;='DB &gt; 100 ha'!$Q$28,3,2))</f>
        <v>1</v>
      </c>
      <c r="AC310" s="300">
        <f>DGET('DB &gt; 100 ha'!$F$2:$N$41,'DB &gt; 100 ha'!$I$2,Z309:AB310)</f>
        <v>3</v>
      </c>
      <c r="AD310" s="67">
        <f>IF(F105&lt;7,6,ROUND(F105,0.1))</f>
        <v>6</v>
      </c>
      <c r="AE310" s="67" t="s">
        <v>317</v>
      </c>
      <c r="AF310" s="67">
        <f>IF($K$42&lt;='DB &gt; 100 ha'!Z47,1,IF($K$42&gt;='DB &gt; 100 ha'!$Q$28,3,2))</f>
        <v>1</v>
      </c>
      <c r="AG310" s="300">
        <f>DGET('DB &gt; 100 ha'!$F$2:$N$41,'DB &gt; 100 ha'!$I$2,AD309:AF310)</f>
        <v>3</v>
      </c>
      <c r="AH310" s="67">
        <f>IF(G105&lt;7,6,ROUND(G105,0.1))</f>
        <v>6</v>
      </c>
      <c r="AI310" s="67" t="s">
        <v>317</v>
      </c>
      <c r="AJ310" s="67">
        <f>IF($K$42&lt;='DB &gt; 100 ha'!AD47,1,IF($K$42&gt;='DB &gt; 100 ha'!$Q$28,3,2))</f>
        <v>1</v>
      </c>
      <c r="AK310" s="300">
        <f>DGET('DB &gt; 100 ha'!$F$2:$N$41,'DB &gt; 100 ha'!$I$2,AH309:AJ310)</f>
        <v>3</v>
      </c>
      <c r="AL310" s="67">
        <f>IF(H105&lt;7,6,ROUND(H105,0.1))</f>
        <v>6</v>
      </c>
      <c r="AM310" s="67" t="s">
        <v>317</v>
      </c>
      <c r="AN310" s="67">
        <f>IF($K$42&lt;='DB &gt; 100 ha'!AH47,1,IF($K$42&gt;='DB &gt; 100 ha'!$Q$28,3,2))</f>
        <v>1</v>
      </c>
      <c r="AO310" s="300">
        <f>DGET('DB &gt; 100 ha'!$F$2:$N$41,'DB &gt; 100 ha'!$I$2,AL309:AN310)</f>
        <v>3</v>
      </c>
      <c r="AP310" s="67">
        <f>IF(I105&lt;7,6,ROUND(I105,0.1))</f>
        <v>6</v>
      </c>
      <c r="AQ310" s="67" t="s">
        <v>317</v>
      </c>
      <c r="AR310" s="67">
        <f>IF($K$42&lt;='DB &gt; 100 ha'!AL47,1,IF($K$42&gt;='DB &gt; 100 ha'!$Q$28,3,2))</f>
        <v>1</v>
      </c>
      <c r="AS310" s="300">
        <f>DGET('DB &gt; 100 ha'!$F$2:$N$41,'DB &gt; 100 ha'!$I$2,AP309:AR310)</f>
        <v>3</v>
      </c>
      <c r="AT310" s="67">
        <f>IF(J105&lt;7,6,ROUND(J105,0.1))</f>
        <v>6</v>
      </c>
      <c r="AU310" s="67" t="s">
        <v>317</v>
      </c>
      <c r="AV310" s="67">
        <f>IF($K$42&lt;='DB &gt; 100 ha'!AP47,1,IF($K$42&gt;='DB &gt; 100 ha'!$Q$28,3,2))</f>
        <v>1</v>
      </c>
      <c r="AW310" s="300">
        <f>DGET('DB &gt; 100 ha'!$F$2:$N$41,'DB &gt; 100 ha'!$I$2,AT309:AV310)</f>
        <v>3</v>
      </c>
      <c r="AX310" s="67">
        <f>IF(K105&lt;7,6,ROUND(K105,0.1))</f>
        <v>6</v>
      </c>
      <c r="AY310" s="67" t="s">
        <v>317</v>
      </c>
      <c r="AZ310" s="67">
        <f>IF($K$42&lt;='DB &gt; 100 ha'!AT47,1,IF($K$42&gt;='DB &gt; 100 ha'!$Q$28,3,2))</f>
        <v>1</v>
      </c>
      <c r="BA310" s="300">
        <f>DGET('DB &gt; 100 ha'!$F$2:$N$41,'DB &gt; 100 ha'!$I$2,AX309:AZ310)</f>
        <v>3</v>
      </c>
      <c r="BB310" s="67">
        <f>IF(L105&lt;7,6,ROUND(L105,0.1))</f>
        <v>6</v>
      </c>
      <c r="BC310" s="67" t="s">
        <v>317</v>
      </c>
      <c r="BD310" s="67">
        <f>IF($K$42&lt;='DB &gt; 100 ha'!AX47,1,IF($K$42&gt;='DB &gt; 100 ha'!$Q$28,3,2))</f>
        <v>1</v>
      </c>
      <c r="BE310" s="300">
        <f>DGET('DB &gt; 100 ha'!$F$2:$N$41,'DB &gt; 100 ha'!$I$2,BB309:BD310)</f>
        <v>3</v>
      </c>
    </row>
    <row r="311" spans="21:57" ht="15" x14ac:dyDescent="0.25">
      <c r="U311" s="157" t="s">
        <v>315</v>
      </c>
      <c r="V311" s="77" t="s">
        <v>24</v>
      </c>
      <c r="W311" s="77" t="s">
        <v>28</v>
      </c>
      <c r="X311" s="77" t="s">
        <v>29</v>
      </c>
      <c r="Y311" s="300">
        <f>IF(X312=0,0,DGET('DB &gt; 100 ha'!$F$2:$N$41,'DB &gt; 100 ha'!$J$2,V311:X312))</f>
        <v>0</v>
      </c>
      <c r="Z311" s="77" t="s">
        <v>24</v>
      </c>
      <c r="AA311" s="77" t="s">
        <v>28</v>
      </c>
      <c r="AB311" s="77" t="s">
        <v>29</v>
      </c>
      <c r="AC311" s="300">
        <f>IF(AB312=0,0,DGET('DB &gt; 100 ha'!$F$2:$N$41,'DB &gt; 100 ha'!$J$2,Z311:AB312))</f>
        <v>0</v>
      </c>
      <c r="AD311" s="77" t="s">
        <v>24</v>
      </c>
      <c r="AE311" s="77" t="s">
        <v>28</v>
      </c>
      <c r="AF311" s="77" t="s">
        <v>29</v>
      </c>
      <c r="AG311" s="300">
        <f>IF(AF312=0,0,DGET('DB &gt; 100 ha'!$F$2:$N$41,'DB &gt; 100 ha'!$J$2,AD311:AF312))</f>
        <v>0</v>
      </c>
      <c r="AH311" s="77" t="s">
        <v>24</v>
      </c>
      <c r="AI311" s="77" t="s">
        <v>28</v>
      </c>
      <c r="AJ311" s="77" t="s">
        <v>29</v>
      </c>
      <c r="AK311" s="300">
        <f>IF(AJ312=0,0,DGET('DB &gt; 100 ha'!$F$2:$N$41,'DB &gt; 100 ha'!$J$2,AH311:AJ312))</f>
        <v>0</v>
      </c>
      <c r="AL311" s="77" t="s">
        <v>24</v>
      </c>
      <c r="AM311" s="77" t="s">
        <v>28</v>
      </c>
      <c r="AN311" s="77" t="s">
        <v>29</v>
      </c>
      <c r="AO311" s="300">
        <f>IF(AN312=0,0,DGET('DB &gt; 100 ha'!$F$2:$N$41,'DB &gt; 100 ha'!$J$2,AL311:AN312))</f>
        <v>0</v>
      </c>
      <c r="AP311" s="77" t="s">
        <v>24</v>
      </c>
      <c r="AQ311" s="77" t="s">
        <v>28</v>
      </c>
      <c r="AR311" s="77" t="s">
        <v>29</v>
      </c>
      <c r="AS311" s="300">
        <f>IF(AR312=0,0,DGET('DB &gt; 100 ha'!$F$2:$N$41,'DB &gt; 100 ha'!$J$2,AP311:AR312))</f>
        <v>0</v>
      </c>
      <c r="AT311" s="77" t="s">
        <v>24</v>
      </c>
      <c r="AU311" s="77" t="s">
        <v>28</v>
      </c>
      <c r="AV311" s="77" t="s">
        <v>29</v>
      </c>
      <c r="AW311" s="300">
        <f>IF(AV312=0,0,DGET('DB &gt; 100 ha'!$F$2:$N$41,'DB &gt; 100 ha'!$J$2,AT311:AV312))</f>
        <v>0</v>
      </c>
      <c r="AX311" s="77" t="s">
        <v>24</v>
      </c>
      <c r="AY311" s="77" t="s">
        <v>28</v>
      </c>
      <c r="AZ311" s="77" t="s">
        <v>29</v>
      </c>
      <c r="BA311" s="300">
        <f>IF(AZ312=0,0,DGET('DB &gt; 100 ha'!$F$2:$N$41,'DB &gt; 100 ha'!$J$2,AX311:AZ312))</f>
        <v>0</v>
      </c>
      <c r="BB311" s="77" t="s">
        <v>24</v>
      </c>
      <c r="BC311" s="77" t="s">
        <v>28</v>
      </c>
      <c r="BD311" s="77" t="s">
        <v>29</v>
      </c>
      <c r="BE311" s="300">
        <f>IF(BD312=0,0,DGET('DB &gt; 100 ha'!$F$2:$N$41,'DB &gt; 100 ha'!$J$2,BB311:BD312))</f>
        <v>0</v>
      </c>
    </row>
    <row r="312" spans="21:57" ht="15" x14ac:dyDescent="0.25">
      <c r="U312" s="157" t="s">
        <v>332</v>
      </c>
      <c r="V312" s="67">
        <f>V310</f>
        <v>6</v>
      </c>
      <c r="W312" s="67" t="s">
        <v>317</v>
      </c>
      <c r="X312" s="65">
        <f>IF($K$43&gt;'DB &gt; 100 ha'!$R$31,'DB &gt; 100 ha'!$P$32,IF($K$43&gt;'DB &gt; 100 ha'!$R$30,'DB &gt; 100 ha'!$P$31,IF($K$43&gt;='DB &gt; 100 ha'!$Q$30,'DB &gt; 100 ha'!$P$26,0)))</f>
        <v>0</v>
      </c>
      <c r="Z312" s="67">
        <f>Z310</f>
        <v>6</v>
      </c>
      <c r="AA312" s="67" t="s">
        <v>317</v>
      </c>
      <c r="AB312" s="65">
        <f>IF($K$43&gt;'DB &gt; 100 ha'!$R$31,'DB &gt; 100 ha'!$P$32,IF($K$43&gt;'DB &gt; 100 ha'!$R$30,'DB &gt; 100 ha'!$P$31,IF($K$43&gt;='DB &gt; 100 ha'!$Q$30,'DB &gt; 100 ha'!$P$26,0)))</f>
        <v>0</v>
      </c>
      <c r="AC312" s="300"/>
      <c r="AD312" s="67">
        <f>AD310</f>
        <v>6</v>
      </c>
      <c r="AE312" s="67" t="s">
        <v>317</v>
      </c>
      <c r="AF312" s="65">
        <f>IF($K$43&gt;'DB &gt; 100 ha'!$R$31,'DB &gt; 100 ha'!$P$32,IF($K$43&gt;'DB &gt; 100 ha'!$R$30,'DB &gt; 100 ha'!$P$31,IF($K$43&gt;='DB &gt; 100 ha'!$Q$30,'DB &gt; 100 ha'!$P$26,0)))</f>
        <v>0</v>
      </c>
      <c r="AG312" s="300"/>
      <c r="AH312" s="67">
        <f>AH310</f>
        <v>6</v>
      </c>
      <c r="AI312" s="67" t="s">
        <v>317</v>
      </c>
      <c r="AJ312" s="65">
        <f>IF($K$43&gt;'DB &gt; 100 ha'!$R$31,'DB &gt; 100 ha'!$P$32,IF($K$43&gt;'DB &gt; 100 ha'!$R$30,'DB &gt; 100 ha'!$P$31,IF($K$43&gt;='DB &gt; 100 ha'!$Q$30,'DB &gt; 100 ha'!$P$26,0)))</f>
        <v>0</v>
      </c>
      <c r="AK312" s="300"/>
      <c r="AL312" s="67">
        <f>AL310</f>
        <v>6</v>
      </c>
      <c r="AM312" s="67" t="s">
        <v>317</v>
      </c>
      <c r="AN312" s="65">
        <f>IF($K$43&gt;'DB &gt; 100 ha'!$R$31,'DB &gt; 100 ha'!$P$32,IF($K$43&gt;'DB &gt; 100 ha'!$R$30,'DB &gt; 100 ha'!$P$31,IF($K$43&gt;='DB &gt; 100 ha'!$Q$30,'DB &gt; 100 ha'!$P$26,0)))</f>
        <v>0</v>
      </c>
      <c r="AO312" s="300"/>
      <c r="AP312" s="67">
        <f>AP310</f>
        <v>6</v>
      </c>
      <c r="AQ312" s="67" t="s">
        <v>317</v>
      </c>
      <c r="AR312" s="65">
        <f>IF($K$43&gt;'DB &gt; 100 ha'!$R$31,'DB &gt; 100 ha'!$P$32,IF($K$43&gt;'DB &gt; 100 ha'!$R$30,'DB &gt; 100 ha'!$P$31,IF($K$43&gt;='DB &gt; 100 ha'!$Q$30,'DB &gt; 100 ha'!$P$26,0)))</f>
        <v>0</v>
      </c>
      <c r="AS312" s="300"/>
      <c r="AT312" s="67">
        <f>AT310</f>
        <v>6</v>
      </c>
      <c r="AU312" s="67" t="s">
        <v>317</v>
      </c>
      <c r="AV312" s="65">
        <f>IF($K$43&gt;'DB &gt; 100 ha'!$R$31,'DB &gt; 100 ha'!$P$32,IF($K$43&gt;'DB &gt; 100 ha'!$R$30,'DB &gt; 100 ha'!$P$31,IF($K$43&gt;='DB &gt; 100 ha'!$Q$30,'DB &gt; 100 ha'!$P$26,0)))</f>
        <v>0</v>
      </c>
      <c r="AW312" s="300"/>
      <c r="AX312" s="67">
        <f>AX310</f>
        <v>6</v>
      </c>
      <c r="AY312" s="67" t="s">
        <v>317</v>
      </c>
      <c r="AZ312" s="65">
        <f>IF($K$43&gt;'DB &gt; 100 ha'!$R$31,'DB &gt; 100 ha'!$P$32,IF($K$43&gt;'DB &gt; 100 ha'!$R$30,'DB &gt; 100 ha'!$P$31,IF($K$43&gt;='DB &gt; 100 ha'!$Q$30,'DB &gt; 100 ha'!$P$26,0)))</f>
        <v>0</v>
      </c>
      <c r="BA312" s="300"/>
      <c r="BB312" s="67">
        <f>BB310</f>
        <v>6</v>
      </c>
      <c r="BC312" s="67" t="s">
        <v>317</v>
      </c>
      <c r="BD312" s="65">
        <f>IF($K$43&gt;'DB &gt; 100 ha'!$R$31,'DB &gt; 100 ha'!$P$32,IF($K$43&gt;'DB &gt; 100 ha'!$R$30,'DB &gt; 100 ha'!$P$31,IF($K$43&gt;='DB &gt; 100 ha'!$Q$30,'DB &gt; 100 ha'!$P$26,0)))</f>
        <v>0</v>
      </c>
      <c r="BE312" s="300"/>
    </row>
    <row r="313" spans="21:57" ht="15" x14ac:dyDescent="0.25">
      <c r="U313" s="157" t="s">
        <v>315</v>
      </c>
      <c r="V313" s="77" t="s">
        <v>24</v>
      </c>
      <c r="W313" s="77" t="s">
        <v>28</v>
      </c>
      <c r="X313" s="77" t="s">
        <v>29</v>
      </c>
      <c r="Y313" s="300">
        <f>DGET('DB &gt; 100 ha'!$F$2:$N$41,'DB &gt; 100 ha'!$K$2,V313:X314)</f>
        <v>41</v>
      </c>
      <c r="Z313" s="77" t="s">
        <v>24</v>
      </c>
      <c r="AA313" s="77" t="s">
        <v>28</v>
      </c>
      <c r="AB313" s="77" t="s">
        <v>29</v>
      </c>
      <c r="AC313" s="300">
        <f>DGET('DB &gt; 100 ha'!$F$2:$N$41,'DB &gt; 100 ha'!$K$2,Z313:AB314)</f>
        <v>41</v>
      </c>
      <c r="AD313" s="77" t="s">
        <v>24</v>
      </c>
      <c r="AE313" s="77" t="s">
        <v>28</v>
      </c>
      <c r="AF313" s="77" t="s">
        <v>29</v>
      </c>
      <c r="AG313" s="300">
        <f>DGET('DB &gt; 100 ha'!$F$2:$N$41,'DB &gt; 100 ha'!$K$2,AD313:AF314)</f>
        <v>41</v>
      </c>
      <c r="AH313" s="77" t="s">
        <v>24</v>
      </c>
      <c r="AI313" s="77" t="s">
        <v>28</v>
      </c>
      <c r="AJ313" s="77" t="s">
        <v>29</v>
      </c>
      <c r="AK313" s="300">
        <f>DGET('DB &gt; 100 ha'!$F$2:$N$41,'DB &gt; 100 ha'!$K$2,AH313:AJ314)</f>
        <v>41</v>
      </c>
      <c r="AL313" s="77" t="s">
        <v>24</v>
      </c>
      <c r="AM313" s="77" t="s">
        <v>28</v>
      </c>
      <c r="AN313" s="77" t="s">
        <v>29</v>
      </c>
      <c r="AO313" s="300">
        <f>DGET('DB &gt; 100 ha'!$F$2:$N$41,'DB &gt; 100 ha'!$K$2,AL313:AN314)</f>
        <v>41</v>
      </c>
      <c r="AP313" s="77" t="s">
        <v>24</v>
      </c>
      <c r="AQ313" s="77" t="s">
        <v>28</v>
      </c>
      <c r="AR313" s="77" t="s">
        <v>29</v>
      </c>
      <c r="AS313" s="300">
        <f>DGET('DB &gt; 100 ha'!$F$2:$N$41,'DB &gt; 100 ha'!$K$2,AP313:AR314)</f>
        <v>41</v>
      </c>
      <c r="AT313" s="77" t="s">
        <v>24</v>
      </c>
      <c r="AU313" s="77" t="s">
        <v>28</v>
      </c>
      <c r="AV313" s="77" t="s">
        <v>29</v>
      </c>
      <c r="AW313" s="300">
        <f>DGET('DB &gt; 100 ha'!$F$2:$N$41,'DB &gt; 100 ha'!$K$2,AT313:AV314)</f>
        <v>41</v>
      </c>
      <c r="AX313" s="77" t="s">
        <v>24</v>
      </c>
      <c r="AY313" s="77" t="s">
        <v>28</v>
      </c>
      <c r="AZ313" s="77" t="s">
        <v>29</v>
      </c>
      <c r="BA313" s="300">
        <f>DGET('DB &gt; 100 ha'!$F$2:$N$41,'DB &gt; 100 ha'!$K$2,AX313:AZ314)</f>
        <v>41</v>
      </c>
      <c r="BB313" s="77" t="s">
        <v>24</v>
      </c>
      <c r="BC313" s="77" t="s">
        <v>28</v>
      </c>
      <c r="BD313" s="77" t="s">
        <v>29</v>
      </c>
      <c r="BE313" s="300">
        <f>DGET('DB &gt; 100 ha'!$F$2:$N$41,'DB &gt; 100 ha'!$K$2,BB313:BD314)</f>
        <v>41</v>
      </c>
    </row>
    <row r="314" spans="21:57" ht="15" x14ac:dyDescent="0.25">
      <c r="U314" s="157" t="s">
        <v>336</v>
      </c>
      <c r="V314" s="67">
        <f>V312</f>
        <v>6</v>
      </c>
      <c r="W314" s="67" t="s">
        <v>317</v>
      </c>
      <c r="X314" s="65">
        <v>1</v>
      </c>
      <c r="Z314" s="67">
        <f>Z312</f>
        <v>6</v>
      </c>
      <c r="AA314" s="67" t="s">
        <v>317</v>
      </c>
      <c r="AB314" s="65">
        <v>1</v>
      </c>
      <c r="AD314" s="67">
        <f>AD312</f>
        <v>6</v>
      </c>
      <c r="AE314" s="67" t="s">
        <v>317</v>
      </c>
      <c r="AF314" s="65">
        <v>1</v>
      </c>
      <c r="AH314" s="67">
        <f>AH312</f>
        <v>6</v>
      </c>
      <c r="AI314" s="67" t="s">
        <v>317</v>
      </c>
      <c r="AJ314" s="65">
        <v>1</v>
      </c>
      <c r="AL314" s="67">
        <f>AL312</f>
        <v>6</v>
      </c>
      <c r="AM314" s="67" t="s">
        <v>317</v>
      </c>
      <c r="AN314" s="65">
        <v>1</v>
      </c>
      <c r="AP314" s="67">
        <f>AP312</f>
        <v>6</v>
      </c>
      <c r="AQ314" s="67" t="s">
        <v>317</v>
      </c>
      <c r="AR314" s="65">
        <v>1</v>
      </c>
      <c r="AT314" s="67">
        <f>AT312</f>
        <v>6</v>
      </c>
      <c r="AU314" s="67" t="s">
        <v>317</v>
      </c>
      <c r="AV314" s="65">
        <v>1</v>
      </c>
      <c r="AX314" s="67">
        <f>AX312</f>
        <v>6</v>
      </c>
      <c r="AY314" s="67" t="s">
        <v>317</v>
      </c>
      <c r="AZ314" s="65">
        <v>1</v>
      </c>
      <c r="BB314" s="67">
        <f>BB312</f>
        <v>6</v>
      </c>
      <c r="BC314" s="67" t="s">
        <v>317</v>
      </c>
      <c r="BD314" s="65">
        <v>1</v>
      </c>
    </row>
    <row r="315" spans="21:57" ht="15" x14ac:dyDescent="0.25">
      <c r="U315" s="157" t="s">
        <v>315</v>
      </c>
      <c r="V315" s="77" t="s">
        <v>24</v>
      </c>
      <c r="W315" s="77" t="s">
        <v>28</v>
      </c>
      <c r="X315" s="77" t="s">
        <v>29</v>
      </c>
      <c r="Y315" s="300">
        <f>DGET('DB &gt; 100 ha'!$F$2:$N$41,'DB &gt; 100 ha'!$L$2,V315:X316)</f>
        <v>11</v>
      </c>
      <c r="Z315" s="77" t="s">
        <v>24</v>
      </c>
      <c r="AA315" s="77" t="s">
        <v>28</v>
      </c>
      <c r="AB315" s="77" t="s">
        <v>29</v>
      </c>
      <c r="AC315" s="300">
        <f>DGET('DB &gt; 100 ha'!$F$2:$N$41,'DB &gt; 100 ha'!$L$2,Z315:AB316)</f>
        <v>11</v>
      </c>
      <c r="AD315" s="77" t="s">
        <v>24</v>
      </c>
      <c r="AE315" s="77" t="s">
        <v>28</v>
      </c>
      <c r="AF315" s="77" t="s">
        <v>29</v>
      </c>
      <c r="AG315" s="300">
        <f>DGET('DB &gt; 100 ha'!$F$2:$N$41,'DB &gt; 100 ha'!$L$2,AD315:AF316)</f>
        <v>11</v>
      </c>
      <c r="AH315" s="77" t="s">
        <v>24</v>
      </c>
      <c r="AI315" s="77" t="s">
        <v>28</v>
      </c>
      <c r="AJ315" s="77" t="s">
        <v>29</v>
      </c>
      <c r="AK315" s="300">
        <f>DGET('DB &gt; 100 ha'!$F$2:$N$41,'DB &gt; 100 ha'!$L$2,AH315:AJ316)</f>
        <v>11</v>
      </c>
      <c r="AL315" s="77" t="s">
        <v>24</v>
      </c>
      <c r="AM315" s="77" t="s">
        <v>28</v>
      </c>
      <c r="AN315" s="77" t="s">
        <v>29</v>
      </c>
      <c r="AO315" s="300">
        <f>DGET('DB &gt; 100 ha'!$F$2:$N$41,'DB &gt; 100 ha'!$L$2,AL315:AN316)</f>
        <v>11</v>
      </c>
      <c r="AP315" s="77" t="s">
        <v>24</v>
      </c>
      <c r="AQ315" s="77" t="s">
        <v>28</v>
      </c>
      <c r="AR315" s="77" t="s">
        <v>29</v>
      </c>
      <c r="AS315" s="300">
        <f>DGET('DB &gt; 100 ha'!$F$2:$N$41,'DB &gt; 100 ha'!$L$2,AP315:AR316)</f>
        <v>11</v>
      </c>
      <c r="AT315" s="77" t="s">
        <v>24</v>
      </c>
      <c r="AU315" s="77" t="s">
        <v>28</v>
      </c>
      <c r="AV315" s="77" t="s">
        <v>29</v>
      </c>
      <c r="AW315" s="300">
        <f>DGET('DB &gt; 100 ha'!$F$2:$N$41,'DB &gt; 100 ha'!$L$2,AT315:AV316)</f>
        <v>11</v>
      </c>
      <c r="AX315" s="77" t="s">
        <v>24</v>
      </c>
      <c r="AY315" s="77" t="s">
        <v>28</v>
      </c>
      <c r="AZ315" s="77" t="s">
        <v>29</v>
      </c>
      <c r="BA315" s="300">
        <f>DGET('DB &gt; 100 ha'!$F$2:$N$41,'DB &gt; 100 ha'!$L$2,AX315:AZ316)</f>
        <v>11</v>
      </c>
      <c r="BB315" s="77" t="s">
        <v>24</v>
      </c>
      <c r="BC315" s="77" t="s">
        <v>28</v>
      </c>
      <c r="BD315" s="77" t="s">
        <v>29</v>
      </c>
      <c r="BE315" s="300">
        <f>DGET('DB &gt; 100 ha'!$F$2:$N$41,'DB &gt; 100 ha'!$L$2,BB315:BD316)</f>
        <v>11</v>
      </c>
    </row>
    <row r="316" spans="21:57" ht="15" x14ac:dyDescent="0.25">
      <c r="U316" s="157" t="s">
        <v>337</v>
      </c>
      <c r="V316" s="67">
        <f>V314</f>
        <v>6</v>
      </c>
      <c r="W316" s="77" t="str">
        <f>W314</f>
        <v>&lt;20</v>
      </c>
      <c r="X316" s="65">
        <f>X314</f>
        <v>1</v>
      </c>
      <c r="Z316" s="67">
        <f>Z314</f>
        <v>6</v>
      </c>
      <c r="AA316" s="77" t="str">
        <f>AA314</f>
        <v>&lt;20</v>
      </c>
      <c r="AB316" s="65">
        <f>AB314</f>
        <v>1</v>
      </c>
      <c r="AD316" s="67">
        <f>AD314</f>
        <v>6</v>
      </c>
      <c r="AE316" s="77" t="str">
        <f>AE314</f>
        <v>&lt;20</v>
      </c>
      <c r="AF316" s="65">
        <f>AF314</f>
        <v>1</v>
      </c>
      <c r="AH316" s="67">
        <f>AH314</f>
        <v>6</v>
      </c>
      <c r="AI316" s="77" t="str">
        <f>AI314</f>
        <v>&lt;20</v>
      </c>
      <c r="AJ316" s="65">
        <f>AJ314</f>
        <v>1</v>
      </c>
      <c r="AL316" s="67">
        <f>AL314</f>
        <v>6</v>
      </c>
      <c r="AM316" s="77" t="str">
        <f>AM314</f>
        <v>&lt;20</v>
      </c>
      <c r="AN316" s="65">
        <f>AN314</f>
        <v>1</v>
      </c>
      <c r="AP316" s="67">
        <f>AP314</f>
        <v>6</v>
      </c>
      <c r="AQ316" s="77" t="str">
        <f>AQ314</f>
        <v>&lt;20</v>
      </c>
      <c r="AR316" s="65">
        <f>AR314</f>
        <v>1</v>
      </c>
      <c r="AT316" s="67">
        <f>AT314</f>
        <v>6</v>
      </c>
      <c r="AU316" s="77" t="str">
        <f>AU314</f>
        <v>&lt;20</v>
      </c>
      <c r="AV316" s="65">
        <f>AV314</f>
        <v>1</v>
      </c>
      <c r="AX316" s="67">
        <f>AX314</f>
        <v>6</v>
      </c>
      <c r="AY316" s="77" t="str">
        <f>AY314</f>
        <v>&lt;20</v>
      </c>
      <c r="AZ316" s="65">
        <f>AZ314</f>
        <v>1</v>
      </c>
      <c r="BB316" s="67">
        <f>BB314</f>
        <v>6</v>
      </c>
      <c r="BC316" s="77" t="str">
        <f>BC314</f>
        <v>&lt;20</v>
      </c>
      <c r="BD316" s="65">
        <f>BD314</f>
        <v>1</v>
      </c>
    </row>
    <row r="317" spans="21:57" ht="15" x14ac:dyDescent="0.25">
      <c r="U317" s="157" t="s">
        <v>315</v>
      </c>
      <c r="V317" s="77" t="s">
        <v>24</v>
      </c>
      <c r="W317" s="77" t="s">
        <v>28</v>
      </c>
      <c r="X317" s="77" t="s">
        <v>29</v>
      </c>
      <c r="Y317" s="300">
        <f>DGET('DB &gt; 100 ha'!$F$2:$N$41,'DB &gt; 100 ha'!$M$2,V317:X318)</f>
        <v>0</v>
      </c>
      <c r="Z317" s="77" t="s">
        <v>24</v>
      </c>
      <c r="AA317" s="77" t="s">
        <v>28</v>
      </c>
      <c r="AB317" s="77" t="s">
        <v>29</v>
      </c>
      <c r="AC317" s="300">
        <f>DGET('DB &gt; 100 ha'!$F$2:$N$41,'DB &gt; 100 ha'!$M$2,Z317:AB318)</f>
        <v>0</v>
      </c>
      <c r="AD317" s="77" t="s">
        <v>24</v>
      </c>
      <c r="AE317" s="77" t="s">
        <v>28</v>
      </c>
      <c r="AF317" s="77" t="s">
        <v>29</v>
      </c>
      <c r="AG317" s="300">
        <f>DGET('DB &gt; 100 ha'!$F$2:$N$41,'DB &gt; 100 ha'!$M$2,AD317:AF318)</f>
        <v>0</v>
      </c>
      <c r="AH317" s="77" t="s">
        <v>24</v>
      </c>
      <c r="AI317" s="77" t="s">
        <v>28</v>
      </c>
      <c r="AJ317" s="77" t="s">
        <v>29</v>
      </c>
      <c r="AK317" s="300">
        <f>DGET('DB &gt; 100 ha'!$F$2:$N$41,'DB &gt; 100 ha'!$M$2,AH317:AJ318)</f>
        <v>0</v>
      </c>
      <c r="AL317" s="77" t="s">
        <v>24</v>
      </c>
      <c r="AM317" s="77" t="s">
        <v>28</v>
      </c>
      <c r="AN317" s="77" t="s">
        <v>29</v>
      </c>
      <c r="AO317" s="300">
        <f>DGET('DB &gt; 100 ha'!$F$2:$N$41,'DB &gt; 100 ha'!$M$2,AL317:AN318)</f>
        <v>0</v>
      </c>
      <c r="AP317" s="77" t="s">
        <v>24</v>
      </c>
      <c r="AQ317" s="77" t="s">
        <v>28</v>
      </c>
      <c r="AR317" s="77" t="s">
        <v>29</v>
      </c>
      <c r="AS317" s="300">
        <f>DGET('DB &gt; 100 ha'!$F$2:$N$41,'DB &gt; 100 ha'!$M$2,AP317:AR318)</f>
        <v>0</v>
      </c>
      <c r="AT317" s="77" t="s">
        <v>24</v>
      </c>
      <c r="AU317" s="77" t="s">
        <v>28</v>
      </c>
      <c r="AV317" s="77" t="s">
        <v>29</v>
      </c>
      <c r="AW317" s="300">
        <f>DGET('DB &gt; 100 ha'!$F$2:$N$41,'DB &gt; 100 ha'!$M$2,AT317:AV318)</f>
        <v>0</v>
      </c>
      <c r="AX317" s="77" t="s">
        <v>24</v>
      </c>
      <c r="AY317" s="77" t="s">
        <v>28</v>
      </c>
      <c r="AZ317" s="77" t="s">
        <v>29</v>
      </c>
      <c r="BA317" s="300">
        <f>DGET('DB &gt; 100 ha'!$F$2:$N$41,'DB &gt; 100 ha'!$M$2,AX317:AZ318)</f>
        <v>0</v>
      </c>
      <c r="BB317" s="77" t="s">
        <v>24</v>
      </c>
      <c r="BC317" s="77" t="s">
        <v>28</v>
      </c>
      <c r="BD317" s="77" t="s">
        <v>29</v>
      </c>
      <c r="BE317" s="300">
        <f>DGET('DB &gt; 100 ha'!$F$2:$N$41,'DB &gt; 100 ha'!$M$2,BB317:BD318)</f>
        <v>0</v>
      </c>
    </row>
    <row r="318" spans="21:57" ht="15" x14ac:dyDescent="0.25">
      <c r="U318" s="157" t="s">
        <v>342</v>
      </c>
      <c r="V318" s="67">
        <f>V316</f>
        <v>6</v>
      </c>
      <c r="W318" s="77" t="str">
        <f>W316</f>
        <v>&lt;20</v>
      </c>
      <c r="X318" s="65">
        <f>$O$65+1</f>
        <v>1</v>
      </c>
      <c r="Z318" s="67">
        <f>Z316</f>
        <v>6</v>
      </c>
      <c r="AA318" s="77" t="str">
        <f>AA316</f>
        <v>&lt;20</v>
      </c>
      <c r="AB318" s="65">
        <f>$O$65+1</f>
        <v>1</v>
      </c>
      <c r="AD318" s="67">
        <f>AD316</f>
        <v>6</v>
      </c>
      <c r="AE318" s="77" t="str">
        <f>AE316</f>
        <v>&lt;20</v>
      </c>
      <c r="AF318" s="65">
        <f>$O$65+1</f>
        <v>1</v>
      </c>
      <c r="AH318" s="67">
        <f>AH316</f>
        <v>6</v>
      </c>
      <c r="AI318" s="77" t="str">
        <f>AI316</f>
        <v>&lt;20</v>
      </c>
      <c r="AJ318" s="65">
        <f>$O$65+1</f>
        <v>1</v>
      </c>
      <c r="AL318" s="67">
        <f>AL316</f>
        <v>6</v>
      </c>
      <c r="AM318" s="77" t="str">
        <f>AM316</f>
        <v>&lt;20</v>
      </c>
      <c r="AN318" s="65">
        <f>$O$65+1</f>
        <v>1</v>
      </c>
      <c r="AP318" s="67">
        <f>AP316</f>
        <v>6</v>
      </c>
      <c r="AQ318" s="77" t="str">
        <f>AQ316</f>
        <v>&lt;20</v>
      </c>
      <c r="AR318" s="65">
        <f>$O$65+1</f>
        <v>1</v>
      </c>
      <c r="AT318" s="67">
        <f>AT316</f>
        <v>6</v>
      </c>
      <c r="AU318" s="77" t="str">
        <f>AU316</f>
        <v>&lt;20</v>
      </c>
      <c r="AV318" s="65">
        <f>$O$65+1</f>
        <v>1</v>
      </c>
      <c r="AX318" s="67">
        <f>AX316</f>
        <v>6</v>
      </c>
      <c r="AY318" s="77" t="str">
        <f>AY316</f>
        <v>&lt;20</v>
      </c>
      <c r="AZ318" s="65">
        <f>$O$65+1</f>
        <v>1</v>
      </c>
      <c r="BB318" s="67">
        <f>BB316</f>
        <v>6</v>
      </c>
      <c r="BC318" s="77" t="str">
        <f>BC316</f>
        <v>&lt;20</v>
      </c>
      <c r="BD318" s="65">
        <f>$O$65+1</f>
        <v>1</v>
      </c>
    </row>
    <row r="320" spans="21:57" x14ac:dyDescent="0.2">
      <c r="U320" s="65" t="s">
        <v>107</v>
      </c>
      <c r="V320" s="65" t="s">
        <v>24</v>
      </c>
      <c r="W320" s="65" t="s">
        <v>25</v>
      </c>
      <c r="X320" s="65" t="s">
        <v>110</v>
      </c>
      <c r="Y320" s="65" t="s">
        <v>24</v>
      </c>
      <c r="Z320" s="65" t="s">
        <v>25</v>
      </c>
      <c r="AA320" s="65" t="s">
        <v>110</v>
      </c>
      <c r="AB320" s="65" t="s">
        <v>24</v>
      </c>
      <c r="AC320" s="65" t="s">
        <v>25</v>
      </c>
      <c r="AD320" s="65" t="s">
        <v>110</v>
      </c>
      <c r="AE320" s="65" t="s">
        <v>24</v>
      </c>
      <c r="AF320" s="65" t="s">
        <v>25</v>
      </c>
      <c r="AG320" s="65" t="s">
        <v>110</v>
      </c>
      <c r="AH320" s="65" t="s">
        <v>24</v>
      </c>
      <c r="AI320" s="65" t="s">
        <v>25</v>
      </c>
      <c r="AJ320" s="65" t="s">
        <v>110</v>
      </c>
      <c r="AK320" s="65" t="s">
        <v>24</v>
      </c>
      <c r="AL320" s="65" t="s">
        <v>25</v>
      </c>
      <c r="AM320" s="65" t="s">
        <v>110</v>
      </c>
      <c r="AN320" s="65" t="s">
        <v>24</v>
      </c>
      <c r="AO320" s="65" t="s">
        <v>25</v>
      </c>
      <c r="AP320" s="65" t="s">
        <v>110</v>
      </c>
      <c r="AQ320" s="65" t="s">
        <v>24</v>
      </c>
      <c r="AR320" s="65" t="s">
        <v>25</v>
      </c>
      <c r="AS320" s="65" t="s">
        <v>110</v>
      </c>
      <c r="AT320" s="65" t="s">
        <v>24</v>
      </c>
      <c r="AU320" s="65" t="s">
        <v>25</v>
      </c>
      <c r="AV320" s="65" t="s">
        <v>110</v>
      </c>
    </row>
    <row r="321" spans="21:57" x14ac:dyDescent="0.2">
      <c r="V321" s="65">
        <f>IF(D112&lt;3,2,ROUND(D112/5,1)*5)</f>
        <v>2</v>
      </c>
      <c r="W321" s="65">
        <v>0</v>
      </c>
      <c r="X321" s="65">
        <v>15</v>
      </c>
      <c r="Y321" s="65">
        <f>IF(E112&lt;3,2,ROUND(E112/5,1)*5)</f>
        <v>2</v>
      </c>
      <c r="Z321" s="65">
        <f>W321</f>
        <v>0</v>
      </c>
      <c r="AA321" s="65">
        <f>X321</f>
        <v>15</v>
      </c>
      <c r="AB321" s="65">
        <f>IF(F112&lt;3,2,ROUND(F112/5,1)*5)</f>
        <v>2</v>
      </c>
      <c r="AC321" s="65">
        <f>$Z$282</f>
        <v>0</v>
      </c>
      <c r="AD321" s="65">
        <f>X321</f>
        <v>15</v>
      </c>
      <c r="AE321" s="65">
        <f>IF(G112&lt;3,2,ROUND(G112/5,1)*5)</f>
        <v>2</v>
      </c>
      <c r="AF321" s="65">
        <f>$Z$282</f>
        <v>0</v>
      </c>
      <c r="AG321" s="65">
        <f>X321</f>
        <v>15</v>
      </c>
      <c r="AH321" s="65">
        <f>IF(H112&lt;3,2,ROUND(H112/5,1)*5)</f>
        <v>2</v>
      </c>
      <c r="AI321" s="65">
        <f>$Z$282</f>
        <v>0</v>
      </c>
      <c r="AJ321" s="65">
        <f>X321</f>
        <v>15</v>
      </c>
      <c r="AK321" s="65">
        <f>IF(I112&lt;3,2,ROUND(I112/5,1)*5)</f>
        <v>2</v>
      </c>
      <c r="AL321" s="65">
        <f>$Z$282</f>
        <v>0</v>
      </c>
      <c r="AM321" s="65">
        <f>X321</f>
        <v>15</v>
      </c>
      <c r="AN321" s="65">
        <f>IF(J112&lt;3,2,ROUND(J112/5,1)*5)</f>
        <v>2</v>
      </c>
      <c r="AO321" s="65">
        <f>$Z$282</f>
        <v>0</v>
      </c>
      <c r="AP321" s="65">
        <f>AM321</f>
        <v>15</v>
      </c>
      <c r="AQ321" s="65">
        <f>IF(K112&lt;3,2,ROUND(K112/5,1)*5)</f>
        <v>2</v>
      </c>
      <c r="AR321" s="65">
        <f>$Z$282</f>
        <v>0</v>
      </c>
      <c r="AS321" s="65">
        <f>AP321</f>
        <v>15</v>
      </c>
      <c r="AT321" s="65">
        <f>IF(L112&lt;3,2,ROUND(L112/5,1)*5)</f>
        <v>2</v>
      </c>
      <c r="AU321" s="65">
        <f>$Z$282</f>
        <v>0</v>
      </c>
      <c r="AV321" s="65">
        <f>AS321</f>
        <v>15</v>
      </c>
    </row>
    <row r="322" spans="21:57" ht="15" x14ac:dyDescent="0.25">
      <c r="U322" s="298" t="s">
        <v>315</v>
      </c>
      <c r="V322" s="77" t="s">
        <v>24</v>
      </c>
      <c r="W322" s="77" t="s">
        <v>28</v>
      </c>
      <c r="X322" s="77" t="s">
        <v>29</v>
      </c>
      <c r="Y322" s="78"/>
      <c r="Z322" s="77" t="s">
        <v>24</v>
      </c>
      <c r="AA322" s="77" t="s">
        <v>28</v>
      </c>
      <c r="AB322" s="77" t="s">
        <v>29</v>
      </c>
      <c r="AC322" s="78"/>
      <c r="AD322" s="77" t="s">
        <v>24</v>
      </c>
      <c r="AE322" s="77" t="s">
        <v>28</v>
      </c>
      <c r="AF322" s="77" t="s">
        <v>29</v>
      </c>
      <c r="AG322" s="78"/>
      <c r="AH322" s="77" t="s">
        <v>24</v>
      </c>
      <c r="AI322" s="77" t="s">
        <v>28</v>
      </c>
      <c r="AJ322" s="77" t="s">
        <v>29</v>
      </c>
      <c r="AK322" s="78"/>
      <c r="AL322" s="77" t="s">
        <v>24</v>
      </c>
      <c r="AM322" s="77" t="s">
        <v>28</v>
      </c>
      <c r="AN322" s="77" t="s">
        <v>29</v>
      </c>
      <c r="AO322" s="78"/>
      <c r="AP322" s="77" t="s">
        <v>24</v>
      </c>
      <c r="AQ322" s="77" t="s">
        <v>28</v>
      </c>
      <c r="AR322" s="77" t="s">
        <v>29</v>
      </c>
      <c r="AS322" s="78"/>
      <c r="AT322" s="77" t="s">
        <v>24</v>
      </c>
      <c r="AU322" s="77" t="s">
        <v>28</v>
      </c>
      <c r="AV322" s="77" t="s">
        <v>29</v>
      </c>
      <c r="AW322" s="78"/>
      <c r="AX322" s="77" t="s">
        <v>24</v>
      </c>
      <c r="AY322" s="77" t="s">
        <v>28</v>
      </c>
      <c r="AZ322" s="77" t="s">
        <v>29</v>
      </c>
      <c r="BA322" s="78"/>
      <c r="BB322" s="77" t="s">
        <v>24</v>
      </c>
      <c r="BC322" s="77" t="s">
        <v>28</v>
      </c>
      <c r="BD322" s="77" t="s">
        <v>29</v>
      </c>
      <c r="BE322" s="78"/>
    </row>
    <row r="323" spans="21:57" ht="15" x14ac:dyDescent="0.25">
      <c r="U323" s="299" t="s">
        <v>316</v>
      </c>
      <c r="V323" s="67">
        <f>IF(D112&lt;7,6,ROUND(D112,0.1))</f>
        <v>6</v>
      </c>
      <c r="W323" s="67" t="s">
        <v>317</v>
      </c>
      <c r="X323" s="67">
        <f>IF($K$42&lt;='DB &gt; 100 ha'!R54,1,IF($K$42&gt;='DB &gt; 100 ha'!$Q$28,3,2))</f>
        <v>1</v>
      </c>
      <c r="Y323" s="300">
        <f>DGET('DB &gt; 100 ha'!$F$2:$N$41,'DB &gt; 100 ha'!$I$2,V322:X323)</f>
        <v>3</v>
      </c>
      <c r="Z323" s="67">
        <f>IF(E112&lt;7,6,ROUND(E112,0.1))</f>
        <v>6</v>
      </c>
      <c r="AA323" s="67" t="s">
        <v>317</v>
      </c>
      <c r="AB323" s="67">
        <f>IF($K$42&lt;='DB &gt; 100 ha'!V54,1,IF($K$42&gt;='DB &gt; 100 ha'!$Q$28,3,2))</f>
        <v>1</v>
      </c>
      <c r="AC323" s="300">
        <f>DGET('DB &gt; 100 ha'!$F$2:$N$41,'DB &gt; 100 ha'!$I$2,Z322:AB323)</f>
        <v>3</v>
      </c>
      <c r="AD323" s="67">
        <f>IF(F112&lt;7,6,ROUND(F112,0.1))</f>
        <v>6</v>
      </c>
      <c r="AE323" s="67" t="s">
        <v>317</v>
      </c>
      <c r="AF323" s="67">
        <f>IF($K$42&lt;='DB &gt; 100 ha'!Z54,1,IF($K$42&gt;='DB &gt; 100 ha'!$Q$28,3,2))</f>
        <v>1</v>
      </c>
      <c r="AG323" s="300">
        <f>DGET('DB &gt; 100 ha'!$F$2:$N$41,'DB &gt; 100 ha'!$I$2,AD322:AF323)</f>
        <v>3</v>
      </c>
      <c r="AH323" s="67">
        <f>IF(G112&lt;7,6,ROUND(G112,0.1))</f>
        <v>6</v>
      </c>
      <c r="AI323" s="67" t="s">
        <v>317</v>
      </c>
      <c r="AJ323" s="67">
        <f>IF($K$42&lt;='DB &gt; 100 ha'!AD54,1,IF($K$42&gt;='DB &gt; 100 ha'!$Q$28,3,2))</f>
        <v>1</v>
      </c>
      <c r="AK323" s="300">
        <f>DGET('DB &gt; 100 ha'!$F$2:$N$41,'DB &gt; 100 ha'!$I$2,AH322:AJ323)</f>
        <v>3</v>
      </c>
      <c r="AL323" s="67">
        <f>IF(H112&lt;7,6,ROUND(H112,0.1))</f>
        <v>6</v>
      </c>
      <c r="AM323" s="67" t="s">
        <v>317</v>
      </c>
      <c r="AN323" s="67">
        <f>IF($K$42&lt;='DB &gt; 100 ha'!AH54,1,IF($K$42&gt;='DB &gt; 100 ha'!$Q$28,3,2))</f>
        <v>1</v>
      </c>
      <c r="AO323" s="300">
        <f>DGET('DB &gt; 100 ha'!$F$2:$N$41,'DB &gt; 100 ha'!$I$2,AL322:AN323)</f>
        <v>3</v>
      </c>
      <c r="AP323" s="67">
        <f>IF(I112&lt;7,6,ROUND(I112,0.1))</f>
        <v>6</v>
      </c>
      <c r="AQ323" s="67" t="s">
        <v>317</v>
      </c>
      <c r="AR323" s="67">
        <f>IF($K$42&lt;='DB &gt; 100 ha'!AL54,1,IF($K$42&gt;='DB &gt; 100 ha'!$Q$28,3,2))</f>
        <v>1</v>
      </c>
      <c r="AS323" s="300">
        <f>DGET('DB &gt; 100 ha'!$F$2:$N$41,'DB &gt; 100 ha'!$I$2,AP322:AR323)</f>
        <v>3</v>
      </c>
      <c r="AT323" s="67">
        <f>IF(J112&lt;7,6,ROUND(J112,0.1))</f>
        <v>6</v>
      </c>
      <c r="AU323" s="67" t="s">
        <v>317</v>
      </c>
      <c r="AV323" s="67">
        <f>IF($K$42&lt;='DB &gt; 100 ha'!AP54,1,IF($K$42&gt;='DB &gt; 100 ha'!$Q$28,3,2))</f>
        <v>1</v>
      </c>
      <c r="AW323" s="300">
        <f>DGET('DB &gt; 100 ha'!$F$2:$N$41,'DB &gt; 100 ha'!$I$2,AT322:AV323)</f>
        <v>3</v>
      </c>
      <c r="AX323" s="67">
        <f>IF(K112&lt;7,6,ROUND(K112,0.1))</f>
        <v>6</v>
      </c>
      <c r="AY323" s="67" t="s">
        <v>317</v>
      </c>
      <c r="AZ323" s="67">
        <f>IF($K$42&lt;='DB &gt; 100 ha'!AT54,1,IF($K$42&gt;='DB &gt; 100 ha'!$Q$28,3,2))</f>
        <v>1</v>
      </c>
      <c r="BA323" s="300">
        <f>DGET('DB &gt; 100 ha'!$F$2:$N$41,'DB &gt; 100 ha'!$I$2,AX322:AZ323)</f>
        <v>3</v>
      </c>
      <c r="BB323" s="67">
        <f>IF(L112&lt;7,6,ROUND(L112,0.1))</f>
        <v>6</v>
      </c>
      <c r="BC323" s="67" t="s">
        <v>317</v>
      </c>
      <c r="BD323" s="67">
        <f>IF($K$42&lt;='DB &gt; 100 ha'!AX54,1,IF($K$42&gt;='DB &gt; 100 ha'!$Q$28,3,2))</f>
        <v>1</v>
      </c>
      <c r="BE323" s="300">
        <f>DGET('DB &gt; 100 ha'!$F$2:$N$41,'DB &gt; 100 ha'!$I$2,BB322:BD323)</f>
        <v>3</v>
      </c>
    </row>
    <row r="324" spans="21:57" ht="15" x14ac:dyDescent="0.25">
      <c r="U324" s="157" t="s">
        <v>315</v>
      </c>
      <c r="V324" s="77" t="s">
        <v>24</v>
      </c>
      <c r="W324" s="77" t="s">
        <v>28</v>
      </c>
      <c r="X324" s="77" t="s">
        <v>29</v>
      </c>
      <c r="Y324" s="300">
        <f>IF(X325=0,0,DGET('DB &gt; 100 ha'!$F$2:$N$41,'DB &gt; 100 ha'!$J$2,V324:X325))</f>
        <v>0</v>
      </c>
      <c r="Z324" s="77" t="s">
        <v>24</v>
      </c>
      <c r="AA324" s="77" t="s">
        <v>28</v>
      </c>
      <c r="AB324" s="77" t="s">
        <v>29</v>
      </c>
      <c r="AC324" s="300">
        <f>IF(AB325=0,0,DGET('DB &gt; 100 ha'!$F$2:$N$41,'DB &gt; 100 ha'!$J$2,Z324:AB325))</f>
        <v>0</v>
      </c>
      <c r="AD324" s="77" t="s">
        <v>24</v>
      </c>
      <c r="AE324" s="77" t="s">
        <v>28</v>
      </c>
      <c r="AF324" s="77" t="s">
        <v>29</v>
      </c>
      <c r="AG324" s="300">
        <f>IF(AF325=0,0,DGET('DB &gt; 100 ha'!$F$2:$N$41,'DB &gt; 100 ha'!$J$2,AD324:AF325))</f>
        <v>0</v>
      </c>
      <c r="AH324" s="77" t="s">
        <v>24</v>
      </c>
      <c r="AI324" s="77" t="s">
        <v>28</v>
      </c>
      <c r="AJ324" s="77" t="s">
        <v>29</v>
      </c>
      <c r="AK324" s="300">
        <f>IF(AJ325=0,0,DGET('DB &gt; 100 ha'!$F$2:$N$41,'DB &gt; 100 ha'!$J$2,AH324:AJ325))</f>
        <v>0</v>
      </c>
      <c r="AL324" s="77" t="s">
        <v>24</v>
      </c>
      <c r="AM324" s="77" t="s">
        <v>28</v>
      </c>
      <c r="AN324" s="77" t="s">
        <v>29</v>
      </c>
      <c r="AO324" s="300">
        <f>IF(AN325=0,0,DGET('DB &gt; 100 ha'!$F$2:$N$41,'DB &gt; 100 ha'!$J$2,AL324:AN325))</f>
        <v>0</v>
      </c>
      <c r="AP324" s="77" t="s">
        <v>24</v>
      </c>
      <c r="AQ324" s="77" t="s">
        <v>28</v>
      </c>
      <c r="AR324" s="77" t="s">
        <v>29</v>
      </c>
      <c r="AS324" s="300">
        <f>IF(AR325=0,0,DGET('DB &gt; 100 ha'!$F$2:$N$41,'DB &gt; 100 ha'!$J$2,AP324:AR325))</f>
        <v>0</v>
      </c>
      <c r="AT324" s="77" t="s">
        <v>24</v>
      </c>
      <c r="AU324" s="77" t="s">
        <v>28</v>
      </c>
      <c r="AV324" s="77" t="s">
        <v>29</v>
      </c>
      <c r="AW324" s="300">
        <f>IF(AV325=0,0,DGET('DB &gt; 100 ha'!$F$2:$N$41,'DB &gt; 100 ha'!$J$2,AT324:AV325))</f>
        <v>0</v>
      </c>
      <c r="AX324" s="77" t="s">
        <v>24</v>
      </c>
      <c r="AY324" s="77" t="s">
        <v>28</v>
      </c>
      <c r="AZ324" s="77" t="s">
        <v>29</v>
      </c>
      <c r="BA324" s="300">
        <f>IF(AZ325=0,0,DGET('DB &gt; 100 ha'!$F$2:$N$41,'DB &gt; 100 ha'!$J$2,AX324:AZ325))</f>
        <v>0</v>
      </c>
      <c r="BB324" s="77" t="s">
        <v>24</v>
      </c>
      <c r="BC324" s="77" t="s">
        <v>28</v>
      </c>
      <c r="BD324" s="77" t="s">
        <v>29</v>
      </c>
      <c r="BE324" s="300">
        <f>IF(BD325=0,0,DGET('DB &gt; 100 ha'!$F$2:$N$41,'DB &gt; 100 ha'!$J$2,BB324:BD325))</f>
        <v>0</v>
      </c>
    </row>
    <row r="325" spans="21:57" ht="15" x14ac:dyDescent="0.25">
      <c r="U325" s="157" t="s">
        <v>332</v>
      </c>
      <c r="V325" s="67">
        <f>V323</f>
        <v>6</v>
      </c>
      <c r="W325" s="67" t="s">
        <v>317</v>
      </c>
      <c r="X325" s="65">
        <f>IF($K$43&gt;'DB &gt; 100 ha'!$R$31,'DB &gt; 100 ha'!$P$32,IF($K$43&gt;'DB &gt; 100 ha'!$R$30,'DB &gt; 100 ha'!$P$31,IF($K$43&gt;='DB &gt; 100 ha'!$Q$30,'DB &gt; 100 ha'!$P$26,0)))</f>
        <v>0</v>
      </c>
      <c r="Z325" s="67">
        <f>Z323</f>
        <v>6</v>
      </c>
      <c r="AA325" s="67" t="s">
        <v>317</v>
      </c>
      <c r="AB325" s="65">
        <f>IF($K$43&gt;'DB &gt; 100 ha'!$R$31,'DB &gt; 100 ha'!$P$32,IF($K$43&gt;'DB &gt; 100 ha'!$R$30,'DB &gt; 100 ha'!$P$31,IF($K$43&gt;='DB &gt; 100 ha'!$Q$30,'DB &gt; 100 ha'!$P$26,0)))</f>
        <v>0</v>
      </c>
      <c r="AC325" s="300"/>
      <c r="AD325" s="67">
        <f>AD323</f>
        <v>6</v>
      </c>
      <c r="AE325" s="67" t="s">
        <v>317</v>
      </c>
      <c r="AF325" s="65">
        <f>IF($K$43&gt;'DB &gt; 100 ha'!$R$31,'DB &gt; 100 ha'!$P$32,IF($K$43&gt;'DB &gt; 100 ha'!$R$30,'DB &gt; 100 ha'!$P$31,IF($K$43&gt;='DB &gt; 100 ha'!$Q$30,'DB &gt; 100 ha'!$P$26,0)))</f>
        <v>0</v>
      </c>
      <c r="AG325" s="300"/>
      <c r="AH325" s="67">
        <f>AH323</f>
        <v>6</v>
      </c>
      <c r="AI325" s="67" t="s">
        <v>317</v>
      </c>
      <c r="AJ325" s="65">
        <f>IF($K$43&gt;'DB &gt; 100 ha'!$R$31,'DB &gt; 100 ha'!$P$32,IF($K$43&gt;'DB &gt; 100 ha'!$R$30,'DB &gt; 100 ha'!$P$31,IF($K$43&gt;='DB &gt; 100 ha'!$Q$30,'DB &gt; 100 ha'!$P$26,0)))</f>
        <v>0</v>
      </c>
      <c r="AK325" s="300"/>
      <c r="AL325" s="67">
        <f>AL323</f>
        <v>6</v>
      </c>
      <c r="AM325" s="67" t="s">
        <v>317</v>
      </c>
      <c r="AN325" s="65">
        <f>IF($K$43&gt;'DB &gt; 100 ha'!$R$31,'DB &gt; 100 ha'!$P$32,IF($K$43&gt;'DB &gt; 100 ha'!$R$30,'DB &gt; 100 ha'!$P$31,IF($K$43&gt;='DB &gt; 100 ha'!$Q$30,'DB &gt; 100 ha'!$P$26,0)))</f>
        <v>0</v>
      </c>
      <c r="AO325" s="300"/>
      <c r="AP325" s="67">
        <f>AP323</f>
        <v>6</v>
      </c>
      <c r="AQ325" s="67" t="s">
        <v>317</v>
      </c>
      <c r="AR325" s="65">
        <f>IF($K$43&gt;'DB &gt; 100 ha'!$R$31,'DB &gt; 100 ha'!$P$32,IF($K$43&gt;'DB &gt; 100 ha'!$R$30,'DB &gt; 100 ha'!$P$31,IF($K$43&gt;='DB &gt; 100 ha'!$Q$30,'DB &gt; 100 ha'!$P$26,0)))</f>
        <v>0</v>
      </c>
      <c r="AS325" s="300"/>
      <c r="AT325" s="67">
        <f>AT323</f>
        <v>6</v>
      </c>
      <c r="AU325" s="67" t="s">
        <v>317</v>
      </c>
      <c r="AV325" s="65">
        <f>IF($K$43&gt;'DB &gt; 100 ha'!$R$31,'DB &gt; 100 ha'!$P$32,IF($K$43&gt;'DB &gt; 100 ha'!$R$30,'DB &gt; 100 ha'!$P$31,IF($K$43&gt;='DB &gt; 100 ha'!$Q$30,'DB &gt; 100 ha'!$P$26,0)))</f>
        <v>0</v>
      </c>
      <c r="AW325" s="300"/>
      <c r="AX325" s="67">
        <f>AX323</f>
        <v>6</v>
      </c>
      <c r="AY325" s="67" t="s">
        <v>317</v>
      </c>
      <c r="AZ325" s="65">
        <f>IF($K$43&gt;'DB &gt; 100 ha'!$R$31,'DB &gt; 100 ha'!$P$32,IF($K$43&gt;'DB &gt; 100 ha'!$R$30,'DB &gt; 100 ha'!$P$31,IF($K$43&gt;='DB &gt; 100 ha'!$Q$30,'DB &gt; 100 ha'!$P$26,0)))</f>
        <v>0</v>
      </c>
      <c r="BA325" s="300"/>
      <c r="BB325" s="67">
        <f>BB323</f>
        <v>6</v>
      </c>
      <c r="BC325" s="67" t="s">
        <v>317</v>
      </c>
      <c r="BD325" s="65">
        <f>IF($K$43&gt;'DB &gt; 100 ha'!$R$31,'DB &gt; 100 ha'!$P$32,IF($K$43&gt;'DB &gt; 100 ha'!$R$30,'DB &gt; 100 ha'!$P$31,IF($K$43&gt;='DB &gt; 100 ha'!$Q$30,'DB &gt; 100 ha'!$P$26,0)))</f>
        <v>0</v>
      </c>
      <c r="BE325" s="300"/>
    </row>
    <row r="326" spans="21:57" ht="15" x14ac:dyDescent="0.25">
      <c r="U326" s="157" t="s">
        <v>315</v>
      </c>
      <c r="V326" s="77" t="s">
        <v>24</v>
      </c>
      <c r="W326" s="77" t="s">
        <v>28</v>
      </c>
      <c r="X326" s="77" t="s">
        <v>29</v>
      </c>
      <c r="Y326" s="300">
        <f>DGET('DB &gt; 100 ha'!$F$2:$N$41,'DB &gt; 100 ha'!$K$2,V326:X327)</f>
        <v>41</v>
      </c>
      <c r="Z326" s="77" t="s">
        <v>24</v>
      </c>
      <c r="AA326" s="77" t="s">
        <v>28</v>
      </c>
      <c r="AB326" s="77" t="s">
        <v>29</v>
      </c>
      <c r="AC326" s="300">
        <f>DGET('DB &gt; 100 ha'!$F$2:$N$41,'DB &gt; 100 ha'!$K$2,Z326:AB327)</f>
        <v>41</v>
      </c>
      <c r="AD326" s="77" t="s">
        <v>24</v>
      </c>
      <c r="AE326" s="77" t="s">
        <v>28</v>
      </c>
      <c r="AF326" s="77" t="s">
        <v>29</v>
      </c>
      <c r="AG326" s="300">
        <f>DGET('DB &gt; 100 ha'!$F$2:$N$41,'DB &gt; 100 ha'!$K$2,AD326:AF327)</f>
        <v>41</v>
      </c>
      <c r="AH326" s="77" t="s">
        <v>24</v>
      </c>
      <c r="AI326" s="77" t="s">
        <v>28</v>
      </c>
      <c r="AJ326" s="77" t="s">
        <v>29</v>
      </c>
      <c r="AK326" s="300">
        <f>DGET('DB &gt; 100 ha'!$F$2:$N$41,'DB &gt; 100 ha'!$K$2,AH326:AJ327)</f>
        <v>41</v>
      </c>
      <c r="AL326" s="77" t="s">
        <v>24</v>
      </c>
      <c r="AM326" s="77" t="s">
        <v>28</v>
      </c>
      <c r="AN326" s="77" t="s">
        <v>29</v>
      </c>
      <c r="AO326" s="300">
        <f>DGET('DB &gt; 100 ha'!$F$2:$N$41,'DB &gt; 100 ha'!$K$2,AL326:AN327)</f>
        <v>41</v>
      </c>
      <c r="AP326" s="77" t="s">
        <v>24</v>
      </c>
      <c r="AQ326" s="77" t="s">
        <v>28</v>
      </c>
      <c r="AR326" s="77" t="s">
        <v>29</v>
      </c>
      <c r="AS326" s="300">
        <f>DGET('DB &gt; 100 ha'!$F$2:$N$41,'DB &gt; 100 ha'!$K$2,AP326:AR327)</f>
        <v>41</v>
      </c>
      <c r="AT326" s="77" t="s">
        <v>24</v>
      </c>
      <c r="AU326" s="77" t="s">
        <v>28</v>
      </c>
      <c r="AV326" s="77" t="s">
        <v>29</v>
      </c>
      <c r="AW326" s="300">
        <f>DGET('DB &gt; 100 ha'!$F$2:$N$41,'DB &gt; 100 ha'!$K$2,AT326:AV327)</f>
        <v>41</v>
      </c>
      <c r="AX326" s="77" t="s">
        <v>24</v>
      </c>
      <c r="AY326" s="77" t="s">
        <v>28</v>
      </c>
      <c r="AZ326" s="77" t="s">
        <v>29</v>
      </c>
      <c r="BA326" s="300">
        <f>DGET('DB &gt; 100 ha'!$F$2:$N$41,'DB &gt; 100 ha'!$K$2,AX326:AZ327)</f>
        <v>41</v>
      </c>
      <c r="BB326" s="77" t="s">
        <v>24</v>
      </c>
      <c r="BC326" s="77" t="s">
        <v>28</v>
      </c>
      <c r="BD326" s="77" t="s">
        <v>29</v>
      </c>
      <c r="BE326" s="300">
        <f>DGET('DB &gt; 100 ha'!$F$2:$N$41,'DB &gt; 100 ha'!$K$2,BB326:BD327)</f>
        <v>41</v>
      </c>
    </row>
    <row r="327" spans="21:57" ht="15" x14ac:dyDescent="0.25">
      <c r="U327" s="157" t="s">
        <v>336</v>
      </c>
      <c r="V327" s="67">
        <f>V325</f>
        <v>6</v>
      </c>
      <c r="W327" s="67" t="s">
        <v>317</v>
      </c>
      <c r="X327" s="65">
        <v>1</v>
      </c>
      <c r="Z327" s="67">
        <f>Z325</f>
        <v>6</v>
      </c>
      <c r="AA327" s="67" t="s">
        <v>317</v>
      </c>
      <c r="AB327" s="65">
        <v>1</v>
      </c>
      <c r="AD327" s="67">
        <f>AD325</f>
        <v>6</v>
      </c>
      <c r="AE327" s="67" t="s">
        <v>317</v>
      </c>
      <c r="AF327" s="65">
        <v>1</v>
      </c>
      <c r="AH327" s="67">
        <f>AH325</f>
        <v>6</v>
      </c>
      <c r="AI327" s="67" t="s">
        <v>317</v>
      </c>
      <c r="AJ327" s="65">
        <v>1</v>
      </c>
      <c r="AL327" s="67">
        <f>AL325</f>
        <v>6</v>
      </c>
      <c r="AM327" s="67" t="s">
        <v>317</v>
      </c>
      <c r="AN327" s="65">
        <v>1</v>
      </c>
      <c r="AP327" s="67">
        <f>AP325</f>
        <v>6</v>
      </c>
      <c r="AQ327" s="67" t="s">
        <v>317</v>
      </c>
      <c r="AR327" s="65">
        <v>1</v>
      </c>
      <c r="AT327" s="67">
        <f>AT325</f>
        <v>6</v>
      </c>
      <c r="AU327" s="67" t="s">
        <v>317</v>
      </c>
      <c r="AV327" s="65">
        <v>1</v>
      </c>
      <c r="AX327" s="67">
        <f>AX325</f>
        <v>6</v>
      </c>
      <c r="AY327" s="67" t="s">
        <v>317</v>
      </c>
      <c r="AZ327" s="65">
        <v>1</v>
      </c>
      <c r="BB327" s="67">
        <f>BB325</f>
        <v>6</v>
      </c>
      <c r="BC327" s="67" t="s">
        <v>317</v>
      </c>
      <c r="BD327" s="65">
        <v>1</v>
      </c>
    </row>
    <row r="328" spans="21:57" ht="15" x14ac:dyDescent="0.25">
      <c r="U328" s="157" t="s">
        <v>315</v>
      </c>
      <c r="V328" s="77" t="s">
        <v>24</v>
      </c>
      <c r="W328" s="77" t="s">
        <v>28</v>
      </c>
      <c r="X328" s="77" t="s">
        <v>29</v>
      </c>
      <c r="Y328" s="300">
        <f>DGET('DB &gt; 100 ha'!$F$2:$N$41,'DB &gt; 100 ha'!$L$2,V328:X329)</f>
        <v>11</v>
      </c>
      <c r="Z328" s="77" t="s">
        <v>24</v>
      </c>
      <c r="AA328" s="77" t="s">
        <v>28</v>
      </c>
      <c r="AB328" s="77" t="s">
        <v>29</v>
      </c>
      <c r="AC328" s="300">
        <f>DGET('DB &gt; 100 ha'!$F$2:$N$41,'DB &gt; 100 ha'!$L$2,Z328:AB329)</f>
        <v>11</v>
      </c>
      <c r="AD328" s="77" t="s">
        <v>24</v>
      </c>
      <c r="AE328" s="77" t="s">
        <v>28</v>
      </c>
      <c r="AF328" s="77" t="s">
        <v>29</v>
      </c>
      <c r="AG328" s="300">
        <f>DGET('DB &gt; 100 ha'!$F$2:$N$41,'DB &gt; 100 ha'!$L$2,AD328:AF329)</f>
        <v>11</v>
      </c>
      <c r="AH328" s="77" t="s">
        <v>24</v>
      </c>
      <c r="AI328" s="77" t="s">
        <v>28</v>
      </c>
      <c r="AJ328" s="77" t="s">
        <v>29</v>
      </c>
      <c r="AK328" s="300">
        <f>DGET('DB &gt; 100 ha'!$F$2:$N$41,'DB &gt; 100 ha'!$L$2,AH328:AJ329)</f>
        <v>11</v>
      </c>
      <c r="AL328" s="77" t="s">
        <v>24</v>
      </c>
      <c r="AM328" s="77" t="s">
        <v>28</v>
      </c>
      <c r="AN328" s="77" t="s">
        <v>29</v>
      </c>
      <c r="AO328" s="300">
        <f>DGET('DB &gt; 100 ha'!$F$2:$N$41,'DB &gt; 100 ha'!$L$2,AL328:AN329)</f>
        <v>11</v>
      </c>
      <c r="AP328" s="77" t="s">
        <v>24</v>
      </c>
      <c r="AQ328" s="77" t="s">
        <v>28</v>
      </c>
      <c r="AR328" s="77" t="s">
        <v>29</v>
      </c>
      <c r="AS328" s="300">
        <f>DGET('DB &gt; 100 ha'!$F$2:$N$41,'DB &gt; 100 ha'!$L$2,AP328:AR329)</f>
        <v>11</v>
      </c>
      <c r="AT328" s="77" t="s">
        <v>24</v>
      </c>
      <c r="AU328" s="77" t="s">
        <v>28</v>
      </c>
      <c r="AV328" s="77" t="s">
        <v>29</v>
      </c>
      <c r="AW328" s="300">
        <f>DGET('DB &gt; 100 ha'!$F$2:$N$41,'DB &gt; 100 ha'!$L$2,AT328:AV329)</f>
        <v>11</v>
      </c>
      <c r="AX328" s="77" t="s">
        <v>24</v>
      </c>
      <c r="AY328" s="77" t="s">
        <v>28</v>
      </c>
      <c r="AZ328" s="77" t="s">
        <v>29</v>
      </c>
      <c r="BA328" s="300">
        <f>DGET('DB &gt; 100 ha'!$F$2:$N$41,'DB &gt; 100 ha'!$L$2,AX328:AZ329)</f>
        <v>11</v>
      </c>
      <c r="BB328" s="77" t="s">
        <v>24</v>
      </c>
      <c r="BC328" s="77" t="s">
        <v>28</v>
      </c>
      <c r="BD328" s="77" t="s">
        <v>29</v>
      </c>
      <c r="BE328" s="300">
        <f>DGET('DB &gt; 100 ha'!$F$2:$N$41,'DB &gt; 100 ha'!$L$2,BB328:BD329)</f>
        <v>11</v>
      </c>
    </row>
    <row r="329" spans="21:57" ht="15" x14ac:dyDescent="0.25">
      <c r="U329" s="157" t="s">
        <v>337</v>
      </c>
      <c r="V329" s="67">
        <f>V327</f>
        <v>6</v>
      </c>
      <c r="W329" s="77" t="str">
        <f>W327</f>
        <v>&lt;20</v>
      </c>
      <c r="X329" s="65">
        <f>X327</f>
        <v>1</v>
      </c>
      <c r="Z329" s="67">
        <f>Z327</f>
        <v>6</v>
      </c>
      <c r="AA329" s="77" t="str">
        <f>AA327</f>
        <v>&lt;20</v>
      </c>
      <c r="AB329" s="65">
        <f>AB327</f>
        <v>1</v>
      </c>
      <c r="AD329" s="67">
        <f>AD327</f>
        <v>6</v>
      </c>
      <c r="AE329" s="77" t="str">
        <f>AE327</f>
        <v>&lt;20</v>
      </c>
      <c r="AF329" s="65">
        <f>AF327</f>
        <v>1</v>
      </c>
      <c r="AH329" s="67">
        <f>AH327</f>
        <v>6</v>
      </c>
      <c r="AI329" s="77" t="str">
        <f>AI327</f>
        <v>&lt;20</v>
      </c>
      <c r="AJ329" s="65">
        <f>AJ327</f>
        <v>1</v>
      </c>
      <c r="AL329" s="67">
        <f>AL327</f>
        <v>6</v>
      </c>
      <c r="AM329" s="77" t="str">
        <f>AM327</f>
        <v>&lt;20</v>
      </c>
      <c r="AN329" s="65">
        <f>AN327</f>
        <v>1</v>
      </c>
      <c r="AP329" s="67">
        <f>AP327</f>
        <v>6</v>
      </c>
      <c r="AQ329" s="77" t="str">
        <f>AQ327</f>
        <v>&lt;20</v>
      </c>
      <c r="AR329" s="65">
        <f>AR327</f>
        <v>1</v>
      </c>
      <c r="AT329" s="67">
        <f>AT327</f>
        <v>6</v>
      </c>
      <c r="AU329" s="77" t="str">
        <f>AU327</f>
        <v>&lt;20</v>
      </c>
      <c r="AV329" s="65">
        <f>AV327</f>
        <v>1</v>
      </c>
      <c r="AX329" s="67">
        <f>AX327</f>
        <v>6</v>
      </c>
      <c r="AY329" s="77" t="str">
        <f>AY327</f>
        <v>&lt;20</v>
      </c>
      <c r="AZ329" s="65">
        <f>AZ327</f>
        <v>1</v>
      </c>
      <c r="BB329" s="67">
        <f>BB327</f>
        <v>6</v>
      </c>
      <c r="BC329" s="77" t="str">
        <f>BC327</f>
        <v>&lt;20</v>
      </c>
      <c r="BD329" s="65">
        <f>BD327</f>
        <v>1</v>
      </c>
    </row>
    <row r="330" spans="21:57" ht="15" x14ac:dyDescent="0.25">
      <c r="U330" s="157" t="s">
        <v>315</v>
      </c>
      <c r="V330" s="77" t="s">
        <v>24</v>
      </c>
      <c r="W330" s="77" t="s">
        <v>28</v>
      </c>
      <c r="X330" s="77" t="s">
        <v>29</v>
      </c>
      <c r="Y330" s="300">
        <f>DGET('DB &gt; 100 ha'!$F$2:$N$41,'DB &gt; 100 ha'!$M$2,V330:X331)</f>
        <v>0</v>
      </c>
      <c r="Z330" s="77" t="s">
        <v>24</v>
      </c>
      <c r="AA330" s="77" t="s">
        <v>28</v>
      </c>
      <c r="AB330" s="77" t="s">
        <v>29</v>
      </c>
      <c r="AC330" s="300">
        <f>DGET('DB &gt; 100 ha'!$F$2:$N$41,'DB &gt; 100 ha'!$M$2,Z330:AB331)</f>
        <v>0</v>
      </c>
      <c r="AD330" s="77" t="s">
        <v>24</v>
      </c>
      <c r="AE330" s="77" t="s">
        <v>28</v>
      </c>
      <c r="AF330" s="77" t="s">
        <v>29</v>
      </c>
      <c r="AG330" s="300">
        <f>DGET('DB &gt; 100 ha'!$F$2:$N$41,'DB &gt; 100 ha'!$M$2,AD330:AF331)</f>
        <v>0</v>
      </c>
      <c r="AH330" s="77" t="s">
        <v>24</v>
      </c>
      <c r="AI330" s="77" t="s">
        <v>28</v>
      </c>
      <c r="AJ330" s="77" t="s">
        <v>29</v>
      </c>
      <c r="AK330" s="300">
        <f>DGET('DB &gt; 100 ha'!$F$2:$N$41,'DB &gt; 100 ha'!$M$2,AH330:AJ331)</f>
        <v>0</v>
      </c>
      <c r="AL330" s="77" t="s">
        <v>24</v>
      </c>
      <c r="AM330" s="77" t="s">
        <v>28</v>
      </c>
      <c r="AN330" s="77" t="s">
        <v>29</v>
      </c>
      <c r="AO330" s="300">
        <f>DGET('DB &gt; 100 ha'!$F$2:$N$41,'DB &gt; 100 ha'!$M$2,AL330:AN331)</f>
        <v>0</v>
      </c>
      <c r="AP330" s="77" t="s">
        <v>24</v>
      </c>
      <c r="AQ330" s="77" t="s">
        <v>28</v>
      </c>
      <c r="AR330" s="77" t="s">
        <v>29</v>
      </c>
      <c r="AS330" s="300">
        <f>DGET('DB &gt; 100 ha'!$F$2:$N$41,'DB &gt; 100 ha'!$M$2,AP330:AR331)</f>
        <v>0</v>
      </c>
      <c r="AT330" s="77" t="s">
        <v>24</v>
      </c>
      <c r="AU330" s="77" t="s">
        <v>28</v>
      </c>
      <c r="AV330" s="77" t="s">
        <v>29</v>
      </c>
      <c r="AW330" s="300">
        <f>DGET('DB &gt; 100 ha'!$F$2:$N$41,'DB &gt; 100 ha'!$M$2,AT330:AV331)</f>
        <v>0</v>
      </c>
      <c r="AX330" s="77" t="s">
        <v>24</v>
      </c>
      <c r="AY330" s="77" t="s">
        <v>28</v>
      </c>
      <c r="AZ330" s="77" t="s">
        <v>29</v>
      </c>
      <c r="BA330" s="300">
        <f>DGET('DB &gt; 100 ha'!$F$2:$N$41,'DB &gt; 100 ha'!$M$2,AX330:AZ331)</f>
        <v>0</v>
      </c>
      <c r="BB330" s="77" t="s">
        <v>24</v>
      </c>
      <c r="BC330" s="77" t="s">
        <v>28</v>
      </c>
      <c r="BD330" s="77" t="s">
        <v>29</v>
      </c>
      <c r="BE330" s="300">
        <f>DGET('DB &gt; 100 ha'!$F$2:$N$41,'DB &gt; 100 ha'!$M$2,BB330:BD331)</f>
        <v>0</v>
      </c>
    </row>
    <row r="331" spans="21:57" ht="15" x14ac:dyDescent="0.25">
      <c r="U331" s="157" t="s">
        <v>342</v>
      </c>
      <c r="V331" s="67">
        <f>V329</f>
        <v>6</v>
      </c>
      <c r="W331" s="77" t="str">
        <f>W329</f>
        <v>&lt;20</v>
      </c>
      <c r="X331" s="65">
        <f>$O$65+1</f>
        <v>1</v>
      </c>
      <c r="Z331" s="67">
        <f>Z329</f>
        <v>6</v>
      </c>
      <c r="AA331" s="77" t="str">
        <f>AA329</f>
        <v>&lt;20</v>
      </c>
      <c r="AB331" s="65">
        <f>$O$65+1</f>
        <v>1</v>
      </c>
      <c r="AD331" s="67">
        <f>AD329</f>
        <v>6</v>
      </c>
      <c r="AE331" s="77" t="str">
        <f>AE329</f>
        <v>&lt;20</v>
      </c>
      <c r="AF331" s="65">
        <f>$O$65+1</f>
        <v>1</v>
      </c>
      <c r="AH331" s="67">
        <f>AH329</f>
        <v>6</v>
      </c>
      <c r="AI331" s="77" t="str">
        <f>AI329</f>
        <v>&lt;20</v>
      </c>
      <c r="AJ331" s="65">
        <f>$O$65+1</f>
        <v>1</v>
      </c>
      <c r="AL331" s="67">
        <f>AL329</f>
        <v>6</v>
      </c>
      <c r="AM331" s="77" t="str">
        <f>AM329</f>
        <v>&lt;20</v>
      </c>
      <c r="AN331" s="65">
        <f>$O$65+1</f>
        <v>1</v>
      </c>
      <c r="AP331" s="67">
        <f>AP329</f>
        <v>6</v>
      </c>
      <c r="AQ331" s="77" t="str">
        <f>AQ329</f>
        <v>&lt;20</v>
      </c>
      <c r="AR331" s="65">
        <f>$O$65+1</f>
        <v>1</v>
      </c>
      <c r="AT331" s="67">
        <f>AT329</f>
        <v>6</v>
      </c>
      <c r="AU331" s="77" t="str">
        <f>AU329</f>
        <v>&lt;20</v>
      </c>
      <c r="AV331" s="65">
        <f>$O$65+1</f>
        <v>1</v>
      </c>
      <c r="AX331" s="67">
        <f>AX329</f>
        <v>6</v>
      </c>
      <c r="AY331" s="77" t="str">
        <f>AY329</f>
        <v>&lt;20</v>
      </c>
      <c r="AZ331" s="65">
        <f>$O$65+1</f>
        <v>1</v>
      </c>
      <c r="BB331" s="67">
        <f>BB329</f>
        <v>6</v>
      </c>
      <c r="BC331" s="77" t="str">
        <f>BC329</f>
        <v>&lt;20</v>
      </c>
      <c r="BD331" s="65">
        <f>$O$65+1</f>
        <v>1</v>
      </c>
    </row>
    <row r="333" spans="21:57" x14ac:dyDescent="0.2">
      <c r="U333" s="65" t="s">
        <v>307</v>
      </c>
      <c r="V333" s="65" t="s">
        <v>24</v>
      </c>
      <c r="W333" s="65" t="s">
        <v>25</v>
      </c>
      <c r="X333" s="65" t="s">
        <v>110</v>
      </c>
      <c r="Y333" s="65" t="s">
        <v>24</v>
      </c>
      <c r="Z333" s="65" t="s">
        <v>25</v>
      </c>
      <c r="AA333" s="65" t="s">
        <v>110</v>
      </c>
      <c r="AB333" s="65" t="s">
        <v>24</v>
      </c>
      <c r="AC333" s="65" t="s">
        <v>25</v>
      </c>
      <c r="AD333" s="65" t="s">
        <v>110</v>
      </c>
      <c r="AE333" s="65" t="s">
        <v>24</v>
      </c>
      <c r="AF333" s="65" t="s">
        <v>25</v>
      </c>
      <c r="AG333" s="65" t="s">
        <v>110</v>
      </c>
      <c r="AH333" s="65" t="s">
        <v>24</v>
      </c>
      <c r="AI333" s="65" t="s">
        <v>25</v>
      </c>
      <c r="AJ333" s="65" t="s">
        <v>110</v>
      </c>
      <c r="AK333" s="65" t="s">
        <v>24</v>
      </c>
      <c r="AL333" s="65" t="s">
        <v>25</v>
      </c>
      <c r="AM333" s="65" t="s">
        <v>110</v>
      </c>
      <c r="AN333" s="65" t="s">
        <v>24</v>
      </c>
      <c r="AO333" s="65" t="s">
        <v>25</v>
      </c>
      <c r="AP333" s="65" t="s">
        <v>110</v>
      </c>
      <c r="AQ333" s="65" t="s">
        <v>24</v>
      </c>
      <c r="AR333" s="65" t="s">
        <v>25</v>
      </c>
      <c r="AS333" s="65" t="s">
        <v>110</v>
      </c>
      <c r="AT333" s="65" t="s">
        <v>24</v>
      </c>
      <c r="AU333" s="65" t="s">
        <v>25</v>
      </c>
      <c r="AV333" s="65" t="s">
        <v>110</v>
      </c>
    </row>
    <row r="334" spans="21:57" x14ac:dyDescent="0.2">
      <c r="V334" s="65">
        <f>IF(D119&lt;4,3,ROUND(D119/5,1)*5)</f>
        <v>3</v>
      </c>
      <c r="W334" s="65" t="str">
        <f>$I$3</f>
        <v>A</v>
      </c>
      <c r="X334" s="65">
        <v>11</v>
      </c>
      <c r="Y334" s="65">
        <f>IF(E119&lt;4,3,ROUND(E119/5,1)*5)</f>
        <v>3</v>
      </c>
      <c r="Z334" s="65" t="str">
        <f>$W$269</f>
        <v>A</v>
      </c>
      <c r="AA334" s="65">
        <f>X334</f>
        <v>11</v>
      </c>
      <c r="AB334" s="65">
        <f>IF(F119&lt;4,3,ROUND(F119/5,1)*5)</f>
        <v>3</v>
      </c>
      <c r="AC334" s="65" t="str">
        <f>$Z$269</f>
        <v>A</v>
      </c>
      <c r="AD334" s="65">
        <f>$AA$269</f>
        <v>11</v>
      </c>
      <c r="AE334" s="65">
        <f>IF(G119&lt;4,3,ROUND(G119/5,1)*5)</f>
        <v>3</v>
      </c>
      <c r="AF334" s="65" t="str">
        <f>$Z$269</f>
        <v>A</v>
      </c>
      <c r="AG334" s="65">
        <f>$AA$269</f>
        <v>11</v>
      </c>
      <c r="AH334" s="65">
        <f>IF(H119&lt;4,3,ROUND(H119/5,1)*5)</f>
        <v>3</v>
      </c>
      <c r="AI334" s="65" t="str">
        <f>$Z$269</f>
        <v>A</v>
      </c>
      <c r="AJ334" s="65">
        <f>$AA$269</f>
        <v>11</v>
      </c>
      <c r="AK334" s="65">
        <f>IF(I119&lt;4,3,ROUND(I119/5,1)*5)</f>
        <v>3</v>
      </c>
      <c r="AL334" s="65" t="str">
        <f>$Z$269</f>
        <v>A</v>
      </c>
      <c r="AM334" s="65">
        <f>$AA$269</f>
        <v>11</v>
      </c>
      <c r="AN334" s="65">
        <f>IF(J119&lt;4,3,ROUND(J119/5,1)*5)</f>
        <v>3</v>
      </c>
      <c r="AO334" s="65" t="str">
        <f>$Z$269</f>
        <v>A</v>
      </c>
      <c r="AP334" s="65">
        <f>$AA$269</f>
        <v>11</v>
      </c>
      <c r="AQ334" s="65">
        <f>IF(K119&lt;4,3,ROUND(K119/5,1)*5)</f>
        <v>3</v>
      </c>
      <c r="AR334" s="65" t="str">
        <f>$Z$269</f>
        <v>A</v>
      </c>
      <c r="AS334" s="65">
        <f>$AA$269</f>
        <v>11</v>
      </c>
      <c r="AT334" s="65">
        <f>IF(L119&lt;4,3,ROUND(L119/5,1)*5)</f>
        <v>3</v>
      </c>
      <c r="AU334" s="65" t="str">
        <f>$Z$269</f>
        <v>A</v>
      </c>
      <c r="AV334" s="65">
        <f>$AA$269</f>
        <v>11</v>
      </c>
    </row>
    <row r="335" spans="21:57" ht="15" x14ac:dyDescent="0.25">
      <c r="U335" s="298" t="s">
        <v>315</v>
      </c>
      <c r="V335" s="77" t="s">
        <v>24</v>
      </c>
      <c r="W335" s="77" t="s">
        <v>28</v>
      </c>
      <c r="X335" s="77" t="s">
        <v>29</v>
      </c>
      <c r="Y335" s="78"/>
      <c r="Z335" s="77" t="s">
        <v>24</v>
      </c>
      <c r="AA335" s="77" t="s">
        <v>28</v>
      </c>
      <c r="AB335" s="77" t="s">
        <v>29</v>
      </c>
      <c r="AC335" s="78"/>
      <c r="AD335" s="77" t="s">
        <v>24</v>
      </c>
      <c r="AE335" s="77" t="s">
        <v>28</v>
      </c>
      <c r="AF335" s="77" t="s">
        <v>29</v>
      </c>
      <c r="AG335" s="78"/>
      <c r="AH335" s="77" t="s">
        <v>24</v>
      </c>
      <c r="AI335" s="77" t="s">
        <v>28</v>
      </c>
      <c r="AJ335" s="77" t="s">
        <v>29</v>
      </c>
      <c r="AK335" s="78"/>
      <c r="AL335" s="77" t="s">
        <v>24</v>
      </c>
      <c r="AM335" s="77" t="s">
        <v>28</v>
      </c>
      <c r="AN335" s="77" t="s">
        <v>29</v>
      </c>
      <c r="AO335" s="78"/>
      <c r="AP335" s="77" t="s">
        <v>24</v>
      </c>
      <c r="AQ335" s="77" t="s">
        <v>28</v>
      </c>
      <c r="AR335" s="77" t="s">
        <v>29</v>
      </c>
      <c r="AS335" s="78"/>
      <c r="AT335" s="77" t="s">
        <v>24</v>
      </c>
      <c r="AU335" s="77" t="s">
        <v>28</v>
      </c>
      <c r="AV335" s="77" t="s">
        <v>29</v>
      </c>
      <c r="AW335" s="78"/>
      <c r="AX335" s="77" t="s">
        <v>24</v>
      </c>
      <c r="AY335" s="77" t="s">
        <v>28</v>
      </c>
      <c r="AZ335" s="77" t="s">
        <v>29</v>
      </c>
      <c r="BA335" s="78"/>
      <c r="BB335" s="77" t="s">
        <v>24</v>
      </c>
      <c r="BC335" s="77" t="s">
        <v>28</v>
      </c>
      <c r="BD335" s="77" t="s">
        <v>29</v>
      </c>
      <c r="BE335" s="78"/>
    </row>
    <row r="336" spans="21:57" ht="15" x14ac:dyDescent="0.25">
      <c r="U336" s="299" t="s">
        <v>316</v>
      </c>
      <c r="V336" s="67">
        <f>IF(D119&lt;7,6,ROUND(D119,0.1))</f>
        <v>6</v>
      </c>
      <c r="W336" s="67" t="s">
        <v>317</v>
      </c>
      <c r="X336" s="67">
        <f>IF($K$42&lt;='DB &gt; 100 ha'!R61,1,IF($K$42&gt;='DB &gt; 100 ha'!$Q$28,3,2))</f>
        <v>1</v>
      </c>
      <c r="Y336" s="300">
        <f>DGET('DB &gt; 100 ha'!$F$2:$N$41,'DB &gt; 100 ha'!$I$2,V335:X336)</f>
        <v>3</v>
      </c>
      <c r="Z336" s="67">
        <f>IF(E119&lt;7,6,ROUND(E119,0.1))</f>
        <v>6</v>
      </c>
      <c r="AA336" s="67" t="s">
        <v>317</v>
      </c>
      <c r="AB336" s="67">
        <f>IF($K$42&lt;='DB &gt; 100 ha'!V61,1,IF($K$42&gt;='DB &gt; 100 ha'!$Q$28,3,2))</f>
        <v>1</v>
      </c>
      <c r="AC336" s="300">
        <f>DGET('DB &gt; 100 ha'!$F$2:$N$41,'DB &gt; 100 ha'!$I$2,Z335:AB336)</f>
        <v>3</v>
      </c>
      <c r="AD336" s="67">
        <f>IF(F119&lt;7,6,ROUND(F119,0.1))</f>
        <v>6</v>
      </c>
      <c r="AE336" s="67" t="s">
        <v>317</v>
      </c>
      <c r="AF336" s="67">
        <f>IF($K$42&lt;='DB &gt; 100 ha'!Z61,1,IF($K$42&gt;='DB &gt; 100 ha'!$Q$28,3,2))</f>
        <v>1</v>
      </c>
      <c r="AG336" s="300">
        <f>DGET('DB &gt; 100 ha'!$F$2:$N$41,'DB &gt; 100 ha'!$I$2,AD335:AF336)</f>
        <v>3</v>
      </c>
      <c r="AH336" s="67">
        <f>IF(G119&lt;7,6,ROUND(G119,0.1))</f>
        <v>6</v>
      </c>
      <c r="AI336" s="67" t="s">
        <v>317</v>
      </c>
      <c r="AJ336" s="67">
        <f>IF($K$42&lt;='DB &gt; 100 ha'!AD61,1,IF($K$42&gt;='DB &gt; 100 ha'!$Q$28,3,2))</f>
        <v>1</v>
      </c>
      <c r="AK336" s="300">
        <f>DGET('DB &gt; 100 ha'!$F$2:$N$41,'DB &gt; 100 ha'!$I$2,AH335:AJ336)</f>
        <v>3</v>
      </c>
      <c r="AL336" s="67">
        <f>IF(H119&lt;7,6,ROUND(H119,0.1))</f>
        <v>6</v>
      </c>
      <c r="AM336" s="67" t="s">
        <v>317</v>
      </c>
      <c r="AN336" s="67">
        <f>IF($K$42&lt;='DB &gt; 100 ha'!AH61,1,IF($K$42&gt;='DB &gt; 100 ha'!$Q$28,3,2))</f>
        <v>1</v>
      </c>
      <c r="AO336" s="300">
        <f>DGET('DB &gt; 100 ha'!$F$2:$N$41,'DB &gt; 100 ha'!$I$2,AL335:AN336)</f>
        <v>3</v>
      </c>
      <c r="AP336" s="67">
        <f>IF(I119&lt;7,6,ROUND(I119,0.1))</f>
        <v>6</v>
      </c>
      <c r="AQ336" s="67" t="s">
        <v>317</v>
      </c>
      <c r="AR336" s="67">
        <f>IF($K$42&lt;='DB &gt; 100 ha'!AL61,1,IF($K$42&gt;='DB &gt; 100 ha'!$Q$28,3,2))</f>
        <v>1</v>
      </c>
      <c r="AS336" s="300">
        <f>DGET('DB &gt; 100 ha'!$F$2:$N$41,'DB &gt; 100 ha'!$I$2,AP335:AR336)</f>
        <v>3</v>
      </c>
      <c r="AT336" s="67">
        <f>IF(J119&lt;7,6,ROUND(J119,0.1))</f>
        <v>6</v>
      </c>
      <c r="AU336" s="67" t="s">
        <v>317</v>
      </c>
      <c r="AV336" s="67">
        <f>IF($K$42&lt;='DB &gt; 100 ha'!AP61,1,IF($K$42&gt;='DB &gt; 100 ha'!$Q$28,3,2))</f>
        <v>1</v>
      </c>
      <c r="AW336" s="300">
        <f>DGET('DB &gt; 100 ha'!$F$2:$N$41,'DB &gt; 100 ha'!$I$2,AT335:AV336)</f>
        <v>3</v>
      </c>
      <c r="AX336" s="67">
        <f>IF(K119&lt;7,6,ROUND(K119,0.1))</f>
        <v>6</v>
      </c>
      <c r="AY336" s="67" t="s">
        <v>317</v>
      </c>
      <c r="AZ336" s="67">
        <f>IF($K$42&lt;='DB &gt; 100 ha'!AT61,1,IF($K$42&gt;='DB &gt; 100 ha'!$Q$28,3,2))</f>
        <v>1</v>
      </c>
      <c r="BA336" s="300">
        <f>DGET('DB &gt; 100 ha'!$F$2:$N$41,'DB &gt; 100 ha'!$I$2,AX335:AZ336)</f>
        <v>3</v>
      </c>
      <c r="BB336" s="67">
        <f>IF(L119&lt;7,6,ROUND(L119,0.1))</f>
        <v>6</v>
      </c>
      <c r="BC336" s="67" t="s">
        <v>317</v>
      </c>
      <c r="BD336" s="67">
        <f>IF($K$42&lt;='DB &gt; 100 ha'!AX61,1,IF($K$42&gt;='DB &gt; 100 ha'!$Q$28,3,2))</f>
        <v>1</v>
      </c>
      <c r="BE336" s="300">
        <f>DGET('DB &gt; 100 ha'!$F$2:$N$41,'DB &gt; 100 ha'!$I$2,BB335:BD336)</f>
        <v>3</v>
      </c>
    </row>
    <row r="337" spans="21:57" ht="15" x14ac:dyDescent="0.25">
      <c r="U337" s="157" t="s">
        <v>315</v>
      </c>
      <c r="V337" s="77" t="s">
        <v>24</v>
      </c>
      <c r="W337" s="77" t="s">
        <v>28</v>
      </c>
      <c r="X337" s="77" t="s">
        <v>29</v>
      </c>
      <c r="Y337" s="300">
        <f>IF(X338=0,0,DGET('DB &gt; 100 ha'!$F$2:$N$41,'DB &gt; 100 ha'!$J$2,V337:X338))</f>
        <v>0</v>
      </c>
      <c r="Z337" s="77" t="s">
        <v>24</v>
      </c>
      <c r="AA337" s="77" t="s">
        <v>28</v>
      </c>
      <c r="AB337" s="77" t="s">
        <v>29</v>
      </c>
      <c r="AC337" s="300">
        <f>IF(AB338=0,0,DGET('DB &gt; 100 ha'!$F$2:$N$41,'DB &gt; 100 ha'!$J$2,Z337:AB338))</f>
        <v>0</v>
      </c>
      <c r="AD337" s="77" t="s">
        <v>24</v>
      </c>
      <c r="AE337" s="77" t="s">
        <v>28</v>
      </c>
      <c r="AF337" s="77" t="s">
        <v>29</v>
      </c>
      <c r="AG337" s="300">
        <f>IF(AF338=0,0,DGET('DB &gt; 100 ha'!$F$2:$N$41,'DB &gt; 100 ha'!$J$2,AD337:AF338))</f>
        <v>0</v>
      </c>
      <c r="AH337" s="77" t="s">
        <v>24</v>
      </c>
      <c r="AI337" s="77" t="s">
        <v>28</v>
      </c>
      <c r="AJ337" s="77" t="s">
        <v>29</v>
      </c>
      <c r="AK337" s="300">
        <f>IF(AJ338=0,0,DGET('DB &gt; 100 ha'!$F$2:$N$41,'DB &gt; 100 ha'!$J$2,AH337:AJ338))</f>
        <v>0</v>
      </c>
      <c r="AL337" s="77" t="s">
        <v>24</v>
      </c>
      <c r="AM337" s="77" t="s">
        <v>28</v>
      </c>
      <c r="AN337" s="77" t="s">
        <v>29</v>
      </c>
      <c r="AO337" s="300">
        <f>IF(AN338=0,0,DGET('DB &gt; 100 ha'!$F$2:$N$41,'DB &gt; 100 ha'!$J$2,AL337:AN338))</f>
        <v>0</v>
      </c>
      <c r="AP337" s="77" t="s">
        <v>24</v>
      </c>
      <c r="AQ337" s="77" t="s">
        <v>28</v>
      </c>
      <c r="AR337" s="77" t="s">
        <v>29</v>
      </c>
      <c r="AS337" s="300">
        <f>IF(AR338=0,0,DGET('DB &gt; 100 ha'!$F$2:$N$41,'DB &gt; 100 ha'!$J$2,AP337:AR338))</f>
        <v>0</v>
      </c>
      <c r="AT337" s="77" t="s">
        <v>24</v>
      </c>
      <c r="AU337" s="77" t="s">
        <v>28</v>
      </c>
      <c r="AV337" s="77" t="s">
        <v>29</v>
      </c>
      <c r="AW337" s="300">
        <f>IF(AV338=0,0,DGET('DB &gt; 100 ha'!$F$2:$N$41,'DB &gt; 100 ha'!$J$2,AT337:AV338))</f>
        <v>0</v>
      </c>
      <c r="AX337" s="77" t="s">
        <v>24</v>
      </c>
      <c r="AY337" s="77" t="s">
        <v>28</v>
      </c>
      <c r="AZ337" s="77" t="s">
        <v>29</v>
      </c>
      <c r="BA337" s="300">
        <f>IF(AZ338=0,0,DGET('DB &gt; 100 ha'!$F$2:$N$41,'DB &gt; 100 ha'!$J$2,AX337:AZ338))</f>
        <v>0</v>
      </c>
      <c r="BB337" s="77" t="s">
        <v>24</v>
      </c>
      <c r="BC337" s="77" t="s">
        <v>28</v>
      </c>
      <c r="BD337" s="77" t="s">
        <v>29</v>
      </c>
      <c r="BE337" s="300">
        <f>IF(BD338=0,0,DGET('DB &gt; 100 ha'!$F$2:$N$41,'DB &gt; 100 ha'!$J$2,BB337:BD338))</f>
        <v>0</v>
      </c>
    </row>
    <row r="338" spans="21:57" ht="15" x14ac:dyDescent="0.25">
      <c r="U338" s="157" t="s">
        <v>332</v>
      </c>
      <c r="V338" s="67">
        <f>V336</f>
        <v>6</v>
      </c>
      <c r="W338" s="67" t="s">
        <v>317</v>
      </c>
      <c r="X338" s="65">
        <f>IF($K$43&gt;'DB &gt; 100 ha'!$R$31,'DB &gt; 100 ha'!$P$32,IF($K$43&gt;'DB &gt; 100 ha'!$R$30,'DB &gt; 100 ha'!$P$31,IF($K$43&gt;='DB &gt; 100 ha'!$Q$30,'DB &gt; 100 ha'!$P$26,0)))</f>
        <v>0</v>
      </c>
      <c r="Z338" s="67">
        <f>Z336</f>
        <v>6</v>
      </c>
      <c r="AA338" s="67" t="s">
        <v>317</v>
      </c>
      <c r="AB338" s="65">
        <f>IF($K$43&gt;'DB &gt; 100 ha'!$R$31,'DB &gt; 100 ha'!$P$32,IF($K$43&gt;'DB &gt; 100 ha'!$R$30,'DB &gt; 100 ha'!$P$31,IF($K$43&gt;='DB &gt; 100 ha'!$Q$30,'DB &gt; 100 ha'!$P$26,0)))</f>
        <v>0</v>
      </c>
      <c r="AC338" s="300"/>
      <c r="AD338" s="67">
        <f>AD336</f>
        <v>6</v>
      </c>
      <c r="AE338" s="67" t="s">
        <v>317</v>
      </c>
      <c r="AF338" s="65">
        <f>IF($K$43&gt;'DB &gt; 100 ha'!$R$31,'DB &gt; 100 ha'!$P$32,IF($K$43&gt;'DB &gt; 100 ha'!$R$30,'DB &gt; 100 ha'!$P$31,IF($K$43&gt;='DB &gt; 100 ha'!$Q$30,'DB &gt; 100 ha'!$P$26,0)))</f>
        <v>0</v>
      </c>
      <c r="AG338" s="300"/>
      <c r="AH338" s="67">
        <f>AH336</f>
        <v>6</v>
      </c>
      <c r="AI338" s="67" t="s">
        <v>317</v>
      </c>
      <c r="AJ338" s="65">
        <f>IF($K$43&gt;'DB &gt; 100 ha'!$R$31,'DB &gt; 100 ha'!$P$32,IF($K$43&gt;'DB &gt; 100 ha'!$R$30,'DB &gt; 100 ha'!$P$31,IF($K$43&gt;='DB &gt; 100 ha'!$Q$30,'DB &gt; 100 ha'!$P$26,0)))</f>
        <v>0</v>
      </c>
      <c r="AK338" s="300"/>
      <c r="AL338" s="67">
        <f>AL336</f>
        <v>6</v>
      </c>
      <c r="AM338" s="67" t="s">
        <v>317</v>
      </c>
      <c r="AN338" s="65">
        <f>IF($K$43&gt;'DB &gt; 100 ha'!$R$31,'DB &gt; 100 ha'!$P$32,IF($K$43&gt;'DB &gt; 100 ha'!$R$30,'DB &gt; 100 ha'!$P$31,IF($K$43&gt;='DB &gt; 100 ha'!$Q$30,'DB &gt; 100 ha'!$P$26,0)))</f>
        <v>0</v>
      </c>
      <c r="AO338" s="300"/>
      <c r="AP338" s="67">
        <f>AP336</f>
        <v>6</v>
      </c>
      <c r="AQ338" s="67" t="s">
        <v>317</v>
      </c>
      <c r="AR338" s="65">
        <f>IF($K$43&gt;'DB &gt; 100 ha'!$R$31,'DB &gt; 100 ha'!$P$32,IF($K$43&gt;'DB &gt; 100 ha'!$R$30,'DB &gt; 100 ha'!$P$31,IF($K$43&gt;='DB &gt; 100 ha'!$Q$30,'DB &gt; 100 ha'!$P$26,0)))</f>
        <v>0</v>
      </c>
      <c r="AS338" s="300"/>
      <c r="AT338" s="67">
        <f>AT336</f>
        <v>6</v>
      </c>
      <c r="AU338" s="67" t="s">
        <v>317</v>
      </c>
      <c r="AV338" s="65">
        <f>IF($K$43&gt;'DB &gt; 100 ha'!$R$31,'DB &gt; 100 ha'!$P$32,IF($K$43&gt;'DB &gt; 100 ha'!$R$30,'DB &gt; 100 ha'!$P$31,IF($K$43&gt;='DB &gt; 100 ha'!$Q$30,'DB &gt; 100 ha'!$P$26,0)))</f>
        <v>0</v>
      </c>
      <c r="AW338" s="300"/>
      <c r="AX338" s="67">
        <f>AX336</f>
        <v>6</v>
      </c>
      <c r="AY338" s="67" t="s">
        <v>317</v>
      </c>
      <c r="AZ338" s="65">
        <f>IF($K$43&gt;'DB &gt; 100 ha'!$R$31,'DB &gt; 100 ha'!$P$32,IF($K$43&gt;'DB &gt; 100 ha'!$R$30,'DB &gt; 100 ha'!$P$31,IF($K$43&gt;='DB &gt; 100 ha'!$Q$30,'DB &gt; 100 ha'!$P$26,0)))</f>
        <v>0</v>
      </c>
      <c r="BA338" s="300"/>
      <c r="BB338" s="67">
        <f>BB336</f>
        <v>6</v>
      </c>
      <c r="BC338" s="67" t="s">
        <v>317</v>
      </c>
      <c r="BD338" s="65">
        <f>IF($K$43&gt;'DB &gt; 100 ha'!$R$31,'DB &gt; 100 ha'!$P$32,IF($K$43&gt;'DB &gt; 100 ha'!$R$30,'DB &gt; 100 ha'!$P$31,IF($K$43&gt;='DB &gt; 100 ha'!$Q$30,'DB &gt; 100 ha'!$P$26,0)))</f>
        <v>0</v>
      </c>
      <c r="BE338" s="300"/>
    </row>
    <row r="339" spans="21:57" ht="15" x14ac:dyDescent="0.25">
      <c r="U339" s="157" t="s">
        <v>315</v>
      </c>
      <c r="V339" s="77" t="s">
        <v>24</v>
      </c>
      <c r="W339" s="77" t="s">
        <v>28</v>
      </c>
      <c r="X339" s="77" t="s">
        <v>29</v>
      </c>
      <c r="Y339" s="300">
        <f>DGET('DB &gt; 100 ha'!$F$2:$N$41,'DB &gt; 100 ha'!$K$2,V339:X340)</f>
        <v>41</v>
      </c>
      <c r="Z339" s="77" t="s">
        <v>24</v>
      </c>
      <c r="AA339" s="77" t="s">
        <v>28</v>
      </c>
      <c r="AB339" s="77" t="s">
        <v>29</v>
      </c>
      <c r="AC339" s="300">
        <f>DGET('DB &gt; 100 ha'!$F$2:$N$41,'DB &gt; 100 ha'!$K$2,Z339:AB340)</f>
        <v>41</v>
      </c>
      <c r="AD339" s="77" t="s">
        <v>24</v>
      </c>
      <c r="AE339" s="77" t="s">
        <v>28</v>
      </c>
      <c r="AF339" s="77" t="s">
        <v>29</v>
      </c>
      <c r="AG339" s="300">
        <f>DGET('DB &gt; 100 ha'!$F$2:$N$41,'DB &gt; 100 ha'!$K$2,AD339:AF340)</f>
        <v>41</v>
      </c>
      <c r="AH339" s="77" t="s">
        <v>24</v>
      </c>
      <c r="AI339" s="77" t="s">
        <v>28</v>
      </c>
      <c r="AJ339" s="77" t="s">
        <v>29</v>
      </c>
      <c r="AK339" s="300">
        <f>DGET('DB &gt; 100 ha'!$F$2:$N$41,'DB &gt; 100 ha'!$K$2,AH339:AJ340)</f>
        <v>41</v>
      </c>
      <c r="AL339" s="77" t="s">
        <v>24</v>
      </c>
      <c r="AM339" s="77" t="s">
        <v>28</v>
      </c>
      <c r="AN339" s="77" t="s">
        <v>29</v>
      </c>
      <c r="AO339" s="300">
        <f>DGET('DB &gt; 100 ha'!$F$2:$N$41,'DB &gt; 100 ha'!$K$2,AL339:AN340)</f>
        <v>41</v>
      </c>
      <c r="AP339" s="77" t="s">
        <v>24</v>
      </c>
      <c r="AQ339" s="77" t="s">
        <v>28</v>
      </c>
      <c r="AR339" s="77" t="s">
        <v>29</v>
      </c>
      <c r="AS339" s="300">
        <f>DGET('DB &gt; 100 ha'!$F$2:$N$41,'DB &gt; 100 ha'!$K$2,AP339:AR340)</f>
        <v>41</v>
      </c>
      <c r="AT339" s="77" t="s">
        <v>24</v>
      </c>
      <c r="AU339" s="77" t="s">
        <v>28</v>
      </c>
      <c r="AV339" s="77" t="s">
        <v>29</v>
      </c>
      <c r="AW339" s="300">
        <f>DGET('DB &gt; 100 ha'!$F$2:$N$41,'DB &gt; 100 ha'!$K$2,AT339:AV340)</f>
        <v>41</v>
      </c>
      <c r="AX339" s="77" t="s">
        <v>24</v>
      </c>
      <c r="AY339" s="77" t="s">
        <v>28</v>
      </c>
      <c r="AZ339" s="77" t="s">
        <v>29</v>
      </c>
      <c r="BA339" s="300">
        <f>DGET('DB &gt; 100 ha'!$F$2:$N$41,'DB &gt; 100 ha'!$K$2,AX339:AZ340)</f>
        <v>41</v>
      </c>
      <c r="BB339" s="77" t="s">
        <v>24</v>
      </c>
      <c r="BC339" s="77" t="s">
        <v>28</v>
      </c>
      <c r="BD339" s="77" t="s">
        <v>29</v>
      </c>
      <c r="BE339" s="300">
        <f>DGET('DB &gt; 100 ha'!$F$2:$N$41,'DB &gt; 100 ha'!$K$2,BB339:BD340)</f>
        <v>41</v>
      </c>
    </row>
    <row r="340" spans="21:57" ht="15" x14ac:dyDescent="0.25">
      <c r="U340" s="157" t="s">
        <v>336</v>
      </c>
      <c r="V340" s="67">
        <f>V338</f>
        <v>6</v>
      </c>
      <c r="W340" s="67" t="s">
        <v>317</v>
      </c>
      <c r="X340" s="65">
        <v>1</v>
      </c>
      <c r="Z340" s="67">
        <f>Z338</f>
        <v>6</v>
      </c>
      <c r="AA340" s="67" t="s">
        <v>317</v>
      </c>
      <c r="AB340" s="65">
        <v>1</v>
      </c>
      <c r="AD340" s="67">
        <f>AD338</f>
        <v>6</v>
      </c>
      <c r="AE340" s="67" t="s">
        <v>317</v>
      </c>
      <c r="AF340" s="65">
        <v>1</v>
      </c>
      <c r="AH340" s="67">
        <f>AH338</f>
        <v>6</v>
      </c>
      <c r="AI340" s="67" t="s">
        <v>317</v>
      </c>
      <c r="AJ340" s="65">
        <v>1</v>
      </c>
      <c r="AL340" s="67">
        <f>AL338</f>
        <v>6</v>
      </c>
      <c r="AM340" s="67" t="s">
        <v>317</v>
      </c>
      <c r="AN340" s="65">
        <v>1</v>
      </c>
      <c r="AP340" s="67">
        <f>AP338</f>
        <v>6</v>
      </c>
      <c r="AQ340" s="67" t="s">
        <v>317</v>
      </c>
      <c r="AR340" s="65">
        <v>1</v>
      </c>
      <c r="AT340" s="67">
        <f>AT338</f>
        <v>6</v>
      </c>
      <c r="AU340" s="67" t="s">
        <v>317</v>
      </c>
      <c r="AV340" s="65">
        <v>1</v>
      </c>
      <c r="AX340" s="67">
        <f>AX338</f>
        <v>6</v>
      </c>
      <c r="AY340" s="67" t="s">
        <v>317</v>
      </c>
      <c r="AZ340" s="65">
        <v>1</v>
      </c>
      <c r="BB340" s="67">
        <f>BB338</f>
        <v>6</v>
      </c>
      <c r="BC340" s="67" t="s">
        <v>317</v>
      </c>
      <c r="BD340" s="65">
        <v>1</v>
      </c>
    </row>
    <row r="341" spans="21:57" ht="15" x14ac:dyDescent="0.25">
      <c r="U341" s="157" t="s">
        <v>315</v>
      </c>
      <c r="V341" s="77" t="s">
        <v>24</v>
      </c>
      <c r="W341" s="77" t="s">
        <v>28</v>
      </c>
      <c r="X341" s="77" t="s">
        <v>29</v>
      </c>
      <c r="Y341" s="300">
        <f>DGET('DB &gt; 100 ha'!$F$2:$N$41,'DB &gt; 100 ha'!$L$2,V341:X342)</f>
        <v>11</v>
      </c>
      <c r="Z341" s="77" t="s">
        <v>24</v>
      </c>
      <c r="AA341" s="77" t="s">
        <v>28</v>
      </c>
      <c r="AB341" s="77" t="s">
        <v>29</v>
      </c>
      <c r="AC341" s="300">
        <f>DGET('DB &gt; 100 ha'!$F$2:$N$41,'DB &gt; 100 ha'!$L$2,Z341:AB342)</f>
        <v>11</v>
      </c>
      <c r="AD341" s="77" t="s">
        <v>24</v>
      </c>
      <c r="AE341" s="77" t="s">
        <v>28</v>
      </c>
      <c r="AF341" s="77" t="s">
        <v>29</v>
      </c>
      <c r="AG341" s="300">
        <f>DGET('DB &gt; 100 ha'!$F$2:$N$41,'DB &gt; 100 ha'!$L$2,AD341:AF342)</f>
        <v>11</v>
      </c>
      <c r="AH341" s="77" t="s">
        <v>24</v>
      </c>
      <c r="AI341" s="77" t="s">
        <v>28</v>
      </c>
      <c r="AJ341" s="77" t="s">
        <v>29</v>
      </c>
      <c r="AK341" s="300">
        <f>DGET('DB &gt; 100 ha'!$F$2:$N$41,'DB &gt; 100 ha'!$L$2,AH341:AJ342)</f>
        <v>11</v>
      </c>
      <c r="AL341" s="77" t="s">
        <v>24</v>
      </c>
      <c r="AM341" s="77" t="s">
        <v>28</v>
      </c>
      <c r="AN341" s="77" t="s">
        <v>29</v>
      </c>
      <c r="AO341" s="300">
        <f>DGET('DB &gt; 100 ha'!$F$2:$N$41,'DB &gt; 100 ha'!$L$2,AL341:AN342)</f>
        <v>11</v>
      </c>
      <c r="AP341" s="77" t="s">
        <v>24</v>
      </c>
      <c r="AQ341" s="77" t="s">
        <v>28</v>
      </c>
      <c r="AR341" s="77" t="s">
        <v>29</v>
      </c>
      <c r="AS341" s="300">
        <f>DGET('DB &gt; 100 ha'!$F$2:$N$41,'DB &gt; 100 ha'!$L$2,AP341:AR342)</f>
        <v>11</v>
      </c>
      <c r="AT341" s="77" t="s">
        <v>24</v>
      </c>
      <c r="AU341" s="77" t="s">
        <v>28</v>
      </c>
      <c r="AV341" s="77" t="s">
        <v>29</v>
      </c>
      <c r="AW341" s="300">
        <f>DGET('DB &gt; 100 ha'!$F$2:$N$41,'DB &gt; 100 ha'!$L$2,AT341:AV342)</f>
        <v>11</v>
      </c>
      <c r="AX341" s="77" t="s">
        <v>24</v>
      </c>
      <c r="AY341" s="77" t="s">
        <v>28</v>
      </c>
      <c r="AZ341" s="77" t="s">
        <v>29</v>
      </c>
      <c r="BA341" s="300">
        <f>DGET('DB &gt; 100 ha'!$F$2:$N$41,'DB &gt; 100 ha'!$L$2,AX341:AZ342)</f>
        <v>11</v>
      </c>
      <c r="BB341" s="77" t="s">
        <v>24</v>
      </c>
      <c r="BC341" s="77" t="s">
        <v>28</v>
      </c>
      <c r="BD341" s="77" t="s">
        <v>29</v>
      </c>
      <c r="BE341" s="300">
        <f>DGET('DB &gt; 100 ha'!$F$2:$N$41,'DB &gt; 100 ha'!$L$2,BB341:BD342)</f>
        <v>11</v>
      </c>
    </row>
    <row r="342" spans="21:57" ht="15" x14ac:dyDescent="0.25">
      <c r="U342" s="157" t="s">
        <v>337</v>
      </c>
      <c r="V342" s="67">
        <f>V340</f>
        <v>6</v>
      </c>
      <c r="W342" s="77" t="str">
        <f>W340</f>
        <v>&lt;20</v>
      </c>
      <c r="X342" s="65">
        <f>X340</f>
        <v>1</v>
      </c>
      <c r="Z342" s="67">
        <f>Z340</f>
        <v>6</v>
      </c>
      <c r="AA342" s="77" t="str">
        <f>AA340</f>
        <v>&lt;20</v>
      </c>
      <c r="AB342" s="65">
        <f>AB340</f>
        <v>1</v>
      </c>
      <c r="AD342" s="67">
        <f>AD340</f>
        <v>6</v>
      </c>
      <c r="AE342" s="77" t="str">
        <f>AE340</f>
        <v>&lt;20</v>
      </c>
      <c r="AF342" s="65">
        <f>AF340</f>
        <v>1</v>
      </c>
      <c r="AH342" s="67">
        <f>AH340</f>
        <v>6</v>
      </c>
      <c r="AI342" s="77" t="str">
        <f>AI340</f>
        <v>&lt;20</v>
      </c>
      <c r="AJ342" s="65">
        <f>AJ340</f>
        <v>1</v>
      </c>
      <c r="AL342" s="67">
        <f>AL340</f>
        <v>6</v>
      </c>
      <c r="AM342" s="77" t="str">
        <f>AM340</f>
        <v>&lt;20</v>
      </c>
      <c r="AN342" s="65">
        <f>AN340</f>
        <v>1</v>
      </c>
      <c r="AP342" s="67">
        <f>AP340</f>
        <v>6</v>
      </c>
      <c r="AQ342" s="77" t="str">
        <f>AQ340</f>
        <v>&lt;20</v>
      </c>
      <c r="AR342" s="65">
        <f>AR340</f>
        <v>1</v>
      </c>
      <c r="AT342" s="67">
        <f>AT340</f>
        <v>6</v>
      </c>
      <c r="AU342" s="77" t="str">
        <f>AU340</f>
        <v>&lt;20</v>
      </c>
      <c r="AV342" s="65">
        <f>AV340</f>
        <v>1</v>
      </c>
      <c r="AX342" s="67">
        <f>AX340</f>
        <v>6</v>
      </c>
      <c r="AY342" s="77" t="str">
        <f>AY340</f>
        <v>&lt;20</v>
      </c>
      <c r="AZ342" s="65">
        <f>AZ340</f>
        <v>1</v>
      </c>
      <c r="BB342" s="67">
        <f>BB340</f>
        <v>6</v>
      </c>
      <c r="BC342" s="77" t="str">
        <f>BC340</f>
        <v>&lt;20</v>
      </c>
      <c r="BD342" s="65">
        <f>BD340</f>
        <v>1</v>
      </c>
    </row>
    <row r="343" spans="21:57" ht="15" x14ac:dyDescent="0.25">
      <c r="U343" s="157" t="s">
        <v>315</v>
      </c>
      <c r="V343" s="77" t="s">
        <v>24</v>
      </c>
      <c r="W343" s="77" t="s">
        <v>28</v>
      </c>
      <c r="X343" s="77" t="s">
        <v>29</v>
      </c>
      <c r="Y343" s="300">
        <f>DGET('DB &gt; 100 ha'!$F$2:$N$41,'DB &gt; 100 ha'!$M$2,V343:X344)</f>
        <v>0</v>
      </c>
      <c r="Z343" s="77" t="s">
        <v>24</v>
      </c>
      <c r="AA343" s="77" t="s">
        <v>28</v>
      </c>
      <c r="AB343" s="77" t="s">
        <v>29</v>
      </c>
      <c r="AC343" s="300">
        <f>DGET('DB &gt; 100 ha'!$F$2:$N$41,'DB &gt; 100 ha'!$M$2,Z343:AB344)</f>
        <v>0</v>
      </c>
      <c r="AD343" s="77" t="s">
        <v>24</v>
      </c>
      <c r="AE343" s="77" t="s">
        <v>28</v>
      </c>
      <c r="AF343" s="77" t="s">
        <v>29</v>
      </c>
      <c r="AG343" s="300">
        <f>DGET('DB &gt; 100 ha'!$F$2:$N$41,'DB &gt; 100 ha'!$M$2,AD343:AF344)</f>
        <v>0</v>
      </c>
      <c r="AH343" s="77" t="s">
        <v>24</v>
      </c>
      <c r="AI343" s="77" t="s">
        <v>28</v>
      </c>
      <c r="AJ343" s="77" t="s">
        <v>29</v>
      </c>
      <c r="AK343" s="300">
        <f>DGET('DB &gt; 100 ha'!$F$2:$N$41,'DB &gt; 100 ha'!$M$2,AH343:AJ344)</f>
        <v>0</v>
      </c>
      <c r="AL343" s="77" t="s">
        <v>24</v>
      </c>
      <c r="AM343" s="77" t="s">
        <v>28</v>
      </c>
      <c r="AN343" s="77" t="s">
        <v>29</v>
      </c>
      <c r="AO343" s="300">
        <f>DGET('DB &gt; 100 ha'!$F$2:$N$41,'DB &gt; 100 ha'!$M$2,AL343:AN344)</f>
        <v>0</v>
      </c>
      <c r="AP343" s="77" t="s">
        <v>24</v>
      </c>
      <c r="AQ343" s="77" t="s">
        <v>28</v>
      </c>
      <c r="AR343" s="77" t="s">
        <v>29</v>
      </c>
      <c r="AS343" s="300">
        <f>DGET('DB &gt; 100 ha'!$F$2:$N$41,'DB &gt; 100 ha'!$M$2,AP343:AR344)</f>
        <v>0</v>
      </c>
      <c r="AT343" s="77" t="s">
        <v>24</v>
      </c>
      <c r="AU343" s="77" t="s">
        <v>28</v>
      </c>
      <c r="AV343" s="77" t="s">
        <v>29</v>
      </c>
      <c r="AW343" s="300">
        <f>DGET('DB &gt; 100 ha'!$F$2:$N$41,'DB &gt; 100 ha'!$M$2,AT343:AV344)</f>
        <v>0</v>
      </c>
      <c r="AX343" s="77" t="s">
        <v>24</v>
      </c>
      <c r="AY343" s="77" t="s">
        <v>28</v>
      </c>
      <c r="AZ343" s="77" t="s">
        <v>29</v>
      </c>
      <c r="BA343" s="300">
        <f>DGET('DB &gt; 100 ha'!$F$2:$N$41,'DB &gt; 100 ha'!$M$2,AX343:AZ344)</f>
        <v>0</v>
      </c>
      <c r="BB343" s="77" t="s">
        <v>24</v>
      </c>
      <c r="BC343" s="77" t="s">
        <v>28</v>
      </c>
      <c r="BD343" s="77" t="s">
        <v>29</v>
      </c>
      <c r="BE343" s="300">
        <f>DGET('DB &gt; 100 ha'!$F$2:$N$41,'DB &gt; 100 ha'!$M$2,BB343:BD344)</f>
        <v>0</v>
      </c>
    </row>
    <row r="344" spans="21:57" ht="15" x14ac:dyDescent="0.25">
      <c r="U344" s="157" t="s">
        <v>342</v>
      </c>
      <c r="V344" s="67">
        <f>V342</f>
        <v>6</v>
      </c>
      <c r="W344" s="77" t="str">
        <f>W342</f>
        <v>&lt;20</v>
      </c>
      <c r="X344" s="65">
        <f>$O$65+1</f>
        <v>1</v>
      </c>
      <c r="Z344" s="67">
        <f>Z342</f>
        <v>6</v>
      </c>
      <c r="AA344" s="77" t="str">
        <f>AA342</f>
        <v>&lt;20</v>
      </c>
      <c r="AB344" s="65">
        <f>$O$65+1</f>
        <v>1</v>
      </c>
      <c r="AD344" s="67">
        <f>AD342</f>
        <v>6</v>
      </c>
      <c r="AE344" s="77" t="str">
        <f>AE342</f>
        <v>&lt;20</v>
      </c>
      <c r="AF344" s="65">
        <f>$O$65+1</f>
        <v>1</v>
      </c>
      <c r="AH344" s="67">
        <f>AH342</f>
        <v>6</v>
      </c>
      <c r="AI344" s="77" t="str">
        <f>AI342</f>
        <v>&lt;20</v>
      </c>
      <c r="AJ344" s="65">
        <f>$O$65+1</f>
        <v>1</v>
      </c>
      <c r="AL344" s="67">
        <f>AL342</f>
        <v>6</v>
      </c>
      <c r="AM344" s="77" t="str">
        <f>AM342</f>
        <v>&lt;20</v>
      </c>
      <c r="AN344" s="65">
        <f>$O$65+1</f>
        <v>1</v>
      </c>
      <c r="AP344" s="67">
        <f>AP342</f>
        <v>6</v>
      </c>
      <c r="AQ344" s="77" t="str">
        <f>AQ342</f>
        <v>&lt;20</v>
      </c>
      <c r="AR344" s="65">
        <f>$O$65+1</f>
        <v>1</v>
      </c>
      <c r="AT344" s="67">
        <f>AT342</f>
        <v>6</v>
      </c>
      <c r="AU344" s="77" t="str">
        <f>AU342</f>
        <v>&lt;20</v>
      </c>
      <c r="AV344" s="65">
        <f>$O$65+1</f>
        <v>1</v>
      </c>
      <c r="AX344" s="67">
        <f>AX342</f>
        <v>6</v>
      </c>
      <c r="AY344" s="77" t="str">
        <f>AY342</f>
        <v>&lt;20</v>
      </c>
      <c r="AZ344" s="65">
        <f>$O$65+1</f>
        <v>1</v>
      </c>
      <c r="BB344" s="67">
        <f>BB342</f>
        <v>6</v>
      </c>
      <c r="BC344" s="77" t="str">
        <f>BC342</f>
        <v>&lt;20</v>
      </c>
      <c r="BD344" s="65">
        <f>$O$65+1</f>
        <v>1</v>
      </c>
    </row>
    <row r="346" spans="21:57" x14ac:dyDescent="0.2">
      <c r="U346" s="65" t="s">
        <v>334</v>
      </c>
      <c r="V346" s="65" t="s">
        <v>24</v>
      </c>
      <c r="W346" s="65" t="s">
        <v>25</v>
      </c>
      <c r="X346" s="65" t="s">
        <v>110</v>
      </c>
      <c r="Y346" s="65" t="s">
        <v>24</v>
      </c>
      <c r="Z346" s="65" t="s">
        <v>25</v>
      </c>
      <c r="AA346" s="65" t="s">
        <v>110</v>
      </c>
      <c r="AB346" s="65" t="s">
        <v>24</v>
      </c>
      <c r="AC346" s="65" t="s">
        <v>25</v>
      </c>
      <c r="AD346" s="65" t="s">
        <v>110</v>
      </c>
      <c r="AE346" s="65" t="s">
        <v>24</v>
      </c>
      <c r="AF346" s="65" t="s">
        <v>25</v>
      </c>
      <c r="AG346" s="65" t="s">
        <v>110</v>
      </c>
      <c r="AH346" s="65" t="s">
        <v>24</v>
      </c>
      <c r="AI346" s="65" t="s">
        <v>25</v>
      </c>
      <c r="AJ346" s="65" t="s">
        <v>110</v>
      </c>
      <c r="AK346" s="65" t="s">
        <v>24</v>
      </c>
      <c r="AL346" s="65" t="s">
        <v>25</v>
      </c>
      <c r="AM346" s="65" t="s">
        <v>110</v>
      </c>
      <c r="AN346" s="65" t="s">
        <v>24</v>
      </c>
      <c r="AO346" s="65" t="s">
        <v>25</v>
      </c>
      <c r="AP346" s="65" t="s">
        <v>110</v>
      </c>
      <c r="AQ346" s="65" t="s">
        <v>24</v>
      </c>
      <c r="AR346" s="65" t="s">
        <v>25</v>
      </c>
      <c r="AS346" s="65" t="s">
        <v>110</v>
      </c>
      <c r="AT346" s="65" t="s">
        <v>24</v>
      </c>
      <c r="AU346" s="65" t="s">
        <v>25</v>
      </c>
      <c r="AV346" s="65" t="s">
        <v>110</v>
      </c>
    </row>
    <row r="347" spans="21:57" x14ac:dyDescent="0.2">
      <c r="V347" s="65">
        <f>IF(D126&lt;3,2,ROUND(D126/5,1)*5)</f>
        <v>2</v>
      </c>
      <c r="W347" s="65">
        <v>0</v>
      </c>
      <c r="X347" s="65">
        <v>21</v>
      </c>
      <c r="Y347" s="65">
        <f>IF(E126&lt;3,2,ROUND(E126/5,1)*5)</f>
        <v>2</v>
      </c>
      <c r="Z347" s="65">
        <f>W347</f>
        <v>0</v>
      </c>
      <c r="AA347" s="65">
        <f>X347</f>
        <v>21</v>
      </c>
      <c r="AB347" s="65">
        <f>IF(F126&lt;3,2,ROUND(F126/5,1)*5)</f>
        <v>2</v>
      </c>
      <c r="AC347" s="65">
        <f>$Z$282</f>
        <v>0</v>
      </c>
      <c r="AD347" s="65">
        <f>X347</f>
        <v>21</v>
      </c>
      <c r="AE347" s="65">
        <f>IF(G126&lt;3,2,ROUND(G126/5,1)*5)</f>
        <v>2</v>
      </c>
      <c r="AF347" s="65">
        <f>$Z$282</f>
        <v>0</v>
      </c>
      <c r="AG347" s="65">
        <f>X347</f>
        <v>21</v>
      </c>
      <c r="AH347" s="65">
        <f>IF(H126&lt;3,2,ROUND(H126/5,1)*5)</f>
        <v>2</v>
      </c>
      <c r="AI347" s="65">
        <f>$Z$282</f>
        <v>0</v>
      </c>
      <c r="AJ347" s="65">
        <f>X347</f>
        <v>21</v>
      </c>
      <c r="AK347" s="65">
        <f>IF(I126&lt;3,2,ROUND(I126/5,1)*5)</f>
        <v>2</v>
      </c>
      <c r="AL347" s="65">
        <f>$Z$282</f>
        <v>0</v>
      </c>
      <c r="AM347" s="65">
        <f>X347</f>
        <v>21</v>
      </c>
      <c r="AN347" s="65">
        <f>IF(J126&lt;3,2,ROUND(J126/5,1)*5)</f>
        <v>2</v>
      </c>
      <c r="AO347" s="65">
        <f>$Z$282</f>
        <v>0</v>
      </c>
      <c r="AP347" s="65">
        <f>AM347</f>
        <v>21</v>
      </c>
      <c r="AQ347" s="65">
        <f>IF(K126&lt;3,2,ROUND(K126/5,1)*5)</f>
        <v>2</v>
      </c>
      <c r="AR347" s="65">
        <f>$Z$282</f>
        <v>0</v>
      </c>
      <c r="AS347" s="65">
        <f>AP347</f>
        <v>21</v>
      </c>
      <c r="AT347" s="65">
        <f>IF(L126&lt;3,2,ROUND(L126/5,1)*5)</f>
        <v>2</v>
      </c>
      <c r="AU347" s="65">
        <f>$Z$282</f>
        <v>0</v>
      </c>
      <c r="AV347" s="65">
        <f>AS347</f>
        <v>21</v>
      </c>
    </row>
    <row r="348" spans="21:57" ht="15" x14ac:dyDescent="0.25">
      <c r="U348" s="298" t="s">
        <v>315</v>
      </c>
      <c r="V348" s="77" t="s">
        <v>24</v>
      </c>
      <c r="W348" s="77" t="s">
        <v>28</v>
      </c>
      <c r="X348" s="77" t="s">
        <v>29</v>
      </c>
      <c r="Y348" s="78"/>
      <c r="Z348" s="77" t="s">
        <v>24</v>
      </c>
      <c r="AA348" s="77" t="s">
        <v>28</v>
      </c>
      <c r="AB348" s="77" t="s">
        <v>29</v>
      </c>
      <c r="AC348" s="78"/>
      <c r="AD348" s="77" t="s">
        <v>24</v>
      </c>
      <c r="AE348" s="77" t="s">
        <v>28</v>
      </c>
      <c r="AF348" s="77" t="s">
        <v>29</v>
      </c>
      <c r="AG348" s="78"/>
      <c r="AH348" s="77" t="s">
        <v>24</v>
      </c>
      <c r="AI348" s="77" t="s">
        <v>28</v>
      </c>
      <c r="AJ348" s="77" t="s">
        <v>29</v>
      </c>
      <c r="AK348" s="78"/>
      <c r="AL348" s="77" t="s">
        <v>24</v>
      </c>
      <c r="AM348" s="77" t="s">
        <v>28</v>
      </c>
      <c r="AN348" s="77" t="s">
        <v>29</v>
      </c>
      <c r="AO348" s="78"/>
      <c r="AP348" s="77" t="s">
        <v>24</v>
      </c>
      <c r="AQ348" s="77" t="s">
        <v>28</v>
      </c>
      <c r="AR348" s="77" t="s">
        <v>29</v>
      </c>
      <c r="AS348" s="78"/>
      <c r="AT348" s="77" t="s">
        <v>24</v>
      </c>
      <c r="AU348" s="77" t="s">
        <v>28</v>
      </c>
      <c r="AV348" s="77" t="s">
        <v>29</v>
      </c>
      <c r="AW348" s="78"/>
      <c r="AX348" s="77" t="s">
        <v>24</v>
      </c>
      <c r="AY348" s="77" t="s">
        <v>28</v>
      </c>
      <c r="AZ348" s="77" t="s">
        <v>29</v>
      </c>
      <c r="BA348" s="78"/>
      <c r="BB348" s="77" t="s">
        <v>24</v>
      </c>
      <c r="BC348" s="77" t="s">
        <v>28</v>
      </c>
      <c r="BD348" s="77" t="s">
        <v>29</v>
      </c>
      <c r="BE348" s="78"/>
    </row>
    <row r="349" spans="21:57" ht="15" x14ac:dyDescent="0.25">
      <c r="U349" s="299" t="s">
        <v>316</v>
      </c>
      <c r="V349" s="67">
        <f>IF(D126&lt;7,6,ROUND(D126,0.1))</f>
        <v>6</v>
      </c>
      <c r="W349" s="67" t="s">
        <v>174</v>
      </c>
      <c r="X349" s="67">
        <f>IF($K$42&lt;='DB &gt; 100 ha'!R68,1,IF($K$42&gt;='DB &gt; 100 ha'!$Q$28,3,2))</f>
        <v>1</v>
      </c>
      <c r="Y349" s="300">
        <f>DGET('DB &gt; 100 ha'!$F$2:$N$41,'DB &gt; 100 ha'!$I$2,V348:X349)</f>
        <v>3</v>
      </c>
      <c r="Z349" s="67">
        <f>IF(E126&lt;7,6,ROUND(E126,0.1))</f>
        <v>6</v>
      </c>
      <c r="AA349" s="67" t="s">
        <v>174</v>
      </c>
      <c r="AB349" s="67">
        <f>IF($K$42&lt;='DB &gt; 100 ha'!V68,1,IF($K$42&gt;='DB &gt; 100 ha'!$Q$28,3,2))</f>
        <v>1</v>
      </c>
      <c r="AC349" s="300">
        <f>DGET('DB &gt; 100 ha'!$F$2:$N$41,'DB &gt; 100 ha'!$I$2,Z348:AB349)</f>
        <v>3</v>
      </c>
      <c r="AD349" s="67">
        <f>IF(F126&lt;7,6,ROUND(F126,0.1))</f>
        <v>6</v>
      </c>
      <c r="AE349" s="67" t="s">
        <v>174</v>
      </c>
      <c r="AF349" s="67">
        <f>IF($K$42&lt;='DB &gt; 100 ha'!Z68,1,IF($K$42&gt;='DB &gt; 100 ha'!$Q$28,3,2))</f>
        <v>1</v>
      </c>
      <c r="AG349" s="300">
        <f>DGET('DB &gt; 100 ha'!$F$2:$N$41,'DB &gt; 100 ha'!$I$2,AD348:AF349)</f>
        <v>3</v>
      </c>
      <c r="AH349" s="67">
        <f>IF(G126&lt;7,6,ROUND(G126,0.1))</f>
        <v>6</v>
      </c>
      <c r="AI349" s="67" t="s">
        <v>174</v>
      </c>
      <c r="AJ349" s="67">
        <f>IF($K$42&lt;='DB &gt; 100 ha'!AD68,1,IF($K$42&gt;='DB &gt; 100 ha'!$Q$28,3,2))</f>
        <v>1</v>
      </c>
      <c r="AK349" s="300">
        <f>DGET('DB &gt; 100 ha'!$F$2:$N$41,'DB &gt; 100 ha'!$I$2,AH348:AJ349)</f>
        <v>3</v>
      </c>
      <c r="AL349" s="67">
        <f>IF(H126&lt;7,6,ROUND(H126,0.1))</f>
        <v>6</v>
      </c>
      <c r="AM349" s="67" t="s">
        <v>174</v>
      </c>
      <c r="AN349" s="67">
        <f>IF($K$42&lt;='DB &gt; 100 ha'!AH68,1,IF($K$42&gt;='DB &gt; 100 ha'!$Q$28,3,2))</f>
        <v>1</v>
      </c>
      <c r="AO349" s="300">
        <f>DGET('DB &gt; 100 ha'!$F$2:$N$41,'DB &gt; 100 ha'!$I$2,AL348:AN349)</f>
        <v>3</v>
      </c>
      <c r="AP349" s="67">
        <f>IF(I126&lt;7,6,ROUND(I126,0.1))</f>
        <v>6</v>
      </c>
      <c r="AQ349" s="67" t="s">
        <v>174</v>
      </c>
      <c r="AR349" s="67">
        <f>IF($K$42&lt;='DB &gt; 100 ha'!AL68,1,IF($K$42&gt;='DB &gt; 100 ha'!$Q$28,3,2))</f>
        <v>1</v>
      </c>
      <c r="AS349" s="300">
        <f>DGET('DB &gt; 100 ha'!$F$2:$N$41,'DB &gt; 100 ha'!$I$2,AP348:AR349)</f>
        <v>3</v>
      </c>
      <c r="AT349" s="67">
        <f>IF(J126&lt;7,6,ROUND(J126,0.1))</f>
        <v>6</v>
      </c>
      <c r="AU349" s="67" t="s">
        <v>174</v>
      </c>
      <c r="AV349" s="67">
        <f>IF($K$42&lt;='DB &gt; 100 ha'!AP68,1,IF($K$42&gt;='DB &gt; 100 ha'!$Q$28,3,2))</f>
        <v>1</v>
      </c>
      <c r="AW349" s="300">
        <f>DGET('DB &gt; 100 ha'!$F$2:$N$41,'DB &gt; 100 ha'!$I$2,AT348:AV349)</f>
        <v>3</v>
      </c>
      <c r="AX349" s="67">
        <f>IF(K126&lt;7,6,ROUND(K126,0.1))</f>
        <v>6</v>
      </c>
      <c r="AY349" s="67" t="s">
        <v>174</v>
      </c>
      <c r="AZ349" s="67">
        <f>IF($K$42&lt;='DB &gt; 100 ha'!AT68,1,IF($K$42&gt;='DB &gt; 100 ha'!$Q$28,3,2))</f>
        <v>1</v>
      </c>
      <c r="BA349" s="300">
        <f>DGET('DB &gt; 100 ha'!$F$2:$N$41,'DB &gt; 100 ha'!$I$2,AX348:AZ349)</f>
        <v>3</v>
      </c>
      <c r="BB349" s="67">
        <f>IF(L126&lt;7,6,ROUND(L126,0.1))</f>
        <v>6</v>
      </c>
      <c r="BC349" s="67" t="s">
        <v>174</v>
      </c>
      <c r="BD349" s="67">
        <f>IF($K$42&lt;='DB &gt; 100 ha'!AX68,1,IF($K$42&gt;='DB &gt; 100 ha'!$Q$28,3,2))</f>
        <v>1</v>
      </c>
      <c r="BE349" s="300">
        <f>DGET('DB &gt; 100 ha'!$F$2:$N$41,'DB &gt; 100 ha'!$I$2,BB348:BD349)</f>
        <v>3</v>
      </c>
    </row>
    <row r="350" spans="21:57" ht="15" x14ac:dyDescent="0.25">
      <c r="U350" s="157" t="s">
        <v>315</v>
      </c>
      <c r="V350" s="77" t="s">
        <v>24</v>
      </c>
      <c r="W350" s="77" t="s">
        <v>28</v>
      </c>
      <c r="X350" s="77" t="s">
        <v>29</v>
      </c>
      <c r="Y350" s="300">
        <f>IF(X351=0,0,DGET('DB &gt; 100 ha'!$F$2:$N$41,'DB &gt; 100 ha'!$J$2,V350:X351))</f>
        <v>0</v>
      </c>
      <c r="Z350" s="77" t="s">
        <v>24</v>
      </c>
      <c r="AA350" s="77" t="s">
        <v>28</v>
      </c>
      <c r="AB350" s="77" t="s">
        <v>29</v>
      </c>
      <c r="AC350" s="300">
        <f>IF(AB351=0,0,DGET('DB &gt; 100 ha'!$F$2:$N$41,'DB &gt; 100 ha'!$J$2,Z350:AB351))</f>
        <v>0</v>
      </c>
      <c r="AD350" s="77" t="s">
        <v>24</v>
      </c>
      <c r="AE350" s="77" t="s">
        <v>28</v>
      </c>
      <c r="AF350" s="77" t="s">
        <v>29</v>
      </c>
      <c r="AG350" s="300">
        <f>IF(AF351=0,0,DGET('DB &gt; 100 ha'!$F$2:$N$41,'DB &gt; 100 ha'!$J$2,AD350:AF351))</f>
        <v>0</v>
      </c>
      <c r="AH350" s="77" t="s">
        <v>24</v>
      </c>
      <c r="AI350" s="77" t="s">
        <v>28</v>
      </c>
      <c r="AJ350" s="77" t="s">
        <v>29</v>
      </c>
      <c r="AK350" s="300">
        <f>IF(AJ351=0,0,DGET('DB &gt; 100 ha'!$F$2:$N$41,'DB &gt; 100 ha'!$J$2,AH350:AJ351))</f>
        <v>0</v>
      </c>
      <c r="AL350" s="77" t="s">
        <v>24</v>
      </c>
      <c r="AM350" s="77" t="s">
        <v>28</v>
      </c>
      <c r="AN350" s="77" t="s">
        <v>29</v>
      </c>
      <c r="AO350" s="300">
        <f>IF(AN351=0,0,DGET('DB &gt; 100 ha'!$F$2:$N$41,'DB &gt; 100 ha'!$J$2,AL350:AN351))</f>
        <v>0</v>
      </c>
      <c r="AP350" s="77" t="s">
        <v>24</v>
      </c>
      <c r="AQ350" s="77" t="s">
        <v>28</v>
      </c>
      <c r="AR350" s="77" t="s">
        <v>29</v>
      </c>
      <c r="AS350" s="300">
        <f>IF(AR351=0,0,DGET('DB &gt; 100 ha'!$F$2:$N$41,'DB &gt; 100 ha'!$J$2,AP350:AR351))</f>
        <v>0</v>
      </c>
      <c r="AT350" s="77" t="s">
        <v>24</v>
      </c>
      <c r="AU350" s="77" t="s">
        <v>28</v>
      </c>
      <c r="AV350" s="77" t="s">
        <v>29</v>
      </c>
      <c r="AW350" s="300">
        <f>IF(AV351=0,0,DGET('DB &gt; 100 ha'!$F$2:$N$41,'DB &gt; 100 ha'!$J$2,AT350:AV351))</f>
        <v>0</v>
      </c>
      <c r="AX350" s="77" t="s">
        <v>24</v>
      </c>
      <c r="AY350" s="77" t="s">
        <v>28</v>
      </c>
      <c r="AZ350" s="77" t="s">
        <v>29</v>
      </c>
      <c r="BA350" s="300">
        <f>IF(AZ351=0,0,DGET('DB &gt; 100 ha'!$F$2:$N$41,'DB &gt; 100 ha'!$J$2,AX350:AZ351))</f>
        <v>0</v>
      </c>
      <c r="BB350" s="77" t="s">
        <v>24</v>
      </c>
      <c r="BC350" s="77" t="s">
        <v>28</v>
      </c>
      <c r="BD350" s="77" t="s">
        <v>29</v>
      </c>
      <c r="BE350" s="300">
        <f>IF(BD351=0,0,DGET('DB &gt; 100 ha'!$F$2:$N$41,'DB &gt; 100 ha'!$J$2,BB350:BD351))</f>
        <v>0</v>
      </c>
    </row>
    <row r="351" spans="21:57" ht="15" x14ac:dyDescent="0.25">
      <c r="U351" s="157" t="s">
        <v>332</v>
      </c>
      <c r="V351" s="67">
        <f>V349</f>
        <v>6</v>
      </c>
      <c r="W351" s="67" t="s">
        <v>174</v>
      </c>
      <c r="X351" s="65">
        <f>IF($K$43&gt;'DB &gt; 100 ha'!$R$31,'DB &gt; 100 ha'!$P$32,IF($K$43&gt;'DB &gt; 100 ha'!$R$30,'DB &gt; 100 ha'!$P$31,IF($K$43&gt;='DB &gt; 100 ha'!$Q$30,'DB &gt; 100 ha'!$P$26,0)))</f>
        <v>0</v>
      </c>
      <c r="Z351" s="67">
        <f>Z349</f>
        <v>6</v>
      </c>
      <c r="AA351" s="67" t="s">
        <v>174</v>
      </c>
      <c r="AB351" s="65">
        <f>IF($K$43&gt;'DB &gt; 100 ha'!$R$31,'DB &gt; 100 ha'!$P$32,IF($K$43&gt;'DB &gt; 100 ha'!$R$30,'DB &gt; 100 ha'!$P$31,IF($K$43&gt;='DB &gt; 100 ha'!$Q$30,'DB &gt; 100 ha'!$P$26,0)))</f>
        <v>0</v>
      </c>
      <c r="AC351" s="300"/>
      <c r="AD351" s="67">
        <f>AD349</f>
        <v>6</v>
      </c>
      <c r="AE351" s="67" t="s">
        <v>174</v>
      </c>
      <c r="AF351" s="65">
        <f>IF($K$43&gt;'DB &gt; 100 ha'!$R$31,'DB &gt; 100 ha'!$P$32,IF($K$43&gt;'DB &gt; 100 ha'!$R$30,'DB &gt; 100 ha'!$P$31,IF($K$43&gt;='DB &gt; 100 ha'!$Q$30,'DB &gt; 100 ha'!$P$26,0)))</f>
        <v>0</v>
      </c>
      <c r="AG351" s="300"/>
      <c r="AH351" s="67">
        <f>AH349</f>
        <v>6</v>
      </c>
      <c r="AI351" s="67" t="s">
        <v>174</v>
      </c>
      <c r="AJ351" s="65">
        <f>IF($K$43&gt;'DB &gt; 100 ha'!$R$31,'DB &gt; 100 ha'!$P$32,IF($K$43&gt;'DB &gt; 100 ha'!$R$30,'DB &gt; 100 ha'!$P$31,IF($K$43&gt;='DB &gt; 100 ha'!$Q$30,'DB &gt; 100 ha'!$P$26,0)))</f>
        <v>0</v>
      </c>
      <c r="AK351" s="300"/>
      <c r="AL351" s="67">
        <f>AL349</f>
        <v>6</v>
      </c>
      <c r="AM351" s="67" t="s">
        <v>174</v>
      </c>
      <c r="AN351" s="65">
        <f>IF($K$43&gt;'DB &gt; 100 ha'!$R$31,'DB &gt; 100 ha'!$P$32,IF($K$43&gt;'DB &gt; 100 ha'!$R$30,'DB &gt; 100 ha'!$P$31,IF($K$43&gt;='DB &gt; 100 ha'!$Q$30,'DB &gt; 100 ha'!$P$26,0)))</f>
        <v>0</v>
      </c>
      <c r="AO351" s="300"/>
      <c r="AP351" s="67">
        <f>AP349</f>
        <v>6</v>
      </c>
      <c r="AQ351" s="67" t="s">
        <v>317</v>
      </c>
      <c r="AR351" s="65">
        <f>IF($K$43&gt;'DB &gt; 100 ha'!$R$31,'DB &gt; 100 ha'!$P$32,IF($K$43&gt;'DB &gt; 100 ha'!$R$30,'DB &gt; 100 ha'!$P$31,IF($K$43&gt;='DB &gt; 100 ha'!$Q$30,'DB &gt; 100 ha'!$P$26,0)))</f>
        <v>0</v>
      </c>
      <c r="AS351" s="300"/>
      <c r="AT351" s="67">
        <f>AT349</f>
        <v>6</v>
      </c>
      <c r="AU351" s="67" t="s">
        <v>174</v>
      </c>
      <c r="AV351" s="65">
        <f>IF($K$43&gt;'DB &gt; 100 ha'!$R$31,'DB &gt; 100 ha'!$P$32,IF($K$43&gt;'DB &gt; 100 ha'!$R$30,'DB &gt; 100 ha'!$P$31,IF($K$43&gt;='DB &gt; 100 ha'!$Q$30,'DB &gt; 100 ha'!$P$26,0)))</f>
        <v>0</v>
      </c>
      <c r="AW351" s="300"/>
      <c r="AX351" s="67">
        <f>AX349</f>
        <v>6</v>
      </c>
      <c r="AY351" s="67" t="s">
        <v>174</v>
      </c>
      <c r="AZ351" s="65">
        <f>IF($K$43&gt;'DB &gt; 100 ha'!$R$31,'DB &gt; 100 ha'!$P$32,IF($K$43&gt;'DB &gt; 100 ha'!$R$30,'DB &gt; 100 ha'!$P$31,IF($K$43&gt;='DB &gt; 100 ha'!$Q$30,'DB &gt; 100 ha'!$P$26,0)))</f>
        <v>0</v>
      </c>
      <c r="BA351" s="300"/>
      <c r="BB351" s="67">
        <f>BB349</f>
        <v>6</v>
      </c>
      <c r="BC351" s="67" t="s">
        <v>174</v>
      </c>
      <c r="BD351" s="65">
        <f>IF($K$43&gt;'DB &gt; 100 ha'!$R$31,'DB &gt; 100 ha'!$P$32,IF($K$43&gt;'DB &gt; 100 ha'!$R$30,'DB &gt; 100 ha'!$P$31,IF($K$43&gt;='DB &gt; 100 ha'!$Q$30,'DB &gt; 100 ha'!$P$26,0)))</f>
        <v>0</v>
      </c>
      <c r="BE351" s="300"/>
    </row>
    <row r="352" spans="21:57" ht="15" x14ac:dyDescent="0.25">
      <c r="U352" s="157" t="s">
        <v>315</v>
      </c>
      <c r="V352" s="77" t="s">
        <v>24</v>
      </c>
      <c r="W352" s="77" t="s">
        <v>28</v>
      </c>
      <c r="X352" s="77" t="s">
        <v>29</v>
      </c>
      <c r="Y352" s="300">
        <f>DGET('DB &gt; 100 ha'!$F$2:$N$41,'DB &gt; 100 ha'!$K$2,V352:X353)</f>
        <v>61</v>
      </c>
      <c r="Z352" s="77" t="s">
        <v>24</v>
      </c>
      <c r="AA352" s="77" t="s">
        <v>28</v>
      </c>
      <c r="AB352" s="77" t="s">
        <v>29</v>
      </c>
      <c r="AC352" s="300">
        <f>DGET('DB &gt; 100 ha'!$F$2:$N$41,'DB &gt; 100 ha'!$K$2,Z352:AB353)</f>
        <v>61</v>
      </c>
      <c r="AD352" s="77" t="s">
        <v>24</v>
      </c>
      <c r="AE352" s="77" t="s">
        <v>28</v>
      </c>
      <c r="AF352" s="77" t="s">
        <v>29</v>
      </c>
      <c r="AG352" s="300">
        <f>DGET('DB &gt; 100 ha'!$F$2:$N$41,'DB &gt; 100 ha'!$K$2,AD352:AF353)</f>
        <v>61</v>
      </c>
      <c r="AH352" s="77" t="s">
        <v>24</v>
      </c>
      <c r="AI352" s="77" t="s">
        <v>28</v>
      </c>
      <c r="AJ352" s="77" t="s">
        <v>29</v>
      </c>
      <c r="AK352" s="300">
        <f>DGET('DB &gt; 100 ha'!$F$2:$N$41,'DB &gt; 100 ha'!$K$2,AH352:AJ353)</f>
        <v>61</v>
      </c>
      <c r="AL352" s="77" t="s">
        <v>24</v>
      </c>
      <c r="AM352" s="77" t="s">
        <v>28</v>
      </c>
      <c r="AN352" s="77" t="s">
        <v>29</v>
      </c>
      <c r="AO352" s="300">
        <f>DGET('DB &gt; 100 ha'!$F$2:$N$41,'DB &gt; 100 ha'!$K$2,AL352:AN353)</f>
        <v>61</v>
      </c>
      <c r="AP352" s="77" t="s">
        <v>24</v>
      </c>
      <c r="AQ352" s="77" t="s">
        <v>28</v>
      </c>
      <c r="AR352" s="77" t="s">
        <v>29</v>
      </c>
      <c r="AS352" s="300">
        <f>DGET('DB &gt; 100 ha'!$F$2:$N$41,'DB &gt; 100 ha'!$K$2,AP352:AR353)</f>
        <v>61</v>
      </c>
      <c r="AT352" s="77" t="s">
        <v>24</v>
      </c>
      <c r="AU352" s="77" t="s">
        <v>28</v>
      </c>
      <c r="AV352" s="77" t="s">
        <v>29</v>
      </c>
      <c r="AW352" s="300">
        <f>DGET('DB &gt; 100 ha'!$F$2:$N$41,'DB &gt; 100 ha'!$K$2,AT352:AV353)</f>
        <v>61</v>
      </c>
      <c r="AX352" s="77" t="s">
        <v>24</v>
      </c>
      <c r="AY352" s="77" t="s">
        <v>28</v>
      </c>
      <c r="AZ352" s="77" t="s">
        <v>29</v>
      </c>
      <c r="BA352" s="300">
        <f>DGET('DB &gt; 100 ha'!$F$2:$N$41,'DB &gt; 100 ha'!$K$2,AX352:AZ353)</f>
        <v>61</v>
      </c>
      <c r="BB352" s="77" t="s">
        <v>24</v>
      </c>
      <c r="BC352" s="77" t="s">
        <v>28</v>
      </c>
      <c r="BD352" s="77" t="s">
        <v>29</v>
      </c>
      <c r="BE352" s="300">
        <f>DGET('DB &gt; 100 ha'!$F$2:$N$41,'DB &gt; 100 ha'!$K$2,BB352:BD353)</f>
        <v>61</v>
      </c>
    </row>
    <row r="353" spans="21:57" ht="15" x14ac:dyDescent="0.25">
      <c r="U353" s="157" t="s">
        <v>336</v>
      </c>
      <c r="V353" s="67">
        <f>V351</f>
        <v>6</v>
      </c>
      <c r="W353" s="77" t="s">
        <v>174</v>
      </c>
      <c r="X353" s="65">
        <v>1</v>
      </c>
      <c r="Z353" s="67">
        <f>Z351</f>
        <v>6</v>
      </c>
      <c r="AA353" s="77" t="s">
        <v>174</v>
      </c>
      <c r="AB353" s="65">
        <v>1</v>
      </c>
      <c r="AD353" s="67">
        <f>AD351</f>
        <v>6</v>
      </c>
      <c r="AE353" s="77" t="s">
        <v>174</v>
      </c>
      <c r="AF353" s="65">
        <v>1</v>
      </c>
      <c r="AH353" s="67">
        <f>AH351</f>
        <v>6</v>
      </c>
      <c r="AI353" s="77" t="s">
        <v>174</v>
      </c>
      <c r="AJ353" s="65">
        <v>1</v>
      </c>
      <c r="AL353" s="67">
        <f>AL351</f>
        <v>6</v>
      </c>
      <c r="AM353" s="77" t="s">
        <v>174</v>
      </c>
      <c r="AN353" s="65">
        <v>1</v>
      </c>
      <c r="AP353" s="67">
        <f>AP351</f>
        <v>6</v>
      </c>
      <c r="AQ353" s="77" t="s">
        <v>174</v>
      </c>
      <c r="AR353" s="65">
        <v>1</v>
      </c>
      <c r="AT353" s="67">
        <f>AT351</f>
        <v>6</v>
      </c>
      <c r="AU353" s="77" t="s">
        <v>174</v>
      </c>
      <c r="AV353" s="65">
        <v>1</v>
      </c>
      <c r="AX353" s="67">
        <f>AX351</f>
        <v>6</v>
      </c>
      <c r="AY353" s="77" t="s">
        <v>174</v>
      </c>
      <c r="AZ353" s="65">
        <v>1</v>
      </c>
      <c r="BB353" s="67">
        <f>BB351</f>
        <v>6</v>
      </c>
      <c r="BC353" s="77" t="s">
        <v>174</v>
      </c>
      <c r="BD353" s="65">
        <v>1</v>
      </c>
    </row>
    <row r="354" spans="21:57" ht="15" x14ac:dyDescent="0.25">
      <c r="U354" s="157" t="s">
        <v>315</v>
      </c>
      <c r="V354" s="77" t="s">
        <v>24</v>
      </c>
      <c r="W354" s="77" t="s">
        <v>28</v>
      </c>
      <c r="X354" s="77" t="s">
        <v>29</v>
      </c>
      <c r="Y354" s="300">
        <f>DGET('DB &gt; 100 ha'!$F$2:$N$41,'DB &gt; 100 ha'!$L$2,V354:X355)</f>
        <v>11</v>
      </c>
      <c r="Z354" s="77" t="s">
        <v>24</v>
      </c>
      <c r="AA354" s="77" t="s">
        <v>28</v>
      </c>
      <c r="AB354" s="77" t="s">
        <v>29</v>
      </c>
      <c r="AC354" s="300">
        <f>DGET('DB &gt; 100 ha'!$F$2:$N$41,'DB &gt; 100 ha'!$L$2,Z354:AB355)</f>
        <v>11</v>
      </c>
      <c r="AD354" s="77" t="s">
        <v>24</v>
      </c>
      <c r="AE354" s="77" t="s">
        <v>28</v>
      </c>
      <c r="AF354" s="77" t="s">
        <v>29</v>
      </c>
      <c r="AG354" s="300">
        <f>DGET('DB &gt; 100 ha'!$F$2:$N$41,'DB &gt; 100 ha'!$L$2,AD354:AF355)</f>
        <v>11</v>
      </c>
      <c r="AH354" s="77" t="s">
        <v>24</v>
      </c>
      <c r="AI354" s="77" t="s">
        <v>28</v>
      </c>
      <c r="AJ354" s="77" t="s">
        <v>29</v>
      </c>
      <c r="AK354" s="300">
        <f>DGET('DB &gt; 100 ha'!$F$2:$N$41,'DB &gt; 100 ha'!$L$2,AH354:AJ355)</f>
        <v>11</v>
      </c>
      <c r="AL354" s="77" t="s">
        <v>24</v>
      </c>
      <c r="AM354" s="77" t="s">
        <v>28</v>
      </c>
      <c r="AN354" s="77" t="s">
        <v>29</v>
      </c>
      <c r="AO354" s="300">
        <f>DGET('DB &gt; 100 ha'!$F$2:$N$41,'DB &gt; 100 ha'!$L$2,AL354:AN355)</f>
        <v>11</v>
      </c>
      <c r="AP354" s="77" t="s">
        <v>24</v>
      </c>
      <c r="AQ354" s="77" t="s">
        <v>28</v>
      </c>
      <c r="AR354" s="77" t="s">
        <v>29</v>
      </c>
      <c r="AS354" s="300">
        <f>DGET('DB &gt; 100 ha'!$F$2:$N$41,'DB &gt; 100 ha'!$L$2,AP354:AR355)</f>
        <v>11</v>
      </c>
      <c r="AT354" s="77" t="s">
        <v>24</v>
      </c>
      <c r="AU354" s="77" t="s">
        <v>28</v>
      </c>
      <c r="AV354" s="77" t="s">
        <v>29</v>
      </c>
      <c r="AW354" s="300">
        <f>DGET('DB &gt; 100 ha'!$F$2:$N$41,'DB &gt; 100 ha'!$L$2,AT354:AV355)</f>
        <v>11</v>
      </c>
      <c r="AX354" s="77" t="s">
        <v>24</v>
      </c>
      <c r="AY354" s="77" t="s">
        <v>28</v>
      </c>
      <c r="AZ354" s="77" t="s">
        <v>29</v>
      </c>
      <c r="BA354" s="300">
        <f>DGET('DB &gt; 100 ha'!$F$2:$N$41,'DB &gt; 100 ha'!$L$2,AX354:AZ355)</f>
        <v>11</v>
      </c>
      <c r="BB354" s="77" t="s">
        <v>24</v>
      </c>
      <c r="BC354" s="77" t="s">
        <v>28</v>
      </c>
      <c r="BD354" s="77" t="s">
        <v>29</v>
      </c>
      <c r="BE354" s="300">
        <f>DGET('DB &gt; 100 ha'!$F$2:$N$41,'DB &gt; 100 ha'!$L$2,BB354:BD355)</f>
        <v>11</v>
      </c>
    </row>
    <row r="355" spans="21:57" ht="15" x14ac:dyDescent="0.25">
      <c r="U355" s="157" t="s">
        <v>337</v>
      </c>
      <c r="V355" s="67">
        <f>V353</f>
        <v>6</v>
      </c>
      <c r="W355" s="77" t="s">
        <v>174</v>
      </c>
      <c r="X355" s="65">
        <f>X353</f>
        <v>1</v>
      </c>
      <c r="Z355" s="67">
        <f>Z353</f>
        <v>6</v>
      </c>
      <c r="AA355" s="77" t="s">
        <v>174</v>
      </c>
      <c r="AB355" s="65">
        <f>AB353</f>
        <v>1</v>
      </c>
      <c r="AD355" s="67">
        <f>AD353</f>
        <v>6</v>
      </c>
      <c r="AE355" s="77" t="s">
        <v>174</v>
      </c>
      <c r="AF355" s="65">
        <f>AF353</f>
        <v>1</v>
      </c>
      <c r="AH355" s="67">
        <f>AH353</f>
        <v>6</v>
      </c>
      <c r="AI355" s="77" t="s">
        <v>174</v>
      </c>
      <c r="AJ355" s="65">
        <f>AJ353</f>
        <v>1</v>
      </c>
      <c r="AL355" s="67">
        <f>AL353</f>
        <v>6</v>
      </c>
      <c r="AM355" s="77" t="s">
        <v>174</v>
      </c>
      <c r="AN355" s="65">
        <f>AN353</f>
        <v>1</v>
      </c>
      <c r="AP355" s="67">
        <f>AP353</f>
        <v>6</v>
      </c>
      <c r="AQ355" s="77" t="s">
        <v>174</v>
      </c>
      <c r="AR355" s="65">
        <f>AR353</f>
        <v>1</v>
      </c>
      <c r="AT355" s="67">
        <f>AT353</f>
        <v>6</v>
      </c>
      <c r="AU355" s="77" t="s">
        <v>174</v>
      </c>
      <c r="AV355" s="65">
        <f>AV353</f>
        <v>1</v>
      </c>
      <c r="AX355" s="67">
        <f>AX353</f>
        <v>6</v>
      </c>
      <c r="AY355" s="77" t="s">
        <v>174</v>
      </c>
      <c r="AZ355" s="65">
        <f>AZ353</f>
        <v>1</v>
      </c>
      <c r="BB355" s="67">
        <f>BB353</f>
        <v>6</v>
      </c>
      <c r="BC355" s="77" t="s">
        <v>174</v>
      </c>
      <c r="BD355" s="65">
        <f>BD353</f>
        <v>1</v>
      </c>
    </row>
    <row r="356" spans="21:57" ht="15" x14ac:dyDescent="0.25">
      <c r="U356" s="157" t="s">
        <v>315</v>
      </c>
      <c r="V356" s="77" t="s">
        <v>24</v>
      </c>
      <c r="W356" s="77" t="s">
        <v>28</v>
      </c>
      <c r="X356" s="77" t="s">
        <v>29</v>
      </c>
      <c r="Y356" s="300">
        <f>DGET('DB &gt; 100 ha'!$F$2:$N$41,'DB &gt; 100 ha'!$M$2,V356:X357)</f>
        <v>0</v>
      </c>
      <c r="Z356" s="77" t="s">
        <v>24</v>
      </c>
      <c r="AA356" s="77" t="s">
        <v>28</v>
      </c>
      <c r="AB356" s="77" t="s">
        <v>29</v>
      </c>
      <c r="AC356" s="300">
        <f>DGET('DB &gt; 100 ha'!$F$2:$N$41,'DB &gt; 100 ha'!$M$2,Z356:AB357)</f>
        <v>0</v>
      </c>
      <c r="AD356" s="77" t="s">
        <v>24</v>
      </c>
      <c r="AE356" s="77" t="s">
        <v>28</v>
      </c>
      <c r="AF356" s="77" t="s">
        <v>29</v>
      </c>
      <c r="AG356" s="300">
        <f>DGET('DB &gt; 100 ha'!$F$2:$N$41,'DB &gt; 100 ha'!$M$2,AD356:AF357)</f>
        <v>0</v>
      </c>
      <c r="AH356" s="77" t="s">
        <v>24</v>
      </c>
      <c r="AI356" s="77" t="s">
        <v>28</v>
      </c>
      <c r="AJ356" s="77" t="s">
        <v>29</v>
      </c>
      <c r="AK356" s="300">
        <f>DGET('DB &gt; 100 ha'!$F$2:$N$41,'DB &gt; 100 ha'!$M$2,AH356:AJ357)</f>
        <v>0</v>
      </c>
      <c r="AL356" s="77" t="s">
        <v>24</v>
      </c>
      <c r="AM356" s="77" t="s">
        <v>28</v>
      </c>
      <c r="AN356" s="77" t="s">
        <v>29</v>
      </c>
      <c r="AO356" s="300">
        <f>DGET('DB &gt; 100 ha'!$F$2:$N$41,'DB &gt; 100 ha'!$M$2,AL356:AN357)</f>
        <v>0</v>
      </c>
      <c r="AP356" s="77" t="s">
        <v>24</v>
      </c>
      <c r="AQ356" s="77" t="s">
        <v>28</v>
      </c>
      <c r="AR356" s="77" t="s">
        <v>29</v>
      </c>
      <c r="AS356" s="300">
        <f>DGET('DB &gt; 100 ha'!$F$2:$N$41,'DB &gt; 100 ha'!$M$2,AP356:AR357)</f>
        <v>0</v>
      </c>
      <c r="AT356" s="77" t="s">
        <v>24</v>
      </c>
      <c r="AU356" s="77" t="s">
        <v>28</v>
      </c>
      <c r="AV356" s="77" t="s">
        <v>29</v>
      </c>
      <c r="AW356" s="300">
        <f>DGET('DB &gt; 100 ha'!$F$2:$N$41,'DB &gt; 100 ha'!$M$2,AT356:AV357)</f>
        <v>0</v>
      </c>
      <c r="AX356" s="77" t="s">
        <v>24</v>
      </c>
      <c r="AY356" s="77" t="s">
        <v>28</v>
      </c>
      <c r="AZ356" s="77" t="s">
        <v>29</v>
      </c>
      <c r="BA356" s="300">
        <f>DGET('DB &gt; 100 ha'!$F$2:$N$41,'DB &gt; 100 ha'!$M$2,AX356:AZ357)</f>
        <v>0</v>
      </c>
      <c r="BB356" s="77" t="s">
        <v>24</v>
      </c>
      <c r="BC356" s="77" t="s">
        <v>28</v>
      </c>
      <c r="BD356" s="77" t="s">
        <v>29</v>
      </c>
      <c r="BE356" s="300">
        <f>DGET('DB &gt; 100 ha'!$F$2:$N$41,'DB &gt; 100 ha'!$M$2,BB356:BD357)</f>
        <v>0</v>
      </c>
    </row>
    <row r="357" spans="21:57" ht="15" x14ac:dyDescent="0.25">
      <c r="U357" s="157" t="s">
        <v>342</v>
      </c>
      <c r="V357" s="67">
        <f>V355</f>
        <v>6</v>
      </c>
      <c r="W357" s="77" t="str">
        <f>W355</f>
        <v>&gt;20</v>
      </c>
      <c r="X357" s="65">
        <f>$O$65+1</f>
        <v>1</v>
      </c>
      <c r="Z357" s="67">
        <f>Z355</f>
        <v>6</v>
      </c>
      <c r="AA357" s="77" t="str">
        <f>AA355</f>
        <v>&gt;20</v>
      </c>
      <c r="AB357" s="65">
        <f>$O$65+1</f>
        <v>1</v>
      </c>
      <c r="AD357" s="67">
        <f>AD355</f>
        <v>6</v>
      </c>
      <c r="AE357" s="77" t="str">
        <f>AE355</f>
        <v>&gt;20</v>
      </c>
      <c r="AF357" s="65">
        <f>$O$65+1</f>
        <v>1</v>
      </c>
      <c r="AH357" s="67">
        <f>AH355</f>
        <v>6</v>
      </c>
      <c r="AI357" s="77" t="str">
        <f>AI355</f>
        <v>&gt;20</v>
      </c>
      <c r="AJ357" s="65">
        <f>$O$65+1</f>
        <v>1</v>
      </c>
      <c r="AL357" s="67">
        <f>AL355</f>
        <v>6</v>
      </c>
      <c r="AM357" s="77" t="str">
        <f>AM355</f>
        <v>&gt;20</v>
      </c>
      <c r="AN357" s="65">
        <f>$O$65+1</f>
        <v>1</v>
      </c>
      <c r="AP357" s="67">
        <f>AP355</f>
        <v>6</v>
      </c>
      <c r="AQ357" s="77" t="str">
        <f>AQ355</f>
        <v>&gt;20</v>
      </c>
      <c r="AR357" s="65">
        <f>$O$65+1</f>
        <v>1</v>
      </c>
      <c r="AT357" s="67">
        <f>AT355</f>
        <v>6</v>
      </c>
      <c r="AU357" s="77" t="str">
        <f>AU355</f>
        <v>&gt;20</v>
      </c>
      <c r="AV357" s="65">
        <f>$O$65+1</f>
        <v>1</v>
      </c>
      <c r="AX357" s="67">
        <f>AX355</f>
        <v>6</v>
      </c>
      <c r="AY357" s="77" t="str">
        <f>AY355</f>
        <v>&gt;20</v>
      </c>
      <c r="AZ357" s="65">
        <f>$O$65+1</f>
        <v>1</v>
      </c>
      <c r="BB357" s="67">
        <f>BB355</f>
        <v>6</v>
      </c>
      <c r="BC357" s="77" t="str">
        <f>BC355</f>
        <v>&gt;20</v>
      </c>
      <c r="BD357" s="65">
        <f>$O$65+1</f>
        <v>1</v>
      </c>
    </row>
    <row r="359" spans="21:57" x14ac:dyDescent="0.2">
      <c r="U359" s="65" t="s">
        <v>23</v>
      </c>
      <c r="V359" s="65" t="s">
        <v>24</v>
      </c>
      <c r="W359" s="65" t="s">
        <v>25</v>
      </c>
      <c r="X359" s="65" t="s">
        <v>110</v>
      </c>
      <c r="Y359" s="65" t="s">
        <v>24</v>
      </c>
      <c r="Z359" s="65" t="s">
        <v>25</v>
      </c>
      <c r="AA359" s="65" t="s">
        <v>110</v>
      </c>
      <c r="AB359" s="65" t="s">
        <v>24</v>
      </c>
      <c r="AC359" s="65" t="s">
        <v>25</v>
      </c>
      <c r="AD359" s="65" t="s">
        <v>110</v>
      </c>
      <c r="AE359" s="65" t="s">
        <v>24</v>
      </c>
      <c r="AF359" s="65" t="s">
        <v>25</v>
      </c>
      <c r="AG359" s="65" t="s">
        <v>110</v>
      </c>
      <c r="AH359" s="65" t="s">
        <v>24</v>
      </c>
      <c r="AI359" s="65" t="s">
        <v>25</v>
      </c>
      <c r="AJ359" s="65" t="s">
        <v>110</v>
      </c>
      <c r="AK359" s="65" t="s">
        <v>24</v>
      </c>
      <c r="AL359" s="65" t="s">
        <v>25</v>
      </c>
      <c r="AM359" s="65" t="s">
        <v>110</v>
      </c>
      <c r="AN359" s="65" t="s">
        <v>24</v>
      </c>
      <c r="AO359" s="65" t="s">
        <v>25</v>
      </c>
      <c r="AP359" s="65" t="s">
        <v>110</v>
      </c>
      <c r="AQ359" s="65" t="s">
        <v>24</v>
      </c>
      <c r="AR359" s="65" t="s">
        <v>25</v>
      </c>
      <c r="AS359" s="65" t="s">
        <v>110</v>
      </c>
      <c r="AT359" s="65" t="s">
        <v>24</v>
      </c>
      <c r="AU359" s="65" t="s">
        <v>25</v>
      </c>
      <c r="AV359" s="65" t="s">
        <v>110</v>
      </c>
    </row>
    <row r="360" spans="21:57" x14ac:dyDescent="0.2">
      <c r="V360" s="65">
        <f>IF(D133&lt;3,2,ROUND(D133/5,1)*5)</f>
        <v>2</v>
      </c>
      <c r="W360" s="65">
        <v>0</v>
      </c>
      <c r="X360" s="65">
        <v>22</v>
      </c>
      <c r="Y360" s="65">
        <f>IF(E133&lt;3,2,ROUND(E133/5,1)*5)</f>
        <v>2</v>
      </c>
      <c r="Z360" s="65">
        <f>W360</f>
        <v>0</v>
      </c>
      <c r="AA360" s="65">
        <f>X360</f>
        <v>22</v>
      </c>
      <c r="AB360" s="65">
        <f>IF(F133&lt;3,2,ROUND(F133/5,1)*5)</f>
        <v>2</v>
      </c>
      <c r="AC360" s="65">
        <f>$Z$282</f>
        <v>0</v>
      </c>
      <c r="AD360" s="65">
        <f>X360</f>
        <v>22</v>
      </c>
      <c r="AE360" s="65">
        <f>IF(G133&lt;3,2,ROUND(G133/5,1)*5)</f>
        <v>2</v>
      </c>
      <c r="AF360" s="65">
        <f>$Z$282</f>
        <v>0</v>
      </c>
      <c r="AG360" s="65">
        <f>X360</f>
        <v>22</v>
      </c>
      <c r="AH360" s="65">
        <f>IF(H133&lt;3,2,ROUND(H133/5,1)*5)</f>
        <v>2</v>
      </c>
      <c r="AI360" s="65">
        <f>$Z$282</f>
        <v>0</v>
      </c>
      <c r="AJ360" s="65">
        <f>X360</f>
        <v>22</v>
      </c>
      <c r="AK360" s="65">
        <f>IF(I133&lt;3,2,ROUND(I133/5,1)*5)</f>
        <v>2</v>
      </c>
      <c r="AL360" s="65">
        <f>$Z$282</f>
        <v>0</v>
      </c>
      <c r="AM360" s="65">
        <f>X360</f>
        <v>22</v>
      </c>
      <c r="AN360" s="65">
        <f>IF(J133&lt;3,2,ROUND(J133/5,1)*5)</f>
        <v>2</v>
      </c>
      <c r="AO360" s="65">
        <f>$Z$282</f>
        <v>0</v>
      </c>
      <c r="AP360" s="65">
        <f>AM360</f>
        <v>22</v>
      </c>
      <c r="AQ360" s="65">
        <f>IF(K133&lt;3,2,ROUND(K133/5,1)*5)</f>
        <v>2</v>
      </c>
      <c r="AR360" s="65">
        <f>$Z$282</f>
        <v>0</v>
      </c>
      <c r="AS360" s="65">
        <f>AP360</f>
        <v>22</v>
      </c>
      <c r="AT360" s="65">
        <f>IF(L133&lt;3,2,ROUND(L133/5,1)*5)</f>
        <v>2</v>
      </c>
      <c r="AU360" s="65">
        <f>$Z$282</f>
        <v>0</v>
      </c>
      <c r="AV360" s="65">
        <f>AS360</f>
        <v>22</v>
      </c>
    </row>
    <row r="361" spans="21:57" ht="15" x14ac:dyDescent="0.25">
      <c r="U361" s="298" t="s">
        <v>315</v>
      </c>
      <c r="V361" s="77" t="s">
        <v>24</v>
      </c>
      <c r="W361" s="77" t="s">
        <v>28</v>
      </c>
      <c r="X361" s="77" t="s">
        <v>29</v>
      </c>
      <c r="Y361" s="78"/>
      <c r="Z361" s="77" t="s">
        <v>24</v>
      </c>
      <c r="AA361" s="77" t="s">
        <v>28</v>
      </c>
      <c r="AB361" s="77" t="s">
        <v>29</v>
      </c>
      <c r="AC361" s="78"/>
      <c r="AD361" s="77" t="s">
        <v>24</v>
      </c>
      <c r="AE361" s="77" t="s">
        <v>28</v>
      </c>
      <c r="AF361" s="77" t="s">
        <v>29</v>
      </c>
      <c r="AG361" s="78"/>
      <c r="AH361" s="77" t="s">
        <v>24</v>
      </c>
      <c r="AI361" s="77" t="s">
        <v>28</v>
      </c>
      <c r="AJ361" s="77" t="s">
        <v>29</v>
      </c>
      <c r="AK361" s="78"/>
      <c r="AL361" s="77" t="s">
        <v>24</v>
      </c>
      <c r="AM361" s="77" t="s">
        <v>28</v>
      </c>
      <c r="AN361" s="77" t="s">
        <v>29</v>
      </c>
      <c r="AO361" s="78"/>
      <c r="AP361" s="77" t="s">
        <v>24</v>
      </c>
      <c r="AQ361" s="77" t="s">
        <v>28</v>
      </c>
      <c r="AR361" s="77" t="s">
        <v>29</v>
      </c>
      <c r="AS361" s="78"/>
      <c r="AT361" s="77" t="s">
        <v>24</v>
      </c>
      <c r="AU361" s="77" t="s">
        <v>28</v>
      </c>
      <c r="AV361" s="77" t="s">
        <v>29</v>
      </c>
      <c r="AW361" s="78"/>
      <c r="AX361" s="77" t="s">
        <v>24</v>
      </c>
      <c r="AY361" s="77" t="s">
        <v>28</v>
      </c>
      <c r="AZ361" s="77" t="s">
        <v>29</v>
      </c>
      <c r="BA361" s="78"/>
      <c r="BB361" s="77" t="s">
        <v>24</v>
      </c>
      <c r="BC361" s="77" t="s">
        <v>28</v>
      </c>
      <c r="BD361" s="77" t="s">
        <v>29</v>
      </c>
      <c r="BE361" s="78"/>
    </row>
    <row r="362" spans="21:57" ht="15" x14ac:dyDescent="0.25">
      <c r="U362" s="299" t="s">
        <v>316</v>
      </c>
      <c r="V362" s="67">
        <f>IF(D133&lt;7,6,ROUND(D133,0.1))</f>
        <v>6</v>
      </c>
      <c r="W362" s="67" t="s">
        <v>174</v>
      </c>
      <c r="X362" s="67">
        <f>IF($K$42&lt;='DB &gt; 100 ha'!R75,1,IF($K$42&gt;='DB &gt; 100 ha'!$Q$28,3,2))</f>
        <v>1</v>
      </c>
      <c r="Y362" s="300">
        <f>DGET('DB &gt; 100 ha'!$F$2:$N$41,'DB &gt; 100 ha'!$I$2,V361:X362)</f>
        <v>3</v>
      </c>
      <c r="Z362" s="67">
        <f>IF(E133&lt;7,6,ROUND(E133,0.1))</f>
        <v>6</v>
      </c>
      <c r="AA362" s="67" t="s">
        <v>174</v>
      </c>
      <c r="AB362" s="67">
        <f>IF($K$42&lt;='DB &gt; 100 ha'!V75,1,IF($K$42&gt;='DB &gt; 100 ha'!$Q$28,3,2))</f>
        <v>1</v>
      </c>
      <c r="AC362" s="300">
        <f>DGET('DB &gt; 100 ha'!$F$2:$N$41,'DB &gt; 100 ha'!$I$2,Z361:AB362)</f>
        <v>3</v>
      </c>
      <c r="AD362" s="67">
        <f>IF(F133&lt;7,6,ROUND(F133,0.1))</f>
        <v>6</v>
      </c>
      <c r="AE362" s="67" t="s">
        <v>174</v>
      </c>
      <c r="AF362" s="67">
        <f>IF($K$42&lt;='DB &gt; 100 ha'!Z75,1,IF($K$42&gt;='DB &gt; 100 ha'!$Q$28,3,2))</f>
        <v>1</v>
      </c>
      <c r="AG362" s="300">
        <f>DGET('DB &gt; 100 ha'!$F$2:$N$41,'DB &gt; 100 ha'!$I$2,AD361:AF362)</f>
        <v>3</v>
      </c>
      <c r="AH362" s="67">
        <f>IF(G133&lt;7,6,ROUND(G133,0.1))</f>
        <v>6</v>
      </c>
      <c r="AI362" s="67" t="s">
        <v>174</v>
      </c>
      <c r="AJ362" s="67">
        <f>IF($K$42&lt;='DB &gt; 100 ha'!AD75,1,IF($K$42&gt;='DB &gt; 100 ha'!$Q$28,3,2))</f>
        <v>1</v>
      </c>
      <c r="AK362" s="300">
        <f>DGET('DB &gt; 100 ha'!$F$2:$N$41,'DB &gt; 100 ha'!$I$2,AH361:AJ362)</f>
        <v>3</v>
      </c>
      <c r="AL362" s="67">
        <f>IF(H133&lt;7,6,ROUND(H133,0.1))</f>
        <v>6</v>
      </c>
      <c r="AM362" s="67" t="s">
        <v>174</v>
      </c>
      <c r="AN362" s="67">
        <f>IF($K$42&lt;='DB &gt; 100 ha'!AH75,1,IF($K$42&gt;='DB &gt; 100 ha'!$Q$28,3,2))</f>
        <v>1</v>
      </c>
      <c r="AO362" s="300">
        <f>DGET('DB &gt; 100 ha'!$F$2:$N$41,'DB &gt; 100 ha'!$I$2,AL361:AN362)</f>
        <v>3</v>
      </c>
      <c r="AP362" s="67">
        <f>IF(I133&lt;7,6,ROUND(I133,0.1))</f>
        <v>6</v>
      </c>
      <c r="AQ362" s="67" t="s">
        <v>174</v>
      </c>
      <c r="AR362" s="67">
        <f>IF($K$42&lt;='DB &gt; 100 ha'!AL75,1,IF($K$42&gt;='DB &gt; 100 ha'!$Q$28,3,2))</f>
        <v>1</v>
      </c>
      <c r="AS362" s="300">
        <f>DGET('DB &gt; 100 ha'!$F$2:$N$41,'DB &gt; 100 ha'!$I$2,AP361:AR362)</f>
        <v>3</v>
      </c>
      <c r="AT362" s="67">
        <f>IF(J133&lt;7,6,ROUND(J133,0.1))</f>
        <v>6</v>
      </c>
      <c r="AU362" s="67" t="s">
        <v>174</v>
      </c>
      <c r="AV362" s="67">
        <f>IF($K$42&lt;='DB &gt; 100 ha'!AP75,1,IF($K$42&gt;='DB &gt; 100 ha'!$Q$28,3,2))</f>
        <v>1</v>
      </c>
      <c r="AW362" s="300">
        <f>DGET('DB &gt; 100 ha'!$F$2:$N$41,'DB &gt; 100 ha'!$I$2,AT361:AV362)</f>
        <v>3</v>
      </c>
      <c r="AX362" s="67">
        <f>IF(K133&lt;7,6,ROUND(K133,0.1))</f>
        <v>6</v>
      </c>
      <c r="AY362" s="67" t="s">
        <v>174</v>
      </c>
      <c r="AZ362" s="67">
        <f>IF($K$42&lt;='DB &gt; 100 ha'!AT75,1,IF($K$42&gt;='DB &gt; 100 ha'!$Q$28,3,2))</f>
        <v>1</v>
      </c>
      <c r="BA362" s="300">
        <f>DGET('DB &gt; 100 ha'!$F$2:$N$41,'DB &gt; 100 ha'!$I$2,AX361:AZ362)</f>
        <v>3</v>
      </c>
      <c r="BB362" s="67">
        <f>IF(L133&lt;7,6,ROUND(L133,0.1))</f>
        <v>6</v>
      </c>
      <c r="BC362" s="67" t="s">
        <v>174</v>
      </c>
      <c r="BD362" s="67">
        <f>IF($K$42&lt;='DB &gt; 100 ha'!AX75,1,IF($K$42&gt;='DB &gt; 100 ha'!$Q$28,3,2))</f>
        <v>1</v>
      </c>
      <c r="BE362" s="300">
        <f>DGET('DB &gt; 100 ha'!$F$2:$N$41,'DB &gt; 100 ha'!$I$2,BB361:BD362)</f>
        <v>3</v>
      </c>
    </row>
    <row r="363" spans="21:57" ht="15" x14ac:dyDescent="0.25">
      <c r="U363" s="157" t="s">
        <v>315</v>
      </c>
      <c r="V363" s="77" t="s">
        <v>24</v>
      </c>
      <c r="W363" s="77" t="s">
        <v>28</v>
      </c>
      <c r="X363" s="77" t="s">
        <v>29</v>
      </c>
      <c r="Y363" s="300">
        <f>IF(X364=0,0,DGET('DB &gt; 100 ha'!$F$2:$N$41,'DB &gt; 100 ha'!$J$2,V363:X364))</f>
        <v>0</v>
      </c>
      <c r="Z363" s="77" t="s">
        <v>24</v>
      </c>
      <c r="AA363" s="77" t="s">
        <v>28</v>
      </c>
      <c r="AB363" s="77" t="s">
        <v>29</v>
      </c>
      <c r="AC363" s="300">
        <f>IF(AB364=0,0,DGET('DB &gt; 100 ha'!$F$2:$N$41,'DB &gt; 100 ha'!$J$2,Z363:AB364))</f>
        <v>0</v>
      </c>
      <c r="AD363" s="77" t="s">
        <v>24</v>
      </c>
      <c r="AE363" s="77" t="s">
        <v>28</v>
      </c>
      <c r="AF363" s="77" t="s">
        <v>29</v>
      </c>
      <c r="AG363" s="300">
        <f>IF(AF364=0,0,DGET('DB &gt; 100 ha'!$F$2:$N$41,'DB &gt; 100 ha'!$J$2,AD363:AF364))</f>
        <v>0</v>
      </c>
      <c r="AH363" s="77" t="s">
        <v>24</v>
      </c>
      <c r="AI363" s="77" t="s">
        <v>28</v>
      </c>
      <c r="AJ363" s="77" t="s">
        <v>29</v>
      </c>
      <c r="AK363" s="300">
        <f>IF(AJ364=0,0,DGET('DB &gt; 100 ha'!$F$2:$N$41,'DB &gt; 100 ha'!$J$2,AH363:AJ364))</f>
        <v>0</v>
      </c>
      <c r="AL363" s="77" t="s">
        <v>24</v>
      </c>
      <c r="AM363" s="77" t="s">
        <v>28</v>
      </c>
      <c r="AN363" s="77" t="s">
        <v>29</v>
      </c>
      <c r="AO363" s="300">
        <f>IF(AN364=0,0,DGET('DB &gt; 100 ha'!$F$2:$N$41,'DB &gt; 100 ha'!$J$2,AL363:AN364))</f>
        <v>0</v>
      </c>
      <c r="AP363" s="77" t="s">
        <v>24</v>
      </c>
      <c r="AQ363" s="77" t="s">
        <v>28</v>
      </c>
      <c r="AR363" s="77" t="s">
        <v>29</v>
      </c>
      <c r="AS363" s="300">
        <f>IF(AR364=0,0,DGET('DB &gt; 100 ha'!$F$2:$N$41,'DB &gt; 100 ha'!$J$2,AP363:AR364))</f>
        <v>0</v>
      </c>
      <c r="AT363" s="77" t="s">
        <v>24</v>
      </c>
      <c r="AU363" s="77" t="s">
        <v>28</v>
      </c>
      <c r="AV363" s="77" t="s">
        <v>29</v>
      </c>
      <c r="AW363" s="300">
        <f>IF(AV364=0,0,DGET('DB &gt; 100 ha'!$F$2:$N$41,'DB &gt; 100 ha'!$J$2,AT363:AV364))</f>
        <v>0</v>
      </c>
      <c r="AX363" s="77" t="s">
        <v>24</v>
      </c>
      <c r="AY363" s="77" t="s">
        <v>28</v>
      </c>
      <c r="AZ363" s="77" t="s">
        <v>29</v>
      </c>
      <c r="BA363" s="300">
        <f>IF(AZ364=0,0,DGET('DB &gt; 100 ha'!$F$2:$N$41,'DB &gt; 100 ha'!$J$2,AX363:AZ364))</f>
        <v>0</v>
      </c>
      <c r="BB363" s="77" t="s">
        <v>24</v>
      </c>
      <c r="BC363" s="77" t="s">
        <v>28</v>
      </c>
      <c r="BD363" s="77" t="s">
        <v>29</v>
      </c>
      <c r="BE363" s="300">
        <f>IF(BD364=0,0,DGET('DB &gt; 100 ha'!$F$2:$N$41,'DB &gt; 100 ha'!$J$2,BB363:BD364))</f>
        <v>0</v>
      </c>
    </row>
    <row r="364" spans="21:57" ht="15" x14ac:dyDescent="0.25">
      <c r="U364" s="157" t="s">
        <v>332</v>
      </c>
      <c r="V364" s="67">
        <f>V362</f>
        <v>6</v>
      </c>
      <c r="W364" s="67" t="s">
        <v>174</v>
      </c>
      <c r="X364" s="65">
        <f>IF($K$43&gt;'DB &gt; 100 ha'!$R$31,'DB &gt; 100 ha'!$P$32,IF($K$43&gt;'DB &gt; 100 ha'!$R$30,'DB &gt; 100 ha'!$P$31,IF($K$43&gt;='DB &gt; 100 ha'!$Q$30,'DB &gt; 100 ha'!$P$26,0)))</f>
        <v>0</v>
      </c>
      <c r="Z364" s="67">
        <f>Z362</f>
        <v>6</v>
      </c>
      <c r="AA364" s="67" t="s">
        <v>174</v>
      </c>
      <c r="AB364" s="65">
        <f>IF($K$43&gt;'DB &gt; 100 ha'!$R$31,'DB &gt; 100 ha'!$P$32,IF($K$43&gt;'DB &gt; 100 ha'!$R$30,'DB &gt; 100 ha'!$P$31,IF($K$43&gt;='DB &gt; 100 ha'!$Q$30,'DB &gt; 100 ha'!$P$26,0)))</f>
        <v>0</v>
      </c>
      <c r="AC364" s="300"/>
      <c r="AD364" s="67">
        <f>AD362</f>
        <v>6</v>
      </c>
      <c r="AE364" s="67" t="s">
        <v>174</v>
      </c>
      <c r="AF364" s="65">
        <f>IF($K$43&gt;'DB &gt; 100 ha'!$R$31,'DB &gt; 100 ha'!$P$32,IF($K$43&gt;'DB &gt; 100 ha'!$R$30,'DB &gt; 100 ha'!$P$31,IF($K$43&gt;='DB &gt; 100 ha'!$Q$30,'DB &gt; 100 ha'!$P$26,0)))</f>
        <v>0</v>
      </c>
      <c r="AG364" s="300"/>
      <c r="AH364" s="67">
        <f>AH362</f>
        <v>6</v>
      </c>
      <c r="AI364" s="67" t="s">
        <v>174</v>
      </c>
      <c r="AJ364" s="65">
        <f>IF($K$43&gt;'DB &gt; 100 ha'!$R$31,'DB &gt; 100 ha'!$P$32,IF($K$43&gt;'DB &gt; 100 ha'!$R$30,'DB &gt; 100 ha'!$P$31,IF($K$43&gt;='DB &gt; 100 ha'!$Q$30,'DB &gt; 100 ha'!$P$26,0)))</f>
        <v>0</v>
      </c>
      <c r="AK364" s="300"/>
      <c r="AL364" s="67">
        <f>AL362</f>
        <v>6</v>
      </c>
      <c r="AM364" s="67" t="s">
        <v>174</v>
      </c>
      <c r="AN364" s="65">
        <f>IF($K$43&gt;'DB &gt; 100 ha'!$R$31,'DB &gt; 100 ha'!$P$32,IF($K$43&gt;'DB &gt; 100 ha'!$R$30,'DB &gt; 100 ha'!$P$31,IF($K$43&gt;='DB &gt; 100 ha'!$Q$30,'DB &gt; 100 ha'!$P$26,0)))</f>
        <v>0</v>
      </c>
      <c r="AO364" s="300"/>
      <c r="AP364" s="67">
        <f>AP362</f>
        <v>6</v>
      </c>
      <c r="AQ364" s="67" t="s">
        <v>317</v>
      </c>
      <c r="AR364" s="65">
        <f>IF($K$43&gt;'DB &gt; 100 ha'!$R$31,'DB &gt; 100 ha'!$P$32,IF($K$43&gt;'DB &gt; 100 ha'!$R$30,'DB &gt; 100 ha'!$P$31,IF($K$43&gt;='DB &gt; 100 ha'!$Q$30,'DB &gt; 100 ha'!$P$26,0)))</f>
        <v>0</v>
      </c>
      <c r="AS364" s="300"/>
      <c r="AT364" s="67">
        <f>AT362</f>
        <v>6</v>
      </c>
      <c r="AU364" s="67" t="s">
        <v>174</v>
      </c>
      <c r="AV364" s="65">
        <f>IF($K$43&gt;'DB &gt; 100 ha'!$R$31,'DB &gt; 100 ha'!$P$32,IF($K$43&gt;'DB &gt; 100 ha'!$R$30,'DB &gt; 100 ha'!$P$31,IF($K$43&gt;='DB &gt; 100 ha'!$Q$30,'DB &gt; 100 ha'!$P$26,0)))</f>
        <v>0</v>
      </c>
      <c r="AW364" s="300"/>
      <c r="AX364" s="67">
        <f>AX362</f>
        <v>6</v>
      </c>
      <c r="AY364" s="67" t="s">
        <v>174</v>
      </c>
      <c r="AZ364" s="65">
        <f>IF($K$43&gt;'DB &gt; 100 ha'!$R$31,'DB &gt; 100 ha'!$P$32,IF($K$43&gt;'DB &gt; 100 ha'!$R$30,'DB &gt; 100 ha'!$P$31,IF($K$43&gt;='DB &gt; 100 ha'!$Q$30,'DB &gt; 100 ha'!$P$26,0)))</f>
        <v>0</v>
      </c>
      <c r="BA364" s="300"/>
      <c r="BB364" s="67">
        <f>BB362</f>
        <v>6</v>
      </c>
      <c r="BC364" s="67" t="s">
        <v>174</v>
      </c>
      <c r="BD364" s="65">
        <f>IF($K$43&gt;'DB &gt; 100 ha'!$R$31,'DB &gt; 100 ha'!$P$32,IF($K$43&gt;'DB &gt; 100 ha'!$R$30,'DB &gt; 100 ha'!$P$31,IF($K$43&gt;='DB &gt; 100 ha'!$Q$30,'DB &gt; 100 ha'!$P$26,0)))</f>
        <v>0</v>
      </c>
      <c r="BE364" s="300"/>
    </row>
    <row r="365" spans="21:57" ht="15" x14ac:dyDescent="0.25">
      <c r="U365" s="157" t="s">
        <v>315</v>
      </c>
      <c r="V365" s="77" t="s">
        <v>24</v>
      </c>
      <c r="W365" s="77" t="s">
        <v>28</v>
      </c>
      <c r="X365" s="77" t="s">
        <v>29</v>
      </c>
      <c r="Y365" s="300">
        <f>DGET('DB &gt; 100 ha'!$F$2:$N$41,'DB &gt; 100 ha'!$K$2,V365:X366)</f>
        <v>61</v>
      </c>
      <c r="Z365" s="77" t="s">
        <v>24</v>
      </c>
      <c r="AA365" s="77" t="s">
        <v>28</v>
      </c>
      <c r="AB365" s="77" t="s">
        <v>29</v>
      </c>
      <c r="AC365" s="300">
        <f>DGET('DB &gt; 100 ha'!$F$2:$N$41,'DB &gt; 100 ha'!$K$2,Z365:AB366)</f>
        <v>61</v>
      </c>
      <c r="AD365" s="77" t="s">
        <v>24</v>
      </c>
      <c r="AE365" s="77" t="s">
        <v>28</v>
      </c>
      <c r="AF365" s="77" t="s">
        <v>29</v>
      </c>
      <c r="AG365" s="300">
        <f>DGET('DB &gt; 100 ha'!$F$2:$N$41,'DB &gt; 100 ha'!$K$2,AD365:AF366)</f>
        <v>61</v>
      </c>
      <c r="AH365" s="77" t="s">
        <v>24</v>
      </c>
      <c r="AI365" s="77" t="s">
        <v>28</v>
      </c>
      <c r="AJ365" s="77" t="s">
        <v>29</v>
      </c>
      <c r="AK365" s="300">
        <f>DGET('DB &gt; 100 ha'!$F$2:$N$41,'DB &gt; 100 ha'!$K$2,AH365:AJ366)</f>
        <v>61</v>
      </c>
      <c r="AL365" s="77" t="s">
        <v>24</v>
      </c>
      <c r="AM365" s="77" t="s">
        <v>28</v>
      </c>
      <c r="AN365" s="77" t="s">
        <v>29</v>
      </c>
      <c r="AO365" s="300">
        <f>DGET('DB &gt; 100 ha'!$F$2:$N$41,'DB &gt; 100 ha'!$K$2,AL365:AN366)</f>
        <v>61</v>
      </c>
      <c r="AP365" s="77" t="s">
        <v>24</v>
      </c>
      <c r="AQ365" s="77" t="s">
        <v>28</v>
      </c>
      <c r="AR365" s="77" t="s">
        <v>29</v>
      </c>
      <c r="AS365" s="300">
        <f>DGET('DB &gt; 100 ha'!$F$2:$N$41,'DB &gt; 100 ha'!$K$2,AP365:AR366)</f>
        <v>61</v>
      </c>
      <c r="AT365" s="77" t="s">
        <v>24</v>
      </c>
      <c r="AU365" s="77" t="s">
        <v>28</v>
      </c>
      <c r="AV365" s="77" t="s">
        <v>29</v>
      </c>
      <c r="AW365" s="300">
        <f>DGET('DB &gt; 100 ha'!$F$2:$N$41,'DB &gt; 100 ha'!$K$2,AT365:AV366)</f>
        <v>61</v>
      </c>
      <c r="AX365" s="77" t="s">
        <v>24</v>
      </c>
      <c r="AY365" s="77" t="s">
        <v>28</v>
      </c>
      <c r="AZ365" s="77" t="s">
        <v>29</v>
      </c>
      <c r="BA365" s="300">
        <f>DGET('DB &gt; 100 ha'!$F$2:$N$41,'DB &gt; 100 ha'!$K$2,AX365:AZ366)</f>
        <v>61</v>
      </c>
      <c r="BB365" s="77" t="s">
        <v>24</v>
      </c>
      <c r="BC365" s="77" t="s">
        <v>28</v>
      </c>
      <c r="BD365" s="77" t="s">
        <v>29</v>
      </c>
      <c r="BE365" s="300">
        <f>DGET('DB &gt; 100 ha'!$F$2:$N$41,'DB &gt; 100 ha'!$K$2,BB365:BD366)</f>
        <v>61</v>
      </c>
    </row>
    <row r="366" spans="21:57" ht="15" x14ac:dyDescent="0.25">
      <c r="U366" s="157" t="s">
        <v>336</v>
      </c>
      <c r="V366" s="67">
        <f>V364</f>
        <v>6</v>
      </c>
      <c r="W366" s="77" t="s">
        <v>174</v>
      </c>
      <c r="X366" s="65">
        <v>1</v>
      </c>
      <c r="Z366" s="67">
        <f>Z364</f>
        <v>6</v>
      </c>
      <c r="AA366" s="77" t="s">
        <v>174</v>
      </c>
      <c r="AB366" s="65">
        <v>1</v>
      </c>
      <c r="AD366" s="67">
        <f>AD364</f>
        <v>6</v>
      </c>
      <c r="AE366" s="77" t="s">
        <v>174</v>
      </c>
      <c r="AF366" s="65">
        <v>1</v>
      </c>
      <c r="AH366" s="67">
        <f>AH364</f>
        <v>6</v>
      </c>
      <c r="AI366" s="77" t="s">
        <v>174</v>
      </c>
      <c r="AJ366" s="65">
        <v>1</v>
      </c>
      <c r="AL366" s="67">
        <f>AL364</f>
        <v>6</v>
      </c>
      <c r="AM366" s="77" t="s">
        <v>174</v>
      </c>
      <c r="AN366" s="65">
        <v>1</v>
      </c>
      <c r="AP366" s="67">
        <f>AP364</f>
        <v>6</v>
      </c>
      <c r="AQ366" s="77" t="s">
        <v>174</v>
      </c>
      <c r="AR366" s="65">
        <v>1</v>
      </c>
      <c r="AT366" s="67">
        <f>AT364</f>
        <v>6</v>
      </c>
      <c r="AU366" s="77" t="s">
        <v>174</v>
      </c>
      <c r="AV366" s="65">
        <v>1</v>
      </c>
      <c r="AX366" s="67">
        <f>AX364</f>
        <v>6</v>
      </c>
      <c r="AY366" s="77" t="s">
        <v>174</v>
      </c>
      <c r="AZ366" s="65">
        <v>1</v>
      </c>
      <c r="BB366" s="67">
        <f>BB364</f>
        <v>6</v>
      </c>
      <c r="BC366" s="77" t="s">
        <v>174</v>
      </c>
      <c r="BD366" s="65">
        <v>1</v>
      </c>
    </row>
    <row r="367" spans="21:57" ht="15" x14ac:dyDescent="0.25">
      <c r="U367" s="157" t="s">
        <v>315</v>
      </c>
      <c r="V367" s="77" t="s">
        <v>24</v>
      </c>
      <c r="W367" s="77" t="s">
        <v>28</v>
      </c>
      <c r="X367" s="77" t="s">
        <v>29</v>
      </c>
      <c r="Y367" s="300">
        <f>DGET('DB &gt; 100 ha'!$F$2:$N$41,'DB &gt; 100 ha'!$L$2,V367:X368)</f>
        <v>11</v>
      </c>
      <c r="Z367" s="77" t="s">
        <v>24</v>
      </c>
      <c r="AA367" s="77" t="s">
        <v>28</v>
      </c>
      <c r="AB367" s="77" t="s">
        <v>29</v>
      </c>
      <c r="AC367" s="300">
        <f>DGET('DB &gt; 100 ha'!$F$2:$N$41,'DB &gt; 100 ha'!$L$2,Z367:AB368)</f>
        <v>11</v>
      </c>
      <c r="AD367" s="77" t="s">
        <v>24</v>
      </c>
      <c r="AE367" s="77" t="s">
        <v>28</v>
      </c>
      <c r="AF367" s="77" t="s">
        <v>29</v>
      </c>
      <c r="AG367" s="300">
        <f>DGET('DB &gt; 100 ha'!$F$2:$N$41,'DB &gt; 100 ha'!$L$2,AD367:AF368)</f>
        <v>11</v>
      </c>
      <c r="AH367" s="77" t="s">
        <v>24</v>
      </c>
      <c r="AI367" s="77" t="s">
        <v>28</v>
      </c>
      <c r="AJ367" s="77" t="s">
        <v>29</v>
      </c>
      <c r="AK367" s="300">
        <f>DGET('DB &gt; 100 ha'!$F$2:$N$41,'DB &gt; 100 ha'!$L$2,AH367:AJ368)</f>
        <v>11</v>
      </c>
      <c r="AL367" s="77" t="s">
        <v>24</v>
      </c>
      <c r="AM367" s="77" t="s">
        <v>28</v>
      </c>
      <c r="AN367" s="77" t="s">
        <v>29</v>
      </c>
      <c r="AO367" s="300">
        <f>DGET('DB &gt; 100 ha'!$F$2:$N$41,'DB &gt; 100 ha'!$L$2,AL367:AN368)</f>
        <v>11</v>
      </c>
      <c r="AP367" s="77" t="s">
        <v>24</v>
      </c>
      <c r="AQ367" s="77" t="s">
        <v>28</v>
      </c>
      <c r="AR367" s="77" t="s">
        <v>29</v>
      </c>
      <c r="AS367" s="300">
        <f>DGET('DB &gt; 100 ha'!$F$2:$N$41,'DB &gt; 100 ha'!$L$2,AP367:AR368)</f>
        <v>11</v>
      </c>
      <c r="AT367" s="77" t="s">
        <v>24</v>
      </c>
      <c r="AU367" s="77" t="s">
        <v>28</v>
      </c>
      <c r="AV367" s="77" t="s">
        <v>29</v>
      </c>
      <c r="AW367" s="300">
        <f>DGET('DB &gt; 100 ha'!$F$2:$N$41,'DB &gt; 100 ha'!$L$2,AT367:AV368)</f>
        <v>11</v>
      </c>
      <c r="AX367" s="77" t="s">
        <v>24</v>
      </c>
      <c r="AY367" s="77" t="s">
        <v>28</v>
      </c>
      <c r="AZ367" s="77" t="s">
        <v>29</v>
      </c>
      <c r="BA367" s="300">
        <f>DGET('DB &gt; 100 ha'!$F$2:$N$41,'DB &gt; 100 ha'!$L$2,AX367:AZ368)</f>
        <v>11</v>
      </c>
      <c r="BB367" s="77" t="s">
        <v>24</v>
      </c>
      <c r="BC367" s="77" t="s">
        <v>28</v>
      </c>
      <c r="BD367" s="77" t="s">
        <v>29</v>
      </c>
      <c r="BE367" s="300">
        <f>DGET('DB &gt; 100 ha'!$F$2:$N$41,'DB &gt; 100 ha'!$L$2,BB367:BD368)</f>
        <v>11</v>
      </c>
    </row>
    <row r="368" spans="21:57" ht="15" x14ac:dyDescent="0.25">
      <c r="U368" s="157" t="s">
        <v>337</v>
      </c>
      <c r="V368" s="67">
        <f>V366</f>
        <v>6</v>
      </c>
      <c r="W368" s="77" t="s">
        <v>174</v>
      </c>
      <c r="X368" s="65">
        <f>X366</f>
        <v>1</v>
      </c>
      <c r="Z368" s="67">
        <f>Z366</f>
        <v>6</v>
      </c>
      <c r="AA368" s="77" t="s">
        <v>174</v>
      </c>
      <c r="AB368" s="65">
        <f>AB366</f>
        <v>1</v>
      </c>
      <c r="AD368" s="67">
        <f>AD366</f>
        <v>6</v>
      </c>
      <c r="AE368" s="77" t="s">
        <v>174</v>
      </c>
      <c r="AF368" s="65">
        <f>AF366</f>
        <v>1</v>
      </c>
      <c r="AH368" s="67">
        <f>AH366</f>
        <v>6</v>
      </c>
      <c r="AI368" s="77" t="s">
        <v>174</v>
      </c>
      <c r="AJ368" s="65">
        <f>AJ366</f>
        <v>1</v>
      </c>
      <c r="AL368" s="67">
        <f>AL366</f>
        <v>6</v>
      </c>
      <c r="AM368" s="77" t="s">
        <v>174</v>
      </c>
      <c r="AN368" s="65">
        <f>AN366</f>
        <v>1</v>
      </c>
      <c r="AP368" s="67">
        <f>AP366</f>
        <v>6</v>
      </c>
      <c r="AQ368" s="77" t="s">
        <v>174</v>
      </c>
      <c r="AR368" s="65">
        <f>AR366</f>
        <v>1</v>
      </c>
      <c r="AT368" s="67">
        <f>AT366</f>
        <v>6</v>
      </c>
      <c r="AU368" s="77" t="s">
        <v>174</v>
      </c>
      <c r="AV368" s="65">
        <f>AV366</f>
        <v>1</v>
      </c>
      <c r="AX368" s="67">
        <f>AX366</f>
        <v>6</v>
      </c>
      <c r="AY368" s="77" t="s">
        <v>174</v>
      </c>
      <c r="AZ368" s="65">
        <f>AZ366</f>
        <v>1</v>
      </c>
      <c r="BB368" s="67">
        <f>BB366</f>
        <v>6</v>
      </c>
      <c r="BC368" s="77" t="s">
        <v>174</v>
      </c>
      <c r="BD368" s="65">
        <f>BD366</f>
        <v>1</v>
      </c>
    </row>
    <row r="369" spans="21:57" ht="15" x14ac:dyDescent="0.25">
      <c r="U369" s="157" t="s">
        <v>315</v>
      </c>
      <c r="V369" s="77" t="s">
        <v>24</v>
      </c>
      <c r="W369" s="77" t="s">
        <v>28</v>
      </c>
      <c r="X369" s="77" t="s">
        <v>29</v>
      </c>
      <c r="Y369" s="300">
        <f>DGET('DB &gt; 100 ha'!$F$2:$N$41,'DB &gt; 100 ha'!$M$2,V369:X370)</f>
        <v>0</v>
      </c>
      <c r="Z369" s="77" t="s">
        <v>24</v>
      </c>
      <c r="AA369" s="77" t="s">
        <v>28</v>
      </c>
      <c r="AB369" s="77" t="s">
        <v>29</v>
      </c>
      <c r="AC369" s="300">
        <f>DGET('DB &gt; 100 ha'!$F$2:$N$41,'DB &gt; 100 ha'!$M$2,Z369:AB370)</f>
        <v>0</v>
      </c>
      <c r="AD369" s="77" t="s">
        <v>24</v>
      </c>
      <c r="AE369" s="77" t="s">
        <v>28</v>
      </c>
      <c r="AF369" s="77" t="s">
        <v>29</v>
      </c>
      <c r="AG369" s="300">
        <f>DGET('DB &gt; 100 ha'!$F$2:$N$41,'DB &gt; 100 ha'!$M$2,AD369:AF370)</f>
        <v>0</v>
      </c>
      <c r="AH369" s="77" t="s">
        <v>24</v>
      </c>
      <c r="AI369" s="77" t="s">
        <v>28</v>
      </c>
      <c r="AJ369" s="77" t="s">
        <v>29</v>
      </c>
      <c r="AK369" s="300">
        <f>DGET('DB &gt; 100 ha'!$F$2:$N$41,'DB &gt; 100 ha'!$M$2,AH369:AJ370)</f>
        <v>0</v>
      </c>
      <c r="AL369" s="77" t="s">
        <v>24</v>
      </c>
      <c r="AM369" s="77" t="s">
        <v>28</v>
      </c>
      <c r="AN369" s="77" t="s">
        <v>29</v>
      </c>
      <c r="AO369" s="300">
        <f>DGET('DB &gt; 100 ha'!$F$2:$N$41,'DB &gt; 100 ha'!$M$2,AL369:AN370)</f>
        <v>0</v>
      </c>
      <c r="AP369" s="77" t="s">
        <v>24</v>
      </c>
      <c r="AQ369" s="77" t="s">
        <v>28</v>
      </c>
      <c r="AR369" s="77" t="s">
        <v>29</v>
      </c>
      <c r="AS369" s="300">
        <f>DGET('DB &gt; 100 ha'!$F$2:$N$41,'DB &gt; 100 ha'!$M$2,AP369:AR370)</f>
        <v>0</v>
      </c>
      <c r="AT369" s="77" t="s">
        <v>24</v>
      </c>
      <c r="AU369" s="77" t="s">
        <v>28</v>
      </c>
      <c r="AV369" s="77" t="s">
        <v>29</v>
      </c>
      <c r="AW369" s="300">
        <f>DGET('DB &gt; 100 ha'!$F$2:$N$41,'DB &gt; 100 ha'!$M$2,AT369:AV370)</f>
        <v>0</v>
      </c>
      <c r="AX369" s="77" t="s">
        <v>24</v>
      </c>
      <c r="AY369" s="77" t="s">
        <v>28</v>
      </c>
      <c r="AZ369" s="77" t="s">
        <v>29</v>
      </c>
      <c r="BA369" s="300">
        <f>DGET('DB &gt; 100 ha'!$F$2:$N$41,'DB &gt; 100 ha'!$M$2,AX369:AZ370)</f>
        <v>0</v>
      </c>
      <c r="BB369" s="77" t="s">
        <v>24</v>
      </c>
      <c r="BC369" s="77" t="s">
        <v>28</v>
      </c>
      <c r="BD369" s="77" t="s">
        <v>29</v>
      </c>
      <c r="BE369" s="300">
        <f>DGET('DB &gt; 100 ha'!$F$2:$N$41,'DB &gt; 100 ha'!$M$2,BB369:BD370)</f>
        <v>0</v>
      </c>
    </row>
    <row r="370" spans="21:57" ht="15" x14ac:dyDescent="0.25">
      <c r="U370" s="157" t="s">
        <v>342</v>
      </c>
      <c r="V370" s="67">
        <f>V368</f>
        <v>6</v>
      </c>
      <c r="W370" s="77" t="str">
        <f>W368</f>
        <v>&gt;20</v>
      </c>
      <c r="X370" s="65">
        <f>$O$65+1</f>
        <v>1</v>
      </c>
      <c r="Z370" s="67">
        <f>Z368</f>
        <v>6</v>
      </c>
      <c r="AA370" s="77" t="str">
        <f>AA368</f>
        <v>&gt;20</v>
      </c>
      <c r="AB370" s="65">
        <f>$O$65+1</f>
        <v>1</v>
      </c>
      <c r="AD370" s="67">
        <f>AD368</f>
        <v>6</v>
      </c>
      <c r="AE370" s="77" t="str">
        <f>AE368</f>
        <v>&gt;20</v>
      </c>
      <c r="AF370" s="65">
        <f>$O$65+1</f>
        <v>1</v>
      </c>
      <c r="AH370" s="67">
        <f>AH368</f>
        <v>6</v>
      </c>
      <c r="AI370" s="77" t="str">
        <f>AI368</f>
        <v>&gt;20</v>
      </c>
      <c r="AJ370" s="65">
        <f>$O$65+1</f>
        <v>1</v>
      </c>
      <c r="AL370" s="67">
        <f>AL368</f>
        <v>6</v>
      </c>
      <c r="AM370" s="77" t="str">
        <f>AM368</f>
        <v>&gt;20</v>
      </c>
      <c r="AN370" s="65">
        <f>$O$65+1</f>
        <v>1</v>
      </c>
      <c r="AP370" s="67">
        <f>AP368</f>
        <v>6</v>
      </c>
      <c r="AQ370" s="77" t="str">
        <f>AQ368</f>
        <v>&gt;20</v>
      </c>
      <c r="AR370" s="65">
        <f>$O$65+1</f>
        <v>1</v>
      </c>
      <c r="AT370" s="67">
        <f>AT368</f>
        <v>6</v>
      </c>
      <c r="AU370" s="77" t="str">
        <f>AU368</f>
        <v>&gt;20</v>
      </c>
      <c r="AV370" s="65">
        <f>$O$65+1</f>
        <v>1</v>
      </c>
      <c r="AX370" s="67">
        <f>AX368</f>
        <v>6</v>
      </c>
      <c r="AY370" s="77" t="str">
        <f>AY368</f>
        <v>&gt;20</v>
      </c>
      <c r="AZ370" s="65">
        <f>$O$65+1</f>
        <v>1</v>
      </c>
      <c r="BB370" s="67">
        <f>BB368</f>
        <v>6</v>
      </c>
      <c r="BC370" s="77" t="str">
        <f>BC368</f>
        <v>&gt;20</v>
      </c>
      <c r="BD370" s="65">
        <f>$O$65+1</f>
        <v>1</v>
      </c>
    </row>
    <row r="373" spans="21:57" x14ac:dyDescent="0.2">
      <c r="U373" s="65" t="s">
        <v>57</v>
      </c>
      <c r="V373" s="65" t="s">
        <v>24</v>
      </c>
      <c r="W373" s="65" t="s">
        <v>25</v>
      </c>
      <c r="X373" s="65" t="s">
        <v>110</v>
      </c>
    </row>
    <row r="374" spans="21:57" x14ac:dyDescent="0.2">
      <c r="V374" s="65" t="s">
        <v>4</v>
      </c>
      <c r="W374" s="65">
        <v>0</v>
      </c>
      <c r="X374" s="65">
        <v>43</v>
      </c>
    </row>
    <row r="375" spans="21:57" x14ac:dyDescent="0.2">
      <c r="U375" s="65" t="s">
        <v>57</v>
      </c>
      <c r="V375" s="65" t="s">
        <v>24</v>
      </c>
      <c r="W375" s="65" t="s">
        <v>25</v>
      </c>
      <c r="X375" s="65" t="s">
        <v>110</v>
      </c>
    </row>
    <row r="376" spans="21:57" x14ac:dyDescent="0.2">
      <c r="V376" s="65" t="s">
        <v>5</v>
      </c>
      <c r="W376" s="65">
        <v>0</v>
      </c>
      <c r="X376" s="65">
        <f>X374</f>
        <v>43</v>
      </c>
    </row>
    <row r="377" spans="21:57" x14ac:dyDescent="0.2">
      <c r="U377" s="65" t="s">
        <v>57</v>
      </c>
      <c r="V377" s="65" t="s">
        <v>24</v>
      </c>
      <c r="W377" s="65" t="s">
        <v>25</v>
      </c>
      <c r="X377" s="65" t="s">
        <v>110</v>
      </c>
    </row>
    <row r="378" spans="21:57" x14ac:dyDescent="0.2">
      <c r="V378" s="65" t="s">
        <v>6</v>
      </c>
      <c r="W378" s="65">
        <v>0</v>
      </c>
      <c r="X378" s="65">
        <f>X376</f>
        <v>43</v>
      </c>
    </row>
    <row r="379" spans="21:57" x14ac:dyDescent="0.2">
      <c r="U379" s="65" t="s">
        <v>56</v>
      </c>
      <c r="V379" s="65" t="s">
        <v>24</v>
      </c>
      <c r="W379" s="65" t="s">
        <v>25</v>
      </c>
      <c r="X379" s="65" t="s">
        <v>110</v>
      </c>
    </row>
    <row r="380" spans="21:57" x14ac:dyDescent="0.2">
      <c r="V380" s="65" t="s">
        <v>4</v>
      </c>
      <c r="W380" s="65">
        <v>0</v>
      </c>
      <c r="X380" s="65">
        <v>42</v>
      </c>
    </row>
    <row r="381" spans="21:57" x14ac:dyDescent="0.2">
      <c r="V381" s="65" t="s">
        <v>24</v>
      </c>
      <c r="W381" s="65" t="s">
        <v>25</v>
      </c>
      <c r="X381" s="65" t="s">
        <v>110</v>
      </c>
    </row>
    <row r="382" spans="21:57" x14ac:dyDescent="0.2">
      <c r="V382" s="65" t="s">
        <v>5</v>
      </c>
      <c r="W382" s="65">
        <v>0</v>
      </c>
      <c r="X382" s="65">
        <f>X380</f>
        <v>42</v>
      </c>
    </row>
    <row r="383" spans="21:57" x14ac:dyDescent="0.2">
      <c r="V383" s="65" t="s">
        <v>24</v>
      </c>
      <c r="W383" s="65" t="s">
        <v>25</v>
      </c>
      <c r="X383" s="65" t="s">
        <v>110</v>
      </c>
    </row>
    <row r="384" spans="21:57" x14ac:dyDescent="0.2">
      <c r="V384" s="65" t="s">
        <v>6</v>
      </c>
      <c r="W384" s="65">
        <v>0</v>
      </c>
      <c r="X384" s="65">
        <f>X382</f>
        <v>42</v>
      </c>
    </row>
    <row r="385" spans="21:25" x14ac:dyDescent="0.2">
      <c r="U385" s="65" t="s">
        <v>351</v>
      </c>
      <c r="V385" s="65" t="s">
        <v>24</v>
      </c>
      <c r="W385" s="65" t="s">
        <v>25</v>
      </c>
      <c r="X385" s="65" t="s">
        <v>110</v>
      </c>
    </row>
    <row r="386" spans="21:25" x14ac:dyDescent="0.2">
      <c r="V386" s="65" t="s">
        <v>4</v>
      </c>
      <c r="W386" s="65">
        <v>0</v>
      </c>
      <c r="X386" s="65">
        <v>41</v>
      </c>
    </row>
    <row r="387" spans="21:25" x14ac:dyDescent="0.2">
      <c r="V387" s="65" t="s">
        <v>24</v>
      </c>
      <c r="W387" s="65" t="s">
        <v>25</v>
      </c>
      <c r="X387" s="65" t="s">
        <v>110</v>
      </c>
    </row>
    <row r="388" spans="21:25" x14ac:dyDescent="0.2">
      <c r="V388" s="65" t="s">
        <v>5</v>
      </c>
      <c r="W388" s="65">
        <v>0</v>
      </c>
      <c r="X388" s="65">
        <f>X386</f>
        <v>41</v>
      </c>
    </row>
    <row r="389" spans="21:25" x14ac:dyDescent="0.2">
      <c r="V389" s="65" t="s">
        <v>24</v>
      </c>
      <c r="W389" s="65" t="s">
        <v>25</v>
      </c>
      <c r="X389" s="65" t="s">
        <v>110</v>
      </c>
    </row>
    <row r="390" spans="21:25" x14ac:dyDescent="0.2">
      <c r="V390" s="65" t="s">
        <v>6</v>
      </c>
      <c r="W390" s="65">
        <v>0</v>
      </c>
      <c r="X390" s="65">
        <f>X388</f>
        <v>41</v>
      </c>
    </row>
    <row r="391" spans="21:25" x14ac:dyDescent="0.2">
      <c r="U391" s="65" t="s">
        <v>183</v>
      </c>
      <c r="V391" s="65" t="s">
        <v>24</v>
      </c>
      <c r="W391" s="65" t="s">
        <v>25</v>
      </c>
      <c r="X391" s="65" t="s">
        <v>110</v>
      </c>
    </row>
    <row r="392" spans="21:25" x14ac:dyDescent="0.2">
      <c r="X392" s="65">
        <v>61</v>
      </c>
      <c r="Y392" s="65">
        <v>61</v>
      </c>
    </row>
    <row r="393" spans="21:25" x14ac:dyDescent="0.2">
      <c r="U393" s="65" t="s">
        <v>352</v>
      </c>
      <c r="X393" s="65" t="s">
        <v>110</v>
      </c>
      <c r="Y393" s="65" t="s">
        <v>110</v>
      </c>
    </row>
    <row r="394" spans="21:25" x14ac:dyDescent="0.2">
      <c r="X394" s="65">
        <v>62</v>
      </c>
      <c r="Y394" s="65">
        <v>621</v>
      </c>
    </row>
    <row r="395" spans="21:25" x14ac:dyDescent="0.2">
      <c r="U395" s="65" t="s">
        <v>353</v>
      </c>
      <c r="V395" s="65" t="s">
        <v>24</v>
      </c>
      <c r="W395" s="65" t="s">
        <v>25</v>
      </c>
      <c r="X395" s="65" t="s">
        <v>110</v>
      </c>
    </row>
    <row r="396" spans="21:25" x14ac:dyDescent="0.2">
      <c r="V396" s="65" t="s">
        <v>6</v>
      </c>
      <c r="W396" s="65">
        <v>0</v>
      </c>
      <c r="X396" s="65">
        <v>52</v>
      </c>
    </row>
    <row r="397" spans="21:25" x14ac:dyDescent="0.2">
      <c r="V397" s="65" t="s">
        <v>24</v>
      </c>
      <c r="W397" s="65" t="s">
        <v>25</v>
      </c>
      <c r="X397" s="65" t="s">
        <v>110</v>
      </c>
    </row>
    <row r="398" spans="21:25" x14ac:dyDescent="0.2">
      <c r="V398" s="65" t="s">
        <v>4</v>
      </c>
      <c r="W398" s="65">
        <v>0</v>
      </c>
      <c r="X398" s="65">
        <v>52</v>
      </c>
    </row>
    <row r="399" spans="21:25" x14ac:dyDescent="0.2">
      <c r="U399" s="65" t="s">
        <v>354</v>
      </c>
      <c r="V399" s="65" t="s">
        <v>24</v>
      </c>
      <c r="W399" s="65" t="s">
        <v>25</v>
      </c>
      <c r="X399" s="65" t="s">
        <v>110</v>
      </c>
    </row>
    <row r="400" spans="21:25" x14ac:dyDescent="0.2">
      <c r="W400" s="65">
        <v>0</v>
      </c>
      <c r="X400" s="65">
        <v>51</v>
      </c>
    </row>
    <row r="401" spans="21:24" x14ac:dyDescent="0.2">
      <c r="U401" s="65" t="s">
        <v>355</v>
      </c>
      <c r="V401" s="65" t="s">
        <v>24</v>
      </c>
      <c r="W401" s="65" t="s">
        <v>25</v>
      </c>
      <c r="X401" s="65" t="s">
        <v>110</v>
      </c>
    </row>
    <row r="402" spans="21:24" x14ac:dyDescent="0.2">
      <c r="W402" s="65">
        <v>0</v>
      </c>
      <c r="X402" s="65">
        <v>73</v>
      </c>
    </row>
    <row r="403" spans="21:24" x14ac:dyDescent="0.2">
      <c r="U403" s="65" t="s">
        <v>356</v>
      </c>
      <c r="V403" s="65" t="s">
        <v>24</v>
      </c>
      <c r="W403" s="65" t="s">
        <v>25</v>
      </c>
      <c r="X403" s="65" t="s">
        <v>110</v>
      </c>
    </row>
    <row r="404" spans="21:24" x14ac:dyDescent="0.2">
      <c r="W404" s="65">
        <v>0</v>
      </c>
      <c r="X404" s="65">
        <v>55</v>
      </c>
    </row>
    <row r="405" spans="21:24" x14ac:dyDescent="0.2">
      <c r="U405" s="65" t="s">
        <v>356</v>
      </c>
      <c r="V405" s="65" t="s">
        <v>24</v>
      </c>
      <c r="W405" s="65" t="s">
        <v>25</v>
      </c>
      <c r="X405" s="65" t="s">
        <v>110</v>
      </c>
    </row>
    <row r="406" spans="21:24" x14ac:dyDescent="0.2">
      <c r="W406" s="65">
        <v>0</v>
      </c>
      <c r="X406" s="65">
        <v>71</v>
      </c>
    </row>
  </sheetData>
  <sheetProtection password="F582" sheet="1" objects="1" scenarios="1" selectLockedCells="1"/>
  <mergeCells count="24">
    <mergeCell ref="B124:B128"/>
    <mergeCell ref="B131:B135"/>
    <mergeCell ref="B82:B86"/>
    <mergeCell ref="B96:B100"/>
    <mergeCell ref="D79:L79"/>
    <mergeCell ref="B89:B93"/>
    <mergeCell ref="B103:B107"/>
    <mergeCell ref="B110:B114"/>
    <mergeCell ref="B117:B121"/>
    <mergeCell ref="C2:L2"/>
    <mergeCell ref="A2:B2"/>
    <mergeCell ref="A1:L1"/>
    <mergeCell ref="D73:E73"/>
    <mergeCell ref="B61:J61"/>
    <mergeCell ref="D45:H45"/>
    <mergeCell ref="B46:C46"/>
    <mergeCell ref="B57:J57"/>
    <mergeCell ref="B58:J58"/>
    <mergeCell ref="B59:J59"/>
    <mergeCell ref="F68:L68"/>
    <mergeCell ref="D69:E69"/>
    <mergeCell ref="D70:E70"/>
    <mergeCell ref="D71:E71"/>
    <mergeCell ref="D72:E72"/>
  </mergeCells>
  <conditionalFormatting sqref="D82:L135">
    <cfRule type="cellIs" dxfId="52" priority="13" operator="equal">
      <formula>0</formula>
    </cfRule>
  </conditionalFormatting>
  <conditionalFormatting sqref="F138">
    <cfRule type="cellIs" dxfId="51" priority="12" operator="equal">
      <formula>0</formula>
    </cfRule>
  </conditionalFormatting>
  <conditionalFormatting sqref="K138">
    <cfRule type="cellIs" dxfId="50" priority="11" operator="equal">
      <formula>0</formula>
    </cfRule>
  </conditionalFormatting>
  <conditionalFormatting sqref="F154 F152">
    <cfRule type="cellIs" dxfId="49" priority="2" operator="equal">
      <formula>0</formula>
    </cfRule>
  </conditionalFormatting>
  <conditionalFormatting sqref="F140">
    <cfRule type="cellIs" dxfId="48" priority="10" operator="equal">
      <formula>0</formula>
    </cfRule>
  </conditionalFormatting>
  <conditionalFormatting sqref="F142">
    <cfRule type="cellIs" dxfId="47" priority="9" operator="equal">
      <formula>0</formula>
    </cfRule>
  </conditionalFormatting>
  <conditionalFormatting sqref="F150">
    <cfRule type="cellIs" dxfId="46" priority="3" operator="equal">
      <formula>0</formula>
    </cfRule>
  </conditionalFormatting>
  <conditionalFormatting sqref="K142 K140">
    <cfRule type="cellIs" dxfId="45" priority="6" operator="equal">
      <formula>0</formula>
    </cfRule>
  </conditionalFormatting>
  <conditionalFormatting sqref="F144">
    <cfRule type="cellIs" dxfId="44" priority="5" operator="equal">
      <formula>0</formula>
    </cfRule>
  </conditionalFormatting>
  <conditionalFormatting sqref="F148 F146">
    <cfRule type="cellIs" dxfId="43" priority="4" operator="equal">
      <formula>0</formula>
    </cfRule>
  </conditionalFormatting>
  <conditionalFormatting sqref="L59:L60">
    <cfRule type="cellIs" dxfId="42" priority="1" operator="equal">
      <formula>"-"</formula>
    </cfRule>
  </conditionalFormatting>
  <dataValidations disablePrompts="1" count="1">
    <dataValidation type="list" allowBlank="1" showInputMessage="1" showErrorMessage="1" sqref="K59">
      <formula1>Abfrage</formula1>
    </dataValidation>
  </dataValidations>
  <pageMargins left="0.7" right="0.7" top="0.78740157499999996" bottom="0.78740157499999996" header="0.3" footer="0.3"/>
  <pageSetup paperSize="9" scale="64" orientation="portrait" r:id="rId1"/>
  <rowBreaks count="1" manualBreakCount="1">
    <brk id="77" max="11"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BE450"/>
  <sheetViews>
    <sheetView showGridLines="0" zoomScale="85" zoomScaleNormal="85" workbookViewId="0">
      <selection activeCell="BB2" sqref="BB2"/>
    </sheetView>
  </sheetViews>
  <sheetFormatPr baseColWidth="10" defaultRowHeight="14.25" x14ac:dyDescent="0.2"/>
  <cols>
    <col min="1" max="1" width="8.85546875" style="65" customWidth="1"/>
    <col min="2" max="2" width="11.42578125" style="65"/>
    <col min="3" max="3" width="12" style="65" customWidth="1"/>
    <col min="4" max="12" width="11.42578125" style="65"/>
    <col min="13" max="13" width="3.140625" style="65" customWidth="1"/>
    <col min="14" max="14" width="10.42578125" style="65" hidden="1" customWidth="1"/>
    <col min="15" max="15" width="7.5703125" style="65" hidden="1" customWidth="1"/>
    <col min="16" max="16" width="11.42578125" style="65" hidden="1" customWidth="1"/>
    <col min="17" max="17" width="7.28515625" style="65" hidden="1" customWidth="1"/>
    <col min="18" max="18" width="10.7109375" style="65" hidden="1" customWidth="1"/>
    <col min="19" max="23" width="7.28515625" style="65" hidden="1" customWidth="1"/>
    <col min="24" max="24" width="7.85546875" style="65" hidden="1" customWidth="1"/>
    <col min="25" max="25" width="9.5703125" style="65" hidden="1" customWidth="1"/>
    <col min="26" max="26" width="6.28515625" style="65" hidden="1" customWidth="1"/>
    <col min="27" max="46" width="5.28515625" style="65" hidden="1" customWidth="1"/>
    <col min="47" max="49" width="4.28515625" style="65" hidden="1" customWidth="1"/>
    <col min="50" max="52" width="5.7109375" style="65" hidden="1" customWidth="1"/>
    <col min="53" max="59" width="5.7109375" style="65" customWidth="1"/>
    <col min="60" max="16384" width="11.42578125" style="65"/>
  </cols>
  <sheetData>
    <row r="1" spans="1:46" s="158" customFormat="1" ht="48" customHeight="1" x14ac:dyDescent="0.2">
      <c r="A1" s="380" t="s">
        <v>297</v>
      </c>
      <c r="B1" s="380"/>
      <c r="C1" s="380"/>
      <c r="D1" s="380"/>
      <c r="E1" s="380"/>
      <c r="F1" s="380"/>
      <c r="G1" s="380"/>
      <c r="H1" s="380"/>
      <c r="I1" s="380"/>
      <c r="J1" s="380"/>
      <c r="K1" s="380"/>
      <c r="L1" s="380"/>
      <c r="M1" s="108"/>
      <c r="N1" s="108"/>
      <c r="O1" s="108"/>
      <c r="P1" s="108"/>
      <c r="Q1" s="108"/>
      <c r="R1" s="108"/>
      <c r="S1" s="108"/>
      <c r="T1" s="108"/>
      <c r="AT1" s="83"/>
    </row>
    <row r="2" spans="1:46" s="158" customFormat="1" ht="18" customHeight="1" x14ac:dyDescent="0.2">
      <c r="A2" s="379" t="s">
        <v>296</v>
      </c>
      <c r="B2" s="379"/>
      <c r="C2" s="378" t="str">
        <f>'Bestandesdaten &gt;100 ha'!A2&amp;",  "&amp;'Bestandesdaten &gt;100 ha'!A3</f>
        <v>Name,  Anschrift</v>
      </c>
      <c r="D2" s="378"/>
      <c r="E2" s="378"/>
      <c r="F2" s="378"/>
      <c r="G2" s="378"/>
      <c r="H2" s="378"/>
      <c r="I2" s="378"/>
      <c r="J2" s="378"/>
      <c r="K2" s="378"/>
      <c r="L2" s="378"/>
      <c r="M2" s="108"/>
      <c r="N2" s="108"/>
      <c r="O2" s="108"/>
      <c r="P2" s="108"/>
      <c r="Q2" s="108"/>
      <c r="R2" s="108"/>
      <c r="S2" s="108"/>
      <c r="T2" s="108"/>
      <c r="AT2" s="83"/>
    </row>
    <row r="3" spans="1:46" ht="21" customHeight="1" x14ac:dyDescent="0.25">
      <c r="A3" s="285" t="s">
        <v>240</v>
      </c>
      <c r="B3" s="172"/>
      <c r="C3" s="172"/>
      <c r="D3" s="172"/>
      <c r="E3" s="172"/>
      <c r="F3" s="172"/>
      <c r="G3" s="172"/>
      <c r="H3" s="172" t="s">
        <v>309</v>
      </c>
      <c r="I3" s="295" t="s">
        <v>26</v>
      </c>
      <c r="J3" s="172"/>
      <c r="K3" s="172"/>
      <c r="L3" s="173"/>
      <c r="N3" s="65" t="s">
        <v>345</v>
      </c>
      <c r="R3" s="159"/>
      <c r="S3" s="79" t="s">
        <v>37</v>
      </c>
      <c r="T3" s="77"/>
      <c r="U3" s="77" t="s">
        <v>236</v>
      </c>
      <c r="V3" s="77"/>
      <c r="W3" s="77" t="s">
        <v>237</v>
      </c>
      <c r="X3" s="77"/>
      <c r="Y3" s="77" t="s">
        <v>238</v>
      </c>
      <c r="Z3" s="78"/>
      <c r="AA3" s="159" t="s">
        <v>298</v>
      </c>
    </row>
    <row r="4" spans="1:46" ht="15" x14ac:dyDescent="0.25">
      <c r="A4" s="278" t="s">
        <v>197</v>
      </c>
      <c r="B4" s="111"/>
      <c r="C4" s="111"/>
      <c r="D4" s="111"/>
      <c r="E4" s="111"/>
      <c r="F4" s="111"/>
      <c r="G4" s="111"/>
      <c r="H4" s="111"/>
      <c r="I4" s="279"/>
      <c r="J4" s="111"/>
      <c r="K4" s="111"/>
      <c r="L4" s="111"/>
      <c r="R4" s="160" t="s">
        <v>102</v>
      </c>
      <c r="S4" s="72" t="s">
        <v>234</v>
      </c>
      <c r="T4" s="74" t="s">
        <v>235</v>
      </c>
      <c r="U4" s="74" t="s">
        <v>234</v>
      </c>
      <c r="V4" s="74" t="s">
        <v>235</v>
      </c>
      <c r="W4" s="74" t="s">
        <v>234</v>
      </c>
      <c r="X4" s="74" t="s">
        <v>235</v>
      </c>
      <c r="Y4" s="74" t="s">
        <v>234</v>
      </c>
      <c r="Z4" s="75" t="s">
        <v>235</v>
      </c>
      <c r="AA4" s="161"/>
    </row>
    <row r="5" spans="1:46" ht="15" hidden="1" x14ac:dyDescent="0.25">
      <c r="A5" s="278"/>
      <c r="B5" s="111" t="s">
        <v>194</v>
      </c>
      <c r="C5" s="111"/>
      <c r="D5" s="111"/>
      <c r="E5" s="111"/>
      <c r="F5" s="111"/>
      <c r="G5" s="111"/>
      <c r="H5" s="111"/>
      <c r="I5" s="280">
        <f>DSUM('Bestandesdaten &gt;100 ha'!$A$9:$AK$1100,'Bestandesdaten &gt;100 ha'!$D$9,R162:S163)</f>
        <v>5</v>
      </c>
      <c r="J5" s="111"/>
      <c r="K5" s="111"/>
      <c r="L5" s="111"/>
      <c r="N5" s="317" t="e">
        <f>SUM(N81:O134)</f>
        <v>#VALUE!</v>
      </c>
      <c r="R5" s="161">
        <f>DSUM('Bestandesdaten &gt;100 ha'!$A$8:$AK$1100,'Bestandesdaten &gt;100 ha'!$AK$8,$N190:$N191)</f>
        <v>0</v>
      </c>
      <c r="S5" s="162">
        <f>DSUM('Bestandesdaten &gt;100 ha'!$A$8:$AK$1100,'Bestandesdaten &gt;100 ha'!$AG$8,$N$190:$N$191)</f>
        <v>0</v>
      </c>
      <c r="T5" s="163">
        <f>DSUM('Bestandesdaten &gt;100 ha'!$A$8:$AK$1100,'Bestandesdaten &gt;100 ha'!$AC$8,$N$190:$N$191)</f>
        <v>5</v>
      </c>
      <c r="U5" s="163">
        <f>DSUM('Bestandesdaten &gt;100 ha'!$A$8:$AK$1100,'Bestandesdaten &gt;100 ha'!$AH$8,$N$190:$N$191)</f>
        <v>0</v>
      </c>
      <c r="V5" s="163">
        <f>DSUM('Bestandesdaten &gt;100 ha'!$A$8:$AK$1100,'Bestandesdaten &gt;100 ha'!$AD$8,$N$190:$N$191)</f>
        <v>0</v>
      </c>
      <c r="W5" s="163">
        <f>DSUM('Bestandesdaten &gt;100 ha'!$A$8:$AK$1100,'Bestandesdaten &gt;100 ha'!$AI$8,$N$190:$N$191)</f>
        <v>0</v>
      </c>
      <c r="X5" s="163">
        <f>DSUM('Bestandesdaten &gt;100 ha'!$A$8:$AK$1100,'Bestandesdaten &gt;100 ha'!$AE$8,$N$190:$N$191)</f>
        <v>0</v>
      </c>
      <c r="Y5" s="163">
        <f>DSUM('Bestandesdaten &gt;100 ha'!$A$8:$AK$1100,'Bestandesdaten &gt;100 ha'!$AJ$8,$N$190:$N$191)</f>
        <v>0</v>
      </c>
      <c r="Z5" s="164">
        <f>DSUM('Bestandesdaten &gt;100 ha'!$A$8:$AK$1100,'Bestandesdaten &gt;100 ha'!$AF$8,$N$190:$N$191)</f>
        <v>0</v>
      </c>
      <c r="AA5" s="161">
        <f>DSUM('Bestandesdaten &gt;100 ha'!$A$8:$AK$1100,'Bestandesdaten &gt;100 ha'!$Z$8,$N190:$N191)</f>
        <v>0</v>
      </c>
    </row>
    <row r="6" spans="1:46" ht="15" hidden="1" x14ac:dyDescent="0.25">
      <c r="A6" s="278"/>
      <c r="B6" s="111"/>
      <c r="C6" s="111"/>
      <c r="D6" s="111"/>
      <c r="E6" s="111"/>
      <c r="F6" s="111"/>
      <c r="G6" s="111"/>
      <c r="H6" s="111"/>
      <c r="I6" s="280"/>
      <c r="J6" s="111"/>
      <c r="K6" s="111"/>
      <c r="L6" s="111"/>
      <c r="N6" s="317"/>
      <c r="R6" s="160"/>
      <c r="S6" s="72"/>
      <c r="T6" s="74"/>
      <c r="U6" s="74"/>
      <c r="V6" s="74"/>
      <c r="W6" s="74"/>
      <c r="X6" s="74"/>
      <c r="Y6" s="74"/>
      <c r="Z6" s="75"/>
      <c r="AA6" s="160"/>
    </row>
    <row r="7" spans="1:46" ht="15" x14ac:dyDescent="0.25">
      <c r="A7" s="278"/>
      <c r="B7" s="278" t="s">
        <v>195</v>
      </c>
      <c r="C7" s="278"/>
      <c r="D7" s="278"/>
      <c r="E7" s="278"/>
      <c r="F7" s="278"/>
      <c r="G7" s="278"/>
      <c r="H7" s="278"/>
      <c r="I7" s="319">
        <f>DSUM('Bestandesdaten &gt;100 ha'!$A$9:$AK$1100,'Bestandesdaten &gt;100 ha'!$D$9,N162:N163)</f>
        <v>0</v>
      </c>
      <c r="J7" s="278" t="s">
        <v>122</v>
      </c>
      <c r="K7" s="111"/>
      <c r="L7" s="111"/>
      <c r="N7" s="317" t="e">
        <f>SUM(N79:N134)</f>
        <v>#VALUE!</v>
      </c>
      <c r="R7" s="161">
        <f>DSUM('Bestandesdaten &gt;100 ha'!$A$8:$AK$1100,'Bestandesdaten &gt;100 ha'!$AK$8,$N162:$N163)</f>
        <v>0</v>
      </c>
      <c r="S7" s="162">
        <f>DSUM('Bestandesdaten &gt;100 ha'!$A$8:$AK$1100,'Bestandesdaten &gt;100 ha'!$AG$8,N162:N163)</f>
        <v>0</v>
      </c>
      <c r="T7" s="163">
        <f>DSUM('Bestandesdaten &gt;100 ha'!$A$8:$AK$1100,'Bestandesdaten &gt;100 ha'!$AC$8,N162:N163)</f>
        <v>0</v>
      </c>
      <c r="U7" s="163">
        <f>DSUM('Bestandesdaten &gt;100 ha'!$A$8:$AK$1100,'Bestandesdaten &gt;100 ha'!$AH$8,N162:N163)</f>
        <v>0</v>
      </c>
      <c r="V7" s="163">
        <f>DSUM('Bestandesdaten &gt;100 ha'!$A$8:$AK$1100,'Bestandesdaten &gt;100 ha'!$AD$8,N162:N163)</f>
        <v>0</v>
      </c>
      <c r="W7" s="163">
        <f>DSUM('Bestandesdaten &gt;100 ha'!$A$8:$AK$1100,'Bestandesdaten &gt;100 ha'!$AI$8,N162:N163)</f>
        <v>0</v>
      </c>
      <c r="X7" s="163">
        <f>DSUM('Bestandesdaten &gt;100 ha'!$A$8:$AK$1100,'Bestandesdaten &gt;100 ha'!$AE$8,N162:N163)</f>
        <v>0</v>
      </c>
      <c r="Y7" s="163">
        <f>DSUM('Bestandesdaten &gt;100 ha'!$A$8:$AK$1100,'Bestandesdaten &gt;100 ha'!$AJ$8,N162:N163)</f>
        <v>0</v>
      </c>
      <c r="Z7" s="164">
        <f>DSUM('Bestandesdaten &gt;100 ha'!$A$8:$AK$1100,'Bestandesdaten &gt;100 ha'!$AF$8,N162:N163)</f>
        <v>0</v>
      </c>
      <c r="AA7" s="161">
        <f>DSUM('Bestandesdaten &gt;100 ha'!$A$8:$AK$1100,'Bestandesdaten &gt;100 ha'!$Z$8,$N162:$N163)</f>
        <v>0</v>
      </c>
    </row>
    <row r="8" spans="1:46" ht="15" hidden="1" x14ac:dyDescent="0.25">
      <c r="A8" s="278"/>
      <c r="B8" s="111"/>
      <c r="C8" s="111"/>
      <c r="D8" s="111"/>
      <c r="E8" s="111"/>
      <c r="F8" s="111"/>
      <c r="G8" s="111"/>
      <c r="H8" s="111"/>
      <c r="I8" s="280"/>
      <c r="J8" s="111"/>
      <c r="K8" s="111"/>
      <c r="L8" s="111"/>
      <c r="N8" s="317"/>
      <c r="R8" s="160"/>
      <c r="S8" s="72"/>
      <c r="T8" s="74"/>
      <c r="U8" s="74"/>
      <c r="V8" s="74"/>
      <c r="W8" s="74"/>
      <c r="X8" s="74"/>
      <c r="Y8" s="74"/>
      <c r="Z8" s="75"/>
      <c r="AA8" s="160"/>
    </row>
    <row r="9" spans="1:46" ht="15" hidden="1" x14ac:dyDescent="0.25">
      <c r="A9" s="278"/>
      <c r="B9" s="111" t="s">
        <v>196</v>
      </c>
      <c r="C9" s="111"/>
      <c r="D9" s="111"/>
      <c r="E9" s="111"/>
      <c r="F9" s="111"/>
      <c r="G9" s="111"/>
      <c r="H9" s="111"/>
      <c r="I9" s="280">
        <f>DSUM('Bestandesdaten &gt;100 ha'!$A$9:$AK$1100,'Bestandesdaten &gt;100 ha'!$D$9,O180:O181)</f>
        <v>0</v>
      </c>
      <c r="J9" s="111"/>
      <c r="K9" s="111"/>
      <c r="L9" s="111"/>
      <c r="N9" s="317"/>
      <c r="R9" s="161">
        <f>DSUM('Bestandesdaten &gt;100 ha'!$A$8:$AK$1100,'Bestandesdaten &gt;100 ha'!$AK$8,N164:N165)</f>
        <v>0</v>
      </c>
      <c r="S9" s="162">
        <f>DSUM('Bestandesdaten &gt;100 ha'!$A$8:$AK$1100,'Bestandesdaten &gt;100 ha'!$AG$8,N164:N165)</f>
        <v>0</v>
      </c>
      <c r="T9" s="163">
        <f>DSUM('Bestandesdaten &gt;100 ha'!$A$8:$AK$1100,'Bestandesdaten &gt;100 ha'!$AC$8,N164:N165)</f>
        <v>0</v>
      </c>
      <c r="U9" s="163">
        <f>DSUM('Bestandesdaten &gt;100 ha'!$A$8:$AK$1100,'Bestandesdaten &gt;100 ha'!$AH$8,N164:N165)</f>
        <v>0</v>
      </c>
      <c r="V9" s="163">
        <f>DSUM('Bestandesdaten &gt;100 ha'!$A$8:$AK$1100,'Bestandesdaten &gt;100 ha'!$AD$8,N164:N165)</f>
        <v>0</v>
      </c>
      <c r="W9" s="163">
        <f>DSUM('Bestandesdaten &gt;100 ha'!$A$8:$AK$1100,'Bestandesdaten &gt;100 ha'!$AI$8,N164:N165)</f>
        <v>0</v>
      </c>
      <c r="X9" s="163">
        <f>DSUM('Bestandesdaten &gt;100 ha'!$A$8:$AK$1100,'Bestandesdaten &gt;100 ha'!$AE$8,N164:N165)</f>
        <v>0</v>
      </c>
      <c r="Y9" s="163">
        <f>DSUM('Bestandesdaten &gt;100 ha'!$A$8:$AK$1100,'Bestandesdaten &gt;100 ha'!$AJ$8,N164:N165)</f>
        <v>0</v>
      </c>
      <c r="Z9" s="164">
        <f>DSUM('Bestandesdaten &gt;100 ha'!$A$8:$AK$1100,'Bestandesdaten &gt;100 ha'!$AF$8,N164:N165)</f>
        <v>0</v>
      </c>
      <c r="AA9" s="161">
        <f>DSUM('Bestandesdaten &gt;100 ha'!$A$8:$AK$1100,'Bestandesdaten &gt;100 ha'!$Z$8,$N164:$N165)</f>
        <v>0</v>
      </c>
    </row>
    <row r="10" spans="1:46" ht="15" hidden="1" x14ac:dyDescent="0.25">
      <c r="A10" s="278"/>
      <c r="B10" s="111"/>
      <c r="C10" s="111"/>
      <c r="D10" s="111"/>
      <c r="E10" s="111"/>
      <c r="F10" s="111"/>
      <c r="G10" s="111"/>
      <c r="H10" s="111"/>
      <c r="I10" s="280"/>
      <c r="J10" s="111"/>
      <c r="K10" s="111"/>
      <c r="L10" s="111"/>
      <c r="N10" s="317"/>
      <c r="R10" s="160"/>
      <c r="S10" s="72"/>
      <c r="T10" s="74"/>
      <c r="U10" s="74"/>
      <c r="V10" s="74"/>
      <c r="W10" s="74"/>
      <c r="X10" s="74"/>
      <c r="Y10" s="74"/>
      <c r="Z10" s="75"/>
      <c r="AA10" s="160"/>
    </row>
    <row r="11" spans="1:46" ht="15" hidden="1" x14ac:dyDescent="0.25">
      <c r="A11" s="278"/>
      <c r="B11" s="111" t="s">
        <v>225</v>
      </c>
      <c r="C11" s="111"/>
      <c r="D11" s="111"/>
      <c r="E11" s="111"/>
      <c r="F11" s="111"/>
      <c r="G11" s="111"/>
      <c r="H11" s="111"/>
      <c r="I11" s="280">
        <f>DSUM('Bestandesdaten &gt;100 ha'!$A$9:$AK$1100,'Bestandesdaten &gt;100 ha'!$D$9,O182:O183)</f>
        <v>0</v>
      </c>
      <c r="J11" s="111"/>
      <c r="K11" s="111"/>
      <c r="L11" s="111"/>
      <c r="N11" s="317"/>
      <c r="R11" s="161">
        <f>DSUM('Bestandesdaten &gt;100 ha'!$A$8:$AK$1100,'Bestandesdaten &gt;100 ha'!$AK$8,$O182:$O183)</f>
        <v>0</v>
      </c>
      <c r="S11" s="162">
        <f>DSUM('Bestandesdaten &gt;100 ha'!$A$8:$AK$1100,'Bestandesdaten &gt;100 ha'!$AG$8,O182:O183)</f>
        <v>0</v>
      </c>
      <c r="T11" s="163">
        <f>DSUM('Bestandesdaten &gt;100 ha'!$A$8:$AK$1100,'Bestandesdaten &gt;100 ha'!$AC$8,O182:O183)</f>
        <v>0</v>
      </c>
      <c r="U11" s="163">
        <f>DSUM('Bestandesdaten &gt;100 ha'!$A$8:$AK$1100,'Bestandesdaten &gt;100 ha'!$AH$8,O182:O183)</f>
        <v>0</v>
      </c>
      <c r="V11" s="163">
        <f>DSUM('Bestandesdaten &gt;100 ha'!$A$8:$AK$1100,'Bestandesdaten &gt;100 ha'!$AD$8,O182:O183)</f>
        <v>0</v>
      </c>
      <c r="W11" s="163">
        <f>DSUM('Bestandesdaten &gt;100 ha'!$A$8:$AK$1100,'Bestandesdaten &gt;100 ha'!$AI$8,O182:O183)</f>
        <v>0</v>
      </c>
      <c r="X11" s="163">
        <f>DSUM('Bestandesdaten &gt;100 ha'!$A$8:$AK$1100,'Bestandesdaten &gt;100 ha'!$AE$8,O182:O183)</f>
        <v>0</v>
      </c>
      <c r="Y11" s="163">
        <f>DSUM('Bestandesdaten &gt;100 ha'!$A$8:$AK$1100,'Bestandesdaten &gt;100 ha'!$AJ$8,O182:O183)</f>
        <v>0</v>
      </c>
      <c r="Z11" s="164">
        <f>DSUM('Bestandesdaten &gt;100 ha'!$A$8:$AK$1100,'Bestandesdaten &gt;100 ha'!$AF$8,O182:O183)</f>
        <v>0</v>
      </c>
      <c r="AA11" s="161">
        <f>DSUM('Bestandesdaten &gt;100 ha'!$A$8:$AK$1100,'Bestandesdaten &gt;100 ha'!$Z$8,$O182:$O183)</f>
        <v>0</v>
      </c>
    </row>
    <row r="12" spans="1:46" ht="15" hidden="1" x14ac:dyDescent="0.25">
      <c r="A12" s="278"/>
      <c r="B12" s="111"/>
      <c r="C12" s="111"/>
      <c r="D12" s="111"/>
      <c r="E12" s="111"/>
      <c r="F12" s="111"/>
      <c r="G12" s="111"/>
      <c r="H12" s="111"/>
      <c r="I12" s="280"/>
      <c r="J12" s="111"/>
      <c r="K12" s="111"/>
      <c r="L12" s="111"/>
      <c r="N12" s="317"/>
      <c r="R12" s="160"/>
      <c r="S12" s="72"/>
      <c r="T12" s="74"/>
      <c r="U12" s="74"/>
      <c r="V12" s="74"/>
      <c r="W12" s="74"/>
      <c r="X12" s="74"/>
      <c r="Y12" s="74"/>
      <c r="Z12" s="75"/>
      <c r="AA12" s="160"/>
    </row>
    <row r="13" spans="1:46" ht="15" hidden="1" x14ac:dyDescent="0.25">
      <c r="A13" s="278"/>
      <c r="B13" s="111" t="s">
        <v>226</v>
      </c>
      <c r="C13" s="111"/>
      <c r="D13" s="111"/>
      <c r="E13" s="111"/>
      <c r="F13" s="111"/>
      <c r="G13" s="111"/>
      <c r="H13" s="111"/>
      <c r="I13" s="280">
        <f>DSUM('Bestandesdaten &gt;100 ha'!$A$9:$AK$1100,'Bestandesdaten &gt;100 ha'!$D$9,O184:O185)</f>
        <v>0</v>
      </c>
      <c r="J13" s="111"/>
      <c r="K13" s="111"/>
      <c r="L13" s="111"/>
      <c r="N13" s="317"/>
      <c r="R13" s="165">
        <f>DSUM('Bestandesdaten &gt;100 ha'!$A$8:$AK$1100,'Bestandesdaten &gt;100 ha'!$AK$8,O184:O185)</f>
        <v>0</v>
      </c>
      <c r="S13" s="166">
        <f>DSUM('Bestandesdaten &gt;100 ha'!$A$8:$AK$1100,'Bestandesdaten &gt;100 ha'!$AG$8,O184:O185)</f>
        <v>0</v>
      </c>
      <c r="T13" s="167">
        <f>DSUM('Bestandesdaten &gt;100 ha'!$A$8:$AK$1100,'Bestandesdaten &gt;100 ha'!$AC$8,O184:O185)</f>
        <v>0</v>
      </c>
      <c r="U13" s="167">
        <f>DSUM('Bestandesdaten &gt;100 ha'!$A$8:$AK$1100,'Bestandesdaten &gt;100 ha'!$AH$8,O184:O185)</f>
        <v>0</v>
      </c>
      <c r="V13" s="167">
        <f>DSUM('Bestandesdaten &gt;100 ha'!$A$8:$AK$1100,'Bestandesdaten &gt;100 ha'!$AD$8,O184:O185)</f>
        <v>0</v>
      </c>
      <c r="W13" s="167">
        <f>DSUM('Bestandesdaten &gt;100 ha'!$A$8:$AK$1100,'Bestandesdaten &gt;100 ha'!$AI$8,O184:O185)</f>
        <v>0</v>
      </c>
      <c r="X13" s="167">
        <f>DSUM('Bestandesdaten &gt;100 ha'!$A$8:$AK$1100,'Bestandesdaten &gt;100 ha'!$AE$8,O184:O185)</f>
        <v>0</v>
      </c>
      <c r="Y13" s="167">
        <f>DSUM('Bestandesdaten &gt;100 ha'!$A$8:$AK$1100,'Bestandesdaten &gt;100 ha'!$AJ$8,O184:O185)</f>
        <v>0</v>
      </c>
      <c r="Z13" s="168">
        <f>DSUM('Bestandesdaten &gt;100 ha'!$A$8:$AK$1100,'Bestandesdaten &gt;100 ha'!$AF$8,O184:O185)</f>
        <v>0</v>
      </c>
      <c r="AA13" s="165">
        <f>DSUM('Bestandesdaten &gt;100 ha'!$A$8:$AK$1100,'Bestandesdaten &gt;100 ha'!$Z$8,$O184:$O185)</f>
        <v>0</v>
      </c>
    </row>
    <row r="14" spans="1:46" ht="15" hidden="1" x14ac:dyDescent="0.25">
      <c r="A14" s="278"/>
      <c r="B14" s="111"/>
      <c r="C14" s="111"/>
      <c r="D14" s="111"/>
      <c r="E14" s="111"/>
      <c r="F14" s="111"/>
      <c r="G14" s="111"/>
      <c r="H14" s="111"/>
      <c r="I14" s="280"/>
      <c r="J14" s="111"/>
      <c r="K14" s="111"/>
      <c r="L14" s="111"/>
      <c r="N14" s="317"/>
    </row>
    <row r="15" spans="1:46" ht="15" hidden="1" x14ac:dyDescent="0.25">
      <c r="A15" s="278" t="s">
        <v>198</v>
      </c>
      <c r="B15" s="111"/>
      <c r="C15" s="111"/>
      <c r="D15" s="111"/>
      <c r="E15" s="111"/>
      <c r="F15" s="111"/>
      <c r="G15" s="111"/>
      <c r="H15" s="111"/>
      <c r="I15" s="280">
        <f>SUM(F137:F153)</f>
        <v>0</v>
      </c>
      <c r="J15" s="111"/>
      <c r="K15" s="111"/>
      <c r="L15" s="111"/>
      <c r="N15" s="317" t="e">
        <f>SUM(N137:O153)</f>
        <v>#VALUE!</v>
      </c>
    </row>
    <row r="16" spans="1:46" ht="15" hidden="1" x14ac:dyDescent="0.25">
      <c r="A16" s="278"/>
      <c r="B16" s="111"/>
      <c r="C16" s="111"/>
      <c r="D16" s="111"/>
      <c r="E16" s="111"/>
      <c r="F16" s="111"/>
      <c r="G16" s="111"/>
      <c r="H16" s="111"/>
      <c r="I16" s="280"/>
      <c r="J16" s="111"/>
      <c r="K16" s="111"/>
      <c r="L16" s="111"/>
      <c r="N16" s="317"/>
    </row>
    <row r="17" spans="1:25" ht="15" hidden="1" x14ac:dyDescent="0.25">
      <c r="A17" s="278" t="s">
        <v>199</v>
      </c>
      <c r="B17" s="111"/>
      <c r="C17" s="111"/>
      <c r="D17" s="111"/>
      <c r="E17" s="111"/>
      <c r="F17" s="111"/>
      <c r="G17" s="111"/>
      <c r="H17" s="111"/>
      <c r="I17" s="280">
        <f>DSUM('Bestandesdaten &gt;100 ha'!$A$9:$AK$1100,'Bestandesdaten &gt;100 ha'!$D$9,N166:N167)</f>
        <v>0</v>
      </c>
      <c r="J17" s="111"/>
      <c r="K17" s="111"/>
      <c r="L17" s="111"/>
      <c r="N17" s="317" t="e">
        <f>DGET('DB &gt; 100 ha'!$A$2:$E$153,'DB &gt; 100 ha'!$D$2,X390:X391)*I17</f>
        <v>#VALUE!</v>
      </c>
    </row>
    <row r="18" spans="1:25" ht="15" hidden="1" x14ac:dyDescent="0.25">
      <c r="A18" s="278"/>
      <c r="B18" s="111"/>
      <c r="C18" s="111"/>
      <c r="D18" s="111"/>
      <c r="E18" s="111"/>
      <c r="F18" s="111"/>
      <c r="G18" s="111"/>
      <c r="H18" s="111"/>
      <c r="I18" s="280"/>
      <c r="J18" s="111"/>
      <c r="K18" s="111"/>
      <c r="L18" s="111"/>
      <c r="N18" s="317"/>
    </row>
    <row r="19" spans="1:25" ht="15" hidden="1" x14ac:dyDescent="0.25">
      <c r="A19" s="278" t="s">
        <v>200</v>
      </c>
      <c r="B19" s="111"/>
      <c r="C19" s="111"/>
      <c r="D19" s="111"/>
      <c r="E19" s="111"/>
      <c r="F19" s="111"/>
      <c r="G19" s="111"/>
      <c r="H19" s="111"/>
      <c r="I19" s="280">
        <f>DSUM('Bestandesdaten &gt;100 ha'!$A$9:$AK$1100,'Bestandesdaten &gt;100 ha'!$D$9,O186:P187)</f>
        <v>0</v>
      </c>
      <c r="J19" s="111"/>
      <c r="K19" s="111"/>
      <c r="L19" s="111"/>
      <c r="N19" s="317" t="e">
        <f>IF(I19&gt;0.5,O19*I19,DGET('DB &gt; 100 ha'!$A$2:$E$153,'DB &gt; 100 ha'!$D$2,X392:X393)*I19)</f>
        <v>#VALUE!</v>
      </c>
      <c r="O19" s="65" t="e">
        <f>DGET('DB &gt; 100 ha'!$A$2:$E$153,'DB &gt; 100 ha'!$D$2,Y392:Y393)</f>
        <v>#VALUE!</v>
      </c>
    </row>
    <row r="20" spans="1:25" ht="15" hidden="1" x14ac:dyDescent="0.25">
      <c r="A20" s="278"/>
      <c r="B20" s="111"/>
      <c r="C20" s="111"/>
      <c r="D20" s="111"/>
      <c r="E20" s="111"/>
      <c r="F20" s="111"/>
      <c r="G20" s="111"/>
      <c r="H20" s="111"/>
      <c r="I20" s="280"/>
      <c r="J20" s="111"/>
      <c r="K20" s="111"/>
      <c r="L20" s="111"/>
      <c r="N20" s="317"/>
    </row>
    <row r="21" spans="1:25" ht="15" hidden="1" x14ac:dyDescent="0.25">
      <c r="A21" s="278" t="s">
        <v>201</v>
      </c>
      <c r="B21" s="111"/>
      <c r="C21" s="111"/>
      <c r="D21" s="111"/>
      <c r="E21" s="111"/>
      <c r="F21" s="111"/>
      <c r="G21" s="111"/>
      <c r="H21" s="111"/>
      <c r="I21" s="280"/>
      <c r="J21" s="111"/>
      <c r="K21" s="111"/>
      <c r="L21" s="111"/>
      <c r="N21" s="317"/>
      <c r="R21" s="79" t="s">
        <v>103</v>
      </c>
      <c r="S21" s="77"/>
      <c r="T21" s="77" t="s">
        <v>105</v>
      </c>
      <c r="U21" s="77"/>
      <c r="V21" s="77" t="s">
        <v>107</v>
      </c>
      <c r="W21" s="77"/>
      <c r="X21" s="77" t="s">
        <v>217</v>
      </c>
      <c r="Y21" s="78"/>
    </row>
    <row r="22" spans="1:25" ht="15" hidden="1" x14ac:dyDescent="0.25">
      <c r="A22" s="278"/>
      <c r="B22" s="111" t="s">
        <v>213</v>
      </c>
      <c r="C22" s="111"/>
      <c r="D22" s="111"/>
      <c r="E22" s="111"/>
      <c r="F22" s="111"/>
      <c r="G22" s="111"/>
      <c r="H22" s="111"/>
      <c r="I22" s="280">
        <f>SUM(R22:X22)</f>
        <v>0</v>
      </c>
      <c r="J22" s="111"/>
      <c r="K22" s="111"/>
      <c r="L22" s="111"/>
      <c r="N22" s="317" t="e">
        <f>DGET('DB &gt; 100 ha'!$A$2:$E$153,'DB &gt; 100 ha'!$D$2,V394:X395)*I22</f>
        <v>#VALUE!</v>
      </c>
      <c r="R22" s="169">
        <f>DSUM('Bestandesdaten &gt;100 ha'!$A$9:$AK$1100,'Bestandesdaten &gt;100 ha'!$D$9,N168:O169)</f>
        <v>0</v>
      </c>
      <c r="S22" s="74"/>
      <c r="T22" s="170">
        <f>DSUM('Bestandesdaten &gt;100 ha'!$A$9:$AK$1100,'Bestandesdaten &gt;100 ha'!$D$9,P168:Q169)</f>
        <v>0</v>
      </c>
      <c r="U22" s="74"/>
      <c r="V22" s="170">
        <f>DSUM('Bestandesdaten &gt;100 ha'!$A$9:$AK$1100,'Bestandesdaten &gt;100 ha'!$D$9,R168:S169)</f>
        <v>0</v>
      </c>
      <c r="W22" s="74"/>
      <c r="X22" s="170">
        <f>DSUM('Bestandesdaten &gt;100 ha'!$A$9:$AK$1100,'Bestandesdaten &gt;100 ha'!$D$9,T168:U169)</f>
        <v>0</v>
      </c>
      <c r="Y22" s="75"/>
    </row>
    <row r="23" spans="1:25" ht="15" hidden="1" x14ac:dyDescent="0.25">
      <c r="A23" s="278"/>
      <c r="B23" s="111"/>
      <c r="C23" s="111"/>
      <c r="D23" s="111"/>
      <c r="E23" s="111"/>
      <c r="F23" s="111"/>
      <c r="G23" s="111"/>
      <c r="H23" s="111"/>
      <c r="I23" s="280"/>
      <c r="J23" s="111"/>
      <c r="K23" s="111"/>
      <c r="L23" s="111"/>
      <c r="N23" s="317"/>
      <c r="R23" s="72"/>
      <c r="S23" s="74"/>
      <c r="T23" s="74"/>
      <c r="U23" s="74"/>
      <c r="V23" s="74"/>
      <c r="W23" s="74"/>
      <c r="X23" s="74"/>
      <c r="Y23" s="75"/>
    </row>
    <row r="24" spans="1:25" ht="15" hidden="1" x14ac:dyDescent="0.25">
      <c r="A24" s="278"/>
      <c r="B24" s="111" t="s">
        <v>202</v>
      </c>
      <c r="C24" s="111"/>
      <c r="D24" s="111"/>
      <c r="E24" s="111"/>
      <c r="F24" s="111"/>
      <c r="G24" s="111"/>
      <c r="H24" s="111"/>
      <c r="I24" s="280">
        <f>R24-I22</f>
        <v>0</v>
      </c>
      <c r="J24" s="111"/>
      <c r="K24" s="111"/>
      <c r="L24" s="111"/>
      <c r="N24" s="317" t="e">
        <f>DGET('DB &gt; 100 ha'!$A$2:$E$153,'DB &gt; 100 ha'!$D$2,V396:X397)*I24</f>
        <v>#VALUE!</v>
      </c>
      <c r="R24" s="171">
        <f>DSUM('Bestandesdaten &gt;100 ha'!$A$9:$AK$1100,'Bestandesdaten &gt;100 ha'!$D$9,N170:O171)</f>
        <v>0</v>
      </c>
      <c r="S24" s="67"/>
      <c r="T24" s="67"/>
      <c r="U24" s="67"/>
      <c r="V24" s="67"/>
      <c r="W24" s="67"/>
      <c r="X24" s="67"/>
      <c r="Y24" s="76"/>
    </row>
    <row r="25" spans="1:25" ht="15" hidden="1" x14ac:dyDescent="0.25">
      <c r="A25" s="278"/>
      <c r="B25" s="111"/>
      <c r="C25" s="111"/>
      <c r="D25" s="111"/>
      <c r="E25" s="111"/>
      <c r="F25" s="111"/>
      <c r="G25" s="111"/>
      <c r="H25" s="111"/>
      <c r="I25" s="280"/>
      <c r="J25" s="111"/>
      <c r="K25" s="111"/>
      <c r="L25" s="111"/>
      <c r="N25" s="317"/>
    </row>
    <row r="26" spans="1:25" ht="15" hidden="1" x14ac:dyDescent="0.25">
      <c r="A26" s="278" t="s">
        <v>203</v>
      </c>
      <c r="B26" s="111"/>
      <c r="C26" s="111"/>
      <c r="D26" s="111"/>
      <c r="E26" s="111"/>
      <c r="F26" s="111"/>
      <c r="G26" s="111"/>
      <c r="H26" s="111"/>
      <c r="I26" s="280">
        <f>DSUM('Bestandesdaten &gt;100 ha'!$A$9:$AK$1100,'Bestandesdaten &gt;100 ha'!$D$9,O172:O173)</f>
        <v>0</v>
      </c>
      <c r="J26" s="111"/>
      <c r="K26" s="111"/>
      <c r="L26" s="111"/>
      <c r="N26" s="317" t="e">
        <f>DGET('DB &gt; 100 ha'!$A$2:$E$153,'DB &gt; 100 ha'!$D$2,V398:X399)*I26</f>
        <v>#VALUE!</v>
      </c>
    </row>
    <row r="27" spans="1:25" ht="15" hidden="1" x14ac:dyDescent="0.25">
      <c r="A27" s="278"/>
      <c r="B27" s="111"/>
      <c r="C27" s="111"/>
      <c r="D27" s="111"/>
      <c r="E27" s="111"/>
      <c r="F27" s="111"/>
      <c r="G27" s="111"/>
      <c r="H27" s="111"/>
      <c r="I27" s="280"/>
      <c r="J27" s="111"/>
      <c r="K27" s="111"/>
      <c r="L27" s="111"/>
      <c r="N27" s="317"/>
    </row>
    <row r="28" spans="1:25" ht="15" hidden="1" x14ac:dyDescent="0.25">
      <c r="A28" s="278" t="s">
        <v>204</v>
      </c>
      <c r="B28" s="111"/>
      <c r="C28" s="111"/>
      <c r="D28" s="111"/>
      <c r="E28" s="111"/>
      <c r="F28" s="111"/>
      <c r="G28" s="111"/>
      <c r="H28" s="111"/>
      <c r="I28" s="280">
        <f>DSUM('Bestandesdaten &gt;100 ha'!$A$9:$AK$1100,'Bestandesdaten &gt;100 ha'!$D$9,O174:O175)</f>
        <v>0</v>
      </c>
      <c r="J28" s="111"/>
      <c r="K28" s="111"/>
      <c r="L28" s="111"/>
      <c r="N28" s="317" t="e">
        <f>DGET('DB &gt; 100 ha'!$A$2:$E$153,'DB &gt; 100 ha'!$D$2,V400:X401)*I28</f>
        <v>#VALUE!</v>
      </c>
    </row>
    <row r="29" spans="1:25" ht="15" hidden="1" x14ac:dyDescent="0.25">
      <c r="A29" s="278"/>
      <c r="B29" s="111"/>
      <c r="C29" s="111"/>
      <c r="D29" s="111"/>
      <c r="E29" s="111"/>
      <c r="F29" s="111"/>
      <c r="G29" s="111"/>
      <c r="H29" s="111"/>
      <c r="I29" s="280"/>
      <c r="J29" s="111"/>
      <c r="K29" s="111"/>
      <c r="L29" s="111"/>
      <c r="N29" s="317"/>
    </row>
    <row r="30" spans="1:25" ht="15" hidden="1" x14ac:dyDescent="0.25">
      <c r="A30" s="278" t="s">
        <v>205</v>
      </c>
      <c r="B30" s="111"/>
      <c r="C30" s="111"/>
      <c r="D30" s="111"/>
      <c r="E30" s="111"/>
      <c r="F30" s="111"/>
      <c r="G30" s="111"/>
      <c r="H30" s="111"/>
      <c r="I30" s="280">
        <f>DSUM('Bestandesdaten &gt;100 ha'!$A$9:$AK$1100,'Bestandesdaten &gt;100 ha'!$D$9,O176:O177)</f>
        <v>0</v>
      </c>
      <c r="J30" s="111"/>
      <c r="K30" s="111"/>
      <c r="L30" s="111"/>
      <c r="N30" s="317" t="e">
        <f>DGET('DB &gt; 100 ha'!$A$2:$E$153,'DB &gt; 100 ha'!$D$2,V402:X403)*I30</f>
        <v>#VALUE!</v>
      </c>
    </row>
    <row r="31" spans="1:25" ht="15" hidden="1" x14ac:dyDescent="0.25">
      <c r="A31" s="278"/>
      <c r="B31" s="111"/>
      <c r="C31" s="111"/>
      <c r="D31" s="111"/>
      <c r="E31" s="111"/>
      <c r="F31" s="111"/>
      <c r="G31" s="111"/>
      <c r="H31" s="111"/>
      <c r="I31" s="280"/>
      <c r="J31" s="111"/>
      <c r="K31" s="111"/>
      <c r="L31" s="111"/>
      <c r="N31" s="317"/>
    </row>
    <row r="32" spans="1:25" ht="15" hidden="1" x14ac:dyDescent="0.25">
      <c r="A32" s="278" t="s">
        <v>206</v>
      </c>
      <c r="B32" s="111"/>
      <c r="C32" s="111"/>
      <c r="D32" s="111"/>
      <c r="E32" s="111"/>
      <c r="F32" s="111"/>
      <c r="G32" s="111"/>
      <c r="H32" s="111"/>
      <c r="I32" s="280"/>
      <c r="J32" s="111"/>
      <c r="K32" s="111"/>
      <c r="L32" s="111"/>
      <c r="N32" s="317"/>
    </row>
    <row r="33" spans="1:21" ht="15" hidden="1" x14ac:dyDescent="0.25">
      <c r="A33" s="278"/>
      <c r="B33" s="111" t="s">
        <v>207</v>
      </c>
      <c r="C33" s="111"/>
      <c r="D33" s="111"/>
      <c r="E33" s="111"/>
      <c r="F33" s="111"/>
      <c r="G33" s="111"/>
      <c r="H33" s="111"/>
      <c r="I33" s="280">
        <f>DSUM('Bestandesdaten &gt;100 ha'!$A$9:$AK$1100,'Bestandesdaten &gt;100 ha'!$D$9,O178:P179)</f>
        <v>0</v>
      </c>
      <c r="J33" s="111"/>
      <c r="K33" s="111"/>
      <c r="L33" s="111"/>
      <c r="N33" s="317" t="e">
        <f>DGET('DB &gt; 100 ha'!$A$2:$E$153,'DB &gt; 100 ha'!$D$2,V404:X405)*I33</f>
        <v>#VALUE!</v>
      </c>
    </row>
    <row r="34" spans="1:21" ht="15" hidden="1" x14ac:dyDescent="0.25">
      <c r="A34" s="278"/>
      <c r="B34" s="111"/>
      <c r="C34" s="111"/>
      <c r="D34" s="111"/>
      <c r="E34" s="111"/>
      <c r="F34" s="111"/>
      <c r="G34" s="111"/>
      <c r="H34" s="111"/>
      <c r="I34" s="280"/>
      <c r="J34" s="111"/>
      <c r="K34" s="111"/>
      <c r="L34" s="111"/>
      <c r="N34" s="317"/>
    </row>
    <row r="35" spans="1:21" ht="15" hidden="1" x14ac:dyDescent="0.25">
      <c r="A35" s="278"/>
      <c r="B35" s="111" t="s">
        <v>208</v>
      </c>
      <c r="C35" s="111"/>
      <c r="D35" s="111"/>
      <c r="E35" s="111"/>
      <c r="F35" s="111"/>
      <c r="G35" s="111"/>
      <c r="H35" s="111"/>
      <c r="I35" s="280">
        <f>DSUM('Bestandesdaten &gt;100 ha'!$A$9:$AK$1100,'Bestandesdaten &gt;100 ha'!$D$9,O188:O189)</f>
        <v>0</v>
      </c>
      <c r="J35" s="111"/>
      <c r="K35" s="111"/>
      <c r="L35" s="111"/>
      <c r="N35" s="317" t="e">
        <f>DGET('DB &gt; 100 ha'!$A$2:$E$153,'DB &gt; 100 ha'!$D$2,V404:X405)*I35</f>
        <v>#VALUE!</v>
      </c>
    </row>
    <row r="36" spans="1:21" ht="15" hidden="1" x14ac:dyDescent="0.25">
      <c r="A36" s="278"/>
      <c r="B36" s="111"/>
      <c r="C36" s="111"/>
      <c r="D36" s="111"/>
      <c r="E36" s="111"/>
      <c r="F36" s="111"/>
      <c r="G36" s="111"/>
      <c r="H36" s="111"/>
      <c r="I36" s="280"/>
      <c r="J36" s="111"/>
      <c r="K36" s="111"/>
      <c r="L36" s="111"/>
      <c r="N36" s="317"/>
    </row>
    <row r="37" spans="1:21" ht="15" hidden="1" x14ac:dyDescent="0.25">
      <c r="A37" s="281" t="s">
        <v>209</v>
      </c>
      <c r="B37" s="282"/>
      <c r="C37" s="282"/>
      <c r="D37" s="282"/>
      <c r="E37" s="282"/>
      <c r="F37" s="282"/>
      <c r="G37" s="282"/>
      <c r="H37" s="282"/>
      <c r="I37" s="283">
        <f>SUM(I5:I36)</f>
        <v>5</v>
      </c>
      <c r="J37" s="282"/>
      <c r="K37" s="282"/>
      <c r="L37" s="284"/>
      <c r="N37" s="317" t="e">
        <f>ROUND(SUM(N4:N36),-2)</f>
        <v>#VALUE!</v>
      </c>
      <c r="O37" s="318" t="s">
        <v>358</v>
      </c>
      <c r="P37" s="302" t="e">
        <f>N37/I37</f>
        <v>#VALUE!</v>
      </c>
      <c r="Q37" s="65" t="s">
        <v>359</v>
      </c>
    </row>
    <row r="38" spans="1:21" hidden="1" x14ac:dyDescent="0.2">
      <c r="B38" s="65" t="s">
        <v>233</v>
      </c>
      <c r="I38" s="212">
        <f>SUM(I5:I13)</f>
        <v>5</v>
      </c>
      <c r="J38" s="65" t="s">
        <v>122</v>
      </c>
    </row>
    <row r="39" spans="1:21" ht="6" hidden="1" customHeight="1" x14ac:dyDescent="0.2"/>
    <row r="40" spans="1:21" ht="21" hidden="1" customHeight="1" x14ac:dyDescent="0.25">
      <c r="A40" s="286" t="s">
        <v>239</v>
      </c>
      <c r="B40" s="287"/>
      <c r="C40" s="287"/>
      <c r="D40" s="287"/>
      <c r="E40" s="287"/>
      <c r="F40" s="287"/>
      <c r="G40" s="287"/>
      <c r="H40" s="287"/>
      <c r="I40" s="288"/>
      <c r="J40" s="289"/>
      <c r="K40" s="287"/>
      <c r="L40" s="287"/>
      <c r="N40" s="65" t="s">
        <v>312</v>
      </c>
    </row>
    <row r="41" spans="1:21" ht="16.5" hidden="1" customHeight="1" x14ac:dyDescent="0.25">
      <c r="A41" s="157" t="s">
        <v>241</v>
      </c>
      <c r="N41" s="65" t="s">
        <v>318</v>
      </c>
      <c r="O41" s="65" t="s">
        <v>319</v>
      </c>
    </row>
    <row r="42" spans="1:21" ht="15" hidden="1" x14ac:dyDescent="0.25">
      <c r="B42" s="156" t="s">
        <v>242</v>
      </c>
      <c r="K42" s="174">
        <f>'Flächenübersicht &gt;100 ha'!K42</f>
        <v>0</v>
      </c>
      <c r="L42" s="65" t="s">
        <v>142</v>
      </c>
      <c r="N42" s="300">
        <f>DGET('DB &gt; 100 ha'!$F$2:$N$41,'DB &gt; 100 ha'!$I$2,$V$269:$X$270)</f>
        <v>3</v>
      </c>
    </row>
    <row r="43" spans="1:21" hidden="1" x14ac:dyDescent="0.2">
      <c r="B43" s="156" t="s">
        <v>243</v>
      </c>
      <c r="K43" s="175">
        <f>'Flächenübersicht &gt;100 ha'!K43</f>
        <v>0</v>
      </c>
      <c r="L43" s="65" t="s">
        <v>244</v>
      </c>
    </row>
    <row r="44" spans="1:21" ht="16.5" hidden="1" customHeight="1" x14ac:dyDescent="0.25">
      <c r="A44" s="157" t="s">
        <v>245</v>
      </c>
      <c r="B44" s="156"/>
    </row>
    <row r="45" spans="1:21" ht="16.5" hidden="1" customHeight="1" x14ac:dyDescent="0.25">
      <c r="A45" s="157"/>
      <c r="B45" s="156"/>
      <c r="D45" s="383" t="s">
        <v>247</v>
      </c>
      <c r="E45" s="384"/>
      <c r="F45" s="384"/>
      <c r="G45" s="384"/>
      <c r="H45" s="385"/>
    </row>
    <row r="46" spans="1:21" hidden="1" x14ac:dyDescent="0.2">
      <c r="B46" s="383" t="s">
        <v>246</v>
      </c>
      <c r="C46" s="385"/>
      <c r="D46" s="176" t="s">
        <v>143</v>
      </c>
      <c r="E46" s="78"/>
      <c r="F46" s="177" t="s">
        <v>144</v>
      </c>
      <c r="G46" s="178"/>
      <c r="H46" s="178" t="s">
        <v>148</v>
      </c>
    </row>
    <row r="47" spans="1:21" hidden="1" x14ac:dyDescent="0.2">
      <c r="B47" s="79" t="s">
        <v>121</v>
      </c>
      <c r="C47" s="77"/>
      <c r="D47" s="213">
        <f>SUM(T5:T13)-F47</f>
        <v>5</v>
      </c>
      <c r="E47" s="180">
        <f>IF(D47=0,0,D47/$H$54)</f>
        <v>1</v>
      </c>
      <c r="F47" s="217">
        <f>SUM(S5:S13)</f>
        <v>0</v>
      </c>
      <c r="G47" s="182">
        <f>F47/$H$54</f>
        <v>0</v>
      </c>
      <c r="H47" s="218">
        <f>SUM(T5:T13)</f>
        <v>5</v>
      </c>
      <c r="R47" s="304">
        <v>0</v>
      </c>
      <c r="S47" s="304">
        <f>E47*R47</f>
        <v>0</v>
      </c>
      <c r="T47" s="304">
        <v>0.54</v>
      </c>
      <c r="U47" s="304">
        <f>G47*T47</f>
        <v>0</v>
      </c>
    </row>
    <row r="48" spans="1:21" ht="4.5" hidden="1" customHeight="1" x14ac:dyDescent="0.2">
      <c r="B48" s="72"/>
      <c r="C48" s="74"/>
      <c r="D48" s="214"/>
      <c r="E48" s="164"/>
      <c r="F48" s="214"/>
      <c r="G48" s="164"/>
      <c r="H48" s="219"/>
      <c r="R48" s="304"/>
      <c r="S48" s="304"/>
      <c r="T48" s="304"/>
    </row>
    <row r="49" spans="1:21" hidden="1" x14ac:dyDescent="0.2">
      <c r="B49" s="72" t="s">
        <v>149</v>
      </c>
      <c r="C49" s="74"/>
      <c r="D49" s="214">
        <f>SUM(V5:V13)-F49</f>
        <v>0</v>
      </c>
      <c r="E49" s="182">
        <f>IF(D49=0,0,D49/$H$54)</f>
        <v>0</v>
      </c>
      <c r="F49" s="217">
        <f>SUM(U5:U13)</f>
        <v>0</v>
      </c>
      <c r="G49" s="182">
        <f t="shared" ref="G49:G53" si="0">F49/$H$54</f>
        <v>0</v>
      </c>
      <c r="H49" s="219">
        <f>SUM(V5:V13)</f>
        <v>0</v>
      </c>
      <c r="R49" s="304">
        <v>0.46</v>
      </c>
      <c r="S49" s="304">
        <f>E49*R49</f>
        <v>0</v>
      </c>
      <c r="T49" s="304">
        <v>0.68</v>
      </c>
      <c r="U49" s="304">
        <f>G49*T49</f>
        <v>0</v>
      </c>
    </row>
    <row r="50" spans="1:21" ht="4.5" hidden="1" customHeight="1" x14ac:dyDescent="0.2">
      <c r="B50" s="72"/>
      <c r="C50" s="74"/>
      <c r="D50" s="214"/>
      <c r="E50" s="164"/>
      <c r="F50" s="214"/>
      <c r="G50" s="164"/>
      <c r="H50" s="219"/>
      <c r="R50" s="304"/>
      <c r="S50" s="304"/>
      <c r="T50" s="304"/>
    </row>
    <row r="51" spans="1:21" hidden="1" x14ac:dyDescent="0.2">
      <c r="B51" s="72" t="s">
        <v>150</v>
      </c>
      <c r="C51" s="74"/>
      <c r="D51" s="214">
        <f>SUM(X5:X13)-F51</f>
        <v>0</v>
      </c>
      <c r="E51" s="182">
        <f>IF(D51=0,0,D51/$H$54)</f>
        <v>0</v>
      </c>
      <c r="F51" s="217">
        <f>SUM(W5:W13)</f>
        <v>0</v>
      </c>
      <c r="G51" s="182">
        <f t="shared" si="0"/>
        <v>0</v>
      </c>
      <c r="H51" s="219">
        <f>SUM(X5:X13)</f>
        <v>0</v>
      </c>
      <c r="R51" s="304">
        <v>0.81</v>
      </c>
      <c r="S51" s="304">
        <f>E51*R51</f>
        <v>0</v>
      </c>
      <c r="T51" s="304">
        <v>0.95</v>
      </c>
      <c r="U51" s="304">
        <f>G51*T51</f>
        <v>0</v>
      </c>
    </row>
    <row r="52" spans="1:21" ht="4.5" hidden="1" customHeight="1" x14ac:dyDescent="0.2">
      <c r="B52" s="72"/>
      <c r="C52" s="74"/>
      <c r="D52" s="214"/>
      <c r="E52" s="164"/>
      <c r="F52" s="214"/>
      <c r="G52" s="164"/>
      <c r="H52" s="219"/>
      <c r="R52" s="304"/>
      <c r="S52" s="304"/>
      <c r="T52" s="304"/>
    </row>
    <row r="53" spans="1:21" hidden="1" x14ac:dyDescent="0.2">
      <c r="B53" s="80" t="s">
        <v>151</v>
      </c>
      <c r="C53" s="67"/>
      <c r="D53" s="215">
        <f>SUM(Z5:Z13)-F53</f>
        <v>0</v>
      </c>
      <c r="E53" s="183">
        <f>IF(D53=0,0,D53/$H$54)</f>
        <v>0</v>
      </c>
      <c r="F53" s="217">
        <f>SUM(Y5:Y13)</f>
        <v>0</v>
      </c>
      <c r="G53" s="183">
        <f t="shared" si="0"/>
        <v>0</v>
      </c>
      <c r="H53" s="220">
        <f>SUM(Z5:Z13)</f>
        <v>0</v>
      </c>
      <c r="R53" s="304">
        <v>0.95</v>
      </c>
      <c r="S53" s="304">
        <f>E53*R53</f>
        <v>0</v>
      </c>
      <c r="T53" s="304">
        <v>1</v>
      </c>
      <c r="U53" s="304">
        <f>G53*T53</f>
        <v>0</v>
      </c>
    </row>
    <row r="54" spans="1:21" ht="15" hidden="1" x14ac:dyDescent="0.25">
      <c r="B54" s="184"/>
      <c r="C54" s="185" t="s">
        <v>157</v>
      </c>
      <c r="D54" s="216">
        <f>SUM(D47:D53)</f>
        <v>5</v>
      </c>
      <c r="E54" s="186"/>
      <c r="F54" s="216">
        <f>SUM(F47:F53)</f>
        <v>0</v>
      </c>
      <c r="G54" s="186"/>
      <c r="H54" s="221">
        <f>SUM(H47:H53)</f>
        <v>5</v>
      </c>
      <c r="S54" s="307">
        <f>SUM(S47:S53)</f>
        <v>0</v>
      </c>
      <c r="T54" s="132" t="s">
        <v>335</v>
      </c>
      <c r="U54" s="307">
        <f>SUM(U47:U53)</f>
        <v>0</v>
      </c>
    </row>
    <row r="55" spans="1:21" ht="5.25" hidden="1" customHeight="1" x14ac:dyDescent="0.25">
      <c r="B55" s="74"/>
      <c r="C55" s="131"/>
      <c r="D55" s="163"/>
      <c r="E55" s="163"/>
      <c r="F55" s="163"/>
      <c r="G55" s="163"/>
      <c r="H55" s="187"/>
    </row>
    <row r="56" spans="1:21" ht="15" hidden="1" x14ac:dyDescent="0.25">
      <c r="A56" s="157" t="s">
        <v>248</v>
      </c>
      <c r="B56" s="74"/>
      <c r="C56" s="131"/>
      <c r="D56" s="163"/>
      <c r="E56" s="163"/>
      <c r="F56" s="163"/>
      <c r="G56" s="163"/>
      <c r="H56" s="187"/>
    </row>
    <row r="57" spans="1:21" ht="28.5" hidden="1" customHeight="1" x14ac:dyDescent="0.2">
      <c r="A57" s="291" t="s">
        <v>249</v>
      </c>
      <c r="B57" s="382" t="s">
        <v>262</v>
      </c>
      <c r="C57" s="382"/>
      <c r="D57" s="382"/>
      <c r="E57" s="382"/>
      <c r="F57" s="382"/>
      <c r="G57" s="382"/>
      <c r="H57" s="382"/>
      <c r="I57" s="382"/>
      <c r="J57" s="382"/>
      <c r="K57" s="175">
        <f>'Flächenübersicht &gt;100 ha'!K57</f>
        <v>0</v>
      </c>
      <c r="L57" s="305" t="s">
        <v>250</v>
      </c>
      <c r="N57" s="65">
        <f>IF(K57&gt;50%,100,IF(K57&gt;30,55,IF(K57&gt;10,27,0)))</f>
        <v>0</v>
      </c>
    </row>
    <row r="58" spans="1:21" ht="28.5" hidden="1" customHeight="1" x14ac:dyDescent="0.2">
      <c r="A58" s="291" t="s">
        <v>251</v>
      </c>
      <c r="B58" s="382" t="s">
        <v>252</v>
      </c>
      <c r="C58" s="382"/>
      <c r="D58" s="382"/>
      <c r="E58" s="382"/>
      <c r="F58" s="382"/>
      <c r="G58" s="382"/>
      <c r="H58" s="382"/>
      <c r="I58" s="382"/>
      <c r="J58" s="382"/>
      <c r="K58" s="175">
        <f>'Flächenübersicht &gt;100 ha'!K58</f>
        <v>0</v>
      </c>
      <c r="L58" s="305" t="s">
        <v>261</v>
      </c>
      <c r="N58" s="65">
        <f>IF(K58&gt;1,18,0)</f>
        <v>0</v>
      </c>
    </row>
    <row r="59" spans="1:21" ht="28.5" hidden="1" customHeight="1" x14ac:dyDescent="0.25">
      <c r="A59" s="291" t="s">
        <v>253</v>
      </c>
      <c r="B59" s="382" t="s">
        <v>254</v>
      </c>
      <c r="C59" s="382"/>
      <c r="D59" s="382"/>
      <c r="E59" s="382"/>
      <c r="F59" s="382"/>
      <c r="G59" s="382"/>
      <c r="H59" s="382"/>
      <c r="I59" s="382"/>
      <c r="J59" s="382"/>
      <c r="K59" s="175" t="str">
        <f>'Flächenübersicht &gt;100 ha'!K59</f>
        <v>-</v>
      </c>
      <c r="L59" s="290">
        <f>IF($I$38=0,0,SUM(AA5:AA13)/$I$38)</f>
        <v>0</v>
      </c>
      <c r="N59" s="65">
        <f>IF(K59="ja",36,0)</f>
        <v>0</v>
      </c>
      <c r="O59" s="309">
        <f>IF(SUM(N57:N59)&gt;100,100,SUM(N57:N59))/100</f>
        <v>0</v>
      </c>
    </row>
    <row r="60" spans="1:21" ht="28.5" hidden="1" customHeight="1" x14ac:dyDescent="0.2">
      <c r="A60" s="291" t="s">
        <v>256</v>
      </c>
      <c r="B60" s="382" t="s">
        <v>257</v>
      </c>
      <c r="C60" s="382"/>
      <c r="D60" s="382"/>
      <c r="E60" s="382"/>
      <c r="F60" s="382"/>
      <c r="G60" s="382"/>
      <c r="H60" s="382"/>
      <c r="I60" s="382"/>
      <c r="J60" s="382"/>
      <c r="K60" s="175">
        <f>'Flächenübersicht &gt;100 ha'!K61</f>
        <v>0</v>
      </c>
      <c r="L60" s="65" t="s">
        <v>244</v>
      </c>
    </row>
    <row r="61" spans="1:21" ht="3.75" hidden="1" customHeight="1" x14ac:dyDescent="0.25">
      <c r="A61" s="157"/>
      <c r="B61" s="74"/>
      <c r="C61" s="131"/>
      <c r="D61" s="163"/>
      <c r="E61" s="163"/>
      <c r="F61" s="163"/>
      <c r="G61" s="163"/>
      <c r="H61" s="187"/>
    </row>
    <row r="62" spans="1:21" ht="15" hidden="1" x14ac:dyDescent="0.25">
      <c r="A62" s="157" t="s">
        <v>258</v>
      </c>
      <c r="B62" s="74"/>
      <c r="C62" s="131"/>
      <c r="D62" s="163"/>
      <c r="E62" s="163"/>
      <c r="F62" s="163"/>
      <c r="G62" s="163"/>
      <c r="H62" s="187"/>
    </row>
    <row r="63" spans="1:21" ht="15" hidden="1" x14ac:dyDescent="0.25">
      <c r="A63" s="157"/>
      <c r="B63" s="74" t="s">
        <v>259</v>
      </c>
      <c r="C63" s="131"/>
      <c r="D63" s="163"/>
      <c r="E63" s="163"/>
      <c r="F63" s="163"/>
      <c r="G63" s="163"/>
      <c r="H63" s="187"/>
      <c r="K63" s="175">
        <f>'Flächenübersicht &gt;100 ha'!K64</f>
        <v>0</v>
      </c>
      <c r="L63" s="65" t="s">
        <v>122</v>
      </c>
      <c r="N63" s="304">
        <f>IF(K63=0,0,K63/SUM(I5:I13))</f>
        <v>0</v>
      </c>
      <c r="O63" s="65">
        <f>IF(N63&gt;=0.05,2,IF(N63&gt;=0.02,1,0))</f>
        <v>0</v>
      </c>
    </row>
    <row r="64" spans="1:21" ht="15" hidden="1" x14ac:dyDescent="0.25">
      <c r="B64" s="74" t="s">
        <v>260</v>
      </c>
      <c r="C64" s="131"/>
      <c r="D64" s="163"/>
      <c r="E64" s="163"/>
      <c r="F64" s="163"/>
      <c r="G64" s="163"/>
      <c r="H64" s="187"/>
      <c r="K64" s="175">
        <f>'Flächenübersicht &gt;100 ha'!K65</f>
        <v>0</v>
      </c>
      <c r="L64" s="65" t="s">
        <v>261</v>
      </c>
      <c r="N64" s="65">
        <f>IF(K64&gt;3,1,0)</f>
        <v>0</v>
      </c>
      <c r="O64" s="157">
        <f>IF(O63=0,0,IF(N64=1,N64*O63,1))</f>
        <v>0</v>
      </c>
    </row>
    <row r="65" spans="1:38" ht="15" hidden="1" x14ac:dyDescent="0.25">
      <c r="B65" s="74" t="s">
        <v>341</v>
      </c>
      <c r="C65" s="131"/>
      <c r="D65" s="163"/>
      <c r="E65" s="163"/>
      <c r="F65" s="163"/>
      <c r="G65" s="163"/>
      <c r="H65" s="187"/>
      <c r="K65" s="292"/>
      <c r="O65" s="181"/>
    </row>
    <row r="66" spans="1:38" ht="15" hidden="1" x14ac:dyDescent="0.25">
      <c r="A66" s="157" t="s">
        <v>270</v>
      </c>
      <c r="B66" s="74"/>
      <c r="C66" s="131"/>
      <c r="D66" s="163"/>
      <c r="E66" s="163"/>
      <c r="F66" s="163"/>
      <c r="G66" s="163"/>
      <c r="H66" s="187"/>
    </row>
    <row r="67" spans="1:38" ht="15" hidden="1" x14ac:dyDescent="0.25">
      <c r="A67" s="157"/>
      <c r="B67" s="74"/>
      <c r="C67" s="131"/>
      <c r="D67" s="163"/>
      <c r="E67" s="163"/>
      <c r="F67" s="386" t="s">
        <v>274</v>
      </c>
      <c r="G67" s="387"/>
      <c r="H67" s="387"/>
      <c r="I67" s="387"/>
      <c r="J67" s="387"/>
      <c r="K67" s="387"/>
      <c r="L67" s="388"/>
    </row>
    <row r="68" spans="1:38" hidden="1" x14ac:dyDescent="0.2">
      <c r="C68" s="159" t="s">
        <v>162</v>
      </c>
      <c r="D68" s="389" t="s">
        <v>273</v>
      </c>
      <c r="E68" s="390"/>
      <c r="F68" s="225" t="s">
        <v>163</v>
      </c>
      <c r="G68" s="226" t="s">
        <v>164</v>
      </c>
      <c r="H68" s="226" t="s">
        <v>165</v>
      </c>
      <c r="I68" s="226" t="s">
        <v>166</v>
      </c>
      <c r="J68" s="226" t="s">
        <v>167</v>
      </c>
      <c r="K68" s="226" t="s">
        <v>168</v>
      </c>
      <c r="L68" s="227" t="s">
        <v>169</v>
      </c>
    </row>
    <row r="69" spans="1:38" hidden="1" x14ac:dyDescent="0.2">
      <c r="B69" s="130"/>
      <c r="C69" s="233" t="s">
        <v>271</v>
      </c>
      <c r="D69" s="389" t="s">
        <v>272</v>
      </c>
      <c r="E69" s="390"/>
      <c r="F69" s="179"/>
      <c r="G69" s="249" t="e">
        <f>IF(G75=0,0,SUM(G73:G74)/G75)</f>
        <v>#REF!</v>
      </c>
      <c r="H69" s="249" t="e">
        <f t="shared" ref="H69:L69" si="1">IF(H75=0,0,SUM(H73:H74)/H75)</f>
        <v>#REF!</v>
      </c>
      <c r="I69" s="249" t="e">
        <f t="shared" si="1"/>
        <v>#REF!</v>
      </c>
      <c r="J69" s="249" t="e">
        <f t="shared" si="1"/>
        <v>#REF!</v>
      </c>
      <c r="K69" s="249" t="e">
        <f t="shared" si="1"/>
        <v>#REF!</v>
      </c>
      <c r="L69" s="250" t="e">
        <f t="shared" si="1"/>
        <v>#REF!</v>
      </c>
    </row>
    <row r="70" spans="1:38" ht="15" hidden="1" x14ac:dyDescent="0.25">
      <c r="B70" s="74"/>
      <c r="C70" s="234" t="s">
        <v>277</v>
      </c>
      <c r="D70" s="391" t="s">
        <v>275</v>
      </c>
      <c r="E70" s="392"/>
      <c r="F70" s="236"/>
      <c r="G70" s="237"/>
      <c r="H70" s="238"/>
      <c r="I70" s="237"/>
      <c r="J70" s="237"/>
      <c r="K70" s="237"/>
      <c r="L70" s="239"/>
    </row>
    <row r="71" spans="1:38" ht="15" hidden="1" x14ac:dyDescent="0.25">
      <c r="B71" s="74"/>
      <c r="C71" s="235"/>
      <c r="D71" s="393" t="s">
        <v>276</v>
      </c>
      <c r="E71" s="394"/>
      <c r="F71" s="240"/>
      <c r="G71" s="241"/>
      <c r="H71" s="242"/>
      <c r="I71" s="241"/>
      <c r="J71" s="241"/>
      <c r="K71" s="241"/>
      <c r="L71" s="243"/>
    </row>
    <row r="72" spans="1:38" ht="15" hidden="1" x14ac:dyDescent="0.25">
      <c r="B72" s="74"/>
      <c r="C72" s="129"/>
      <c r="D72" s="381"/>
      <c r="E72" s="381"/>
      <c r="F72" s="163"/>
      <c r="G72" s="163"/>
      <c r="H72" s="187"/>
    </row>
    <row r="73" spans="1:38" hidden="1" x14ac:dyDescent="0.2">
      <c r="B73" s="74"/>
      <c r="C73" s="129" t="s">
        <v>281</v>
      </c>
      <c r="D73" s="311"/>
      <c r="E73" s="311"/>
      <c r="F73" s="244"/>
      <c r="G73" s="244">
        <f>DSUM('Bestandesdaten &gt;100 ha'!$A$9:$AK$1100,'Bestandesdaten &gt;100 ha'!$AA$9,$Z$197:$AC$198)</f>
        <v>0</v>
      </c>
      <c r="H73" s="244">
        <f>DSUM('Bestandesdaten &gt;100 ha'!$A$9:$AK$1100,'Bestandesdaten &gt;100 ha'!$AA$9,$AD$197:$AG$198)</f>
        <v>0</v>
      </c>
      <c r="I73" s="245">
        <f>DSUM('Bestandesdaten &gt;100 ha'!$A$9:$AK$1100,'Bestandesdaten &gt;100 ha'!$AA$9,$AH$197:$AK$198)</f>
        <v>0</v>
      </c>
      <c r="J73" s="245">
        <f>DSUM('Bestandesdaten &gt;100 ha'!$A$9:$AK$1100,'Bestandesdaten &gt;100 ha'!$AA$9,$AL$197:$AO$198)</f>
        <v>0</v>
      </c>
      <c r="K73" s="245">
        <f>DSUM('Bestandesdaten &gt;100 ha'!$A$9:$AK$1100,'Bestandesdaten &gt;100 ha'!$AA$9,$AP$197:$AS$198)</f>
        <v>0</v>
      </c>
      <c r="L73" s="245">
        <f>DSUM('Bestandesdaten &gt;100 ha'!$A$9:$AK$1100,'Bestandesdaten &gt;100 ha'!$AA$9,$AT$197:$AW$198)</f>
        <v>0</v>
      </c>
    </row>
    <row r="74" spans="1:38" hidden="1" x14ac:dyDescent="0.2">
      <c r="B74" s="74"/>
      <c r="C74" s="129" t="s">
        <v>285</v>
      </c>
      <c r="D74" s="311"/>
      <c r="E74" s="311"/>
      <c r="F74" s="244"/>
      <c r="G74" s="244" t="e">
        <f>#REF!+#REF!+#REF!+#REF!</f>
        <v>#REF!</v>
      </c>
      <c r="H74" s="244" t="e">
        <f>#REF!+#REF!+#REF!+#REF!</f>
        <v>#REF!</v>
      </c>
      <c r="I74" s="244" t="e">
        <f>#REF!+#REF!+#REF!+#REF!</f>
        <v>#REF!</v>
      </c>
      <c r="J74" s="244" t="e">
        <f>#REF!+#REF!+#REF!+#REF!</f>
        <v>#REF!</v>
      </c>
      <c r="K74" s="244" t="e">
        <f>#REF!+#REF!+#REF!+#REF!</f>
        <v>#REF!</v>
      </c>
      <c r="L74" s="244" t="e">
        <f>#REF!+#REF!+#REF!+#REF!</f>
        <v>#REF!</v>
      </c>
      <c r="W74" s="301"/>
      <c r="X74" s="302"/>
    </row>
    <row r="75" spans="1:38" hidden="1" x14ac:dyDescent="0.2">
      <c r="B75" s="74"/>
      <c r="C75" s="129" t="s">
        <v>286</v>
      </c>
      <c r="D75" s="311"/>
      <c r="E75" s="311"/>
      <c r="F75" s="244"/>
      <c r="G75" s="244" t="e">
        <f>G81+#REF!+#REF!+#REF!+#REF!</f>
        <v>#REF!</v>
      </c>
      <c r="H75" s="244" t="e">
        <f>H81+#REF!+#REF!+#REF!+#REF!</f>
        <v>#REF!</v>
      </c>
      <c r="I75" s="244" t="e">
        <f>I81+#REF!+#REF!+#REF!+#REF!</f>
        <v>#REF!</v>
      </c>
      <c r="J75" s="244" t="e">
        <f>J81+#REF!+#REF!+#REF!+#REF!</f>
        <v>#REF!</v>
      </c>
      <c r="K75" s="244" t="e">
        <f>K81+#REF!+#REF!+#REF!+#REF!</f>
        <v>#REF!</v>
      </c>
      <c r="L75" s="244" t="e">
        <f>L81+#REF!+#REF!+#REF!+#REF!</f>
        <v>#REF!</v>
      </c>
    </row>
    <row r="76" spans="1:38" hidden="1" x14ac:dyDescent="0.2"/>
    <row r="77" spans="1:38" ht="23.25" customHeight="1" x14ac:dyDescent="0.25">
      <c r="A77" s="246" t="s">
        <v>278</v>
      </c>
      <c r="B77" s="246"/>
      <c r="C77" s="246"/>
      <c r="D77" s="246"/>
      <c r="E77" s="246"/>
      <c r="F77" s="246"/>
      <c r="G77" s="246"/>
      <c r="H77" s="246"/>
      <c r="I77" s="246"/>
      <c r="J77" s="246"/>
      <c r="K77" s="246"/>
      <c r="L77" s="246"/>
      <c r="N77" s="315"/>
      <c r="O77" s="315"/>
      <c r="Q77" s="65" t="s">
        <v>360</v>
      </c>
      <c r="T77" s="320">
        <v>0.5</v>
      </c>
    </row>
    <row r="78" spans="1:38" ht="15" x14ac:dyDescent="0.25">
      <c r="B78" s="132"/>
      <c r="D78" s="401" t="s">
        <v>84</v>
      </c>
      <c r="E78" s="402"/>
      <c r="F78" s="402"/>
      <c r="G78" s="402"/>
      <c r="H78" s="402"/>
      <c r="I78" s="402"/>
      <c r="J78" s="402"/>
      <c r="K78" s="402"/>
      <c r="L78" s="403"/>
      <c r="N78" s="315"/>
      <c r="O78" s="315"/>
    </row>
    <row r="79" spans="1:38" ht="15" x14ac:dyDescent="0.25">
      <c r="B79" s="231" t="s">
        <v>162</v>
      </c>
      <c r="C79" s="188"/>
      <c r="D79" s="225" t="s">
        <v>269</v>
      </c>
      <c r="E79" s="226" t="s">
        <v>268</v>
      </c>
      <c r="F79" s="226" t="s">
        <v>280</v>
      </c>
      <c r="G79" s="226" t="s">
        <v>164</v>
      </c>
      <c r="H79" s="226" t="s">
        <v>165</v>
      </c>
      <c r="I79" s="226" t="s">
        <v>166</v>
      </c>
      <c r="J79" s="226" t="s">
        <v>167</v>
      </c>
      <c r="K79" s="226" t="s">
        <v>168</v>
      </c>
      <c r="L79" s="227" t="s">
        <v>169</v>
      </c>
      <c r="N79" s="315"/>
      <c r="O79" s="315"/>
      <c r="AD79" s="65" t="s">
        <v>325</v>
      </c>
      <c r="AE79" s="65" t="s">
        <v>326</v>
      </c>
      <c r="AF79" s="65" t="s">
        <v>324</v>
      </c>
      <c r="AG79" s="65" t="s">
        <v>327</v>
      </c>
      <c r="AH79" s="65" t="s">
        <v>327</v>
      </c>
      <c r="AI79" s="65" t="s">
        <v>328</v>
      </c>
      <c r="AJ79" s="65" t="s">
        <v>329</v>
      </c>
      <c r="AK79" s="65" t="s">
        <v>330</v>
      </c>
      <c r="AL79" s="65" t="s">
        <v>331</v>
      </c>
    </row>
    <row r="80" spans="1:38" hidden="1" x14ac:dyDescent="0.2">
      <c r="B80" s="189" t="s">
        <v>0</v>
      </c>
      <c r="N80" s="315"/>
      <c r="O80" s="315"/>
    </row>
    <row r="81" spans="2:38" x14ac:dyDescent="0.2">
      <c r="B81" s="398" t="str">
        <f>'Bestandesdaten &gt;100 ha'!AV10</f>
        <v>Fi/Ta</v>
      </c>
      <c r="C81" s="159" t="s">
        <v>170</v>
      </c>
      <c r="D81" s="190">
        <f>DSUM('Bestandesdaten &gt;100 ha'!$A$9:$AK$1100,'Bestandesdaten &gt;100 ha'!$D$9,$N$197:$Q$198)</f>
        <v>0</v>
      </c>
      <c r="E81" s="191">
        <f>DSUM('Bestandesdaten &gt;100 ha'!$A$9:$AK$1100,'Bestandesdaten &gt;100 ha'!$D$9,$R$197:$U$198)</f>
        <v>0</v>
      </c>
      <c r="F81" s="191">
        <f>DSUM('Bestandesdaten &gt;100 ha'!$A$9:$AK$1100,'Bestandesdaten &gt;100 ha'!$D$9,$V$197:$Y$198)</f>
        <v>0</v>
      </c>
      <c r="G81" s="191">
        <f>DSUM('Bestandesdaten &gt;100 ha'!$A$9:$AK$1100,'Bestandesdaten &gt;100 ha'!$D$9,$Z$197:$AC$198)</f>
        <v>0</v>
      </c>
      <c r="H81" s="191">
        <f>DSUM('Bestandesdaten &gt;100 ha'!$A$9:$AK$1100,'Bestandesdaten &gt;100 ha'!$D$9,$AD$197:$AG$198)</f>
        <v>0</v>
      </c>
      <c r="I81" s="191">
        <f>DSUM('Bestandesdaten &gt;100 ha'!$A$9:$AK$1100,'Bestandesdaten &gt;100 ha'!$D$9,$AH$197:$AK$198)</f>
        <v>0</v>
      </c>
      <c r="J81" s="191">
        <f>DSUM('Bestandesdaten &gt;100 ha'!$A$9:$AK$1100,'Bestandesdaten &gt;100 ha'!$D$9,$AL$197:$AO$198)</f>
        <v>0</v>
      </c>
      <c r="K81" s="191">
        <f>DSUM('Bestandesdaten &gt;100 ha'!$A$9:$AK$1100,'Bestandesdaten &gt;100 ha'!$D$9,$AP$197:$AS$198)</f>
        <v>0</v>
      </c>
      <c r="L81" s="192">
        <f>DSUM('Bestandesdaten &gt;100 ha'!$A$9:$AK$1100,'Bestandesdaten &gt;100 ha'!$D$9,$AT$197:$AW$198)</f>
        <v>0</v>
      </c>
      <c r="N81" s="316" t="e">
        <f>SUM(Q86:Z86)</f>
        <v>#VALUE!</v>
      </c>
      <c r="O81" s="315"/>
      <c r="Q81" s="65" t="s">
        <v>2</v>
      </c>
      <c r="R81" s="65" t="e">
        <f>DGET('DB &gt; 100 ha'!$A$2:$E$153,'DB &gt; 100 ha'!$D$2,V267:X268)</f>
        <v>#VALUE!</v>
      </c>
      <c r="S81" s="65" t="e">
        <f>DGET('DB &gt; 100 ha'!$A$2:$E$153,'DB &gt; 100 ha'!$D$2,Y267:AA268)</f>
        <v>#VALUE!</v>
      </c>
      <c r="T81" s="65" t="e">
        <f>DGET('DB &gt; 100 ha'!$A$2:$E$153,'DB &gt; 100 ha'!$D$2,AB267:AD268)</f>
        <v>#VALUE!</v>
      </c>
      <c r="U81" s="65" t="e">
        <f>DGET('DB &gt; 100 ha'!$A$2:$E$153,'DB &gt; 100 ha'!$D$2,AE267:AG268)</f>
        <v>#VALUE!</v>
      </c>
      <c r="V81" s="65" t="e">
        <f>DGET('DB &gt; 100 ha'!$A$2:$E$153,'DB &gt; 100 ha'!$D$2,AH267:AJ268)</f>
        <v>#VALUE!</v>
      </c>
      <c r="W81" s="65" t="e">
        <f>DGET('DB &gt; 100 ha'!$A$2:$E$153,'DB &gt; 100 ha'!$D$2,AK267:AM268)</f>
        <v>#VALUE!</v>
      </c>
      <c r="X81" s="65" t="e">
        <f>DGET('DB &gt; 100 ha'!$A$2:$E$153,'DB &gt; 100 ha'!$D$2,AN267:AP268)</f>
        <v>#VALUE!</v>
      </c>
      <c r="Y81" s="65" t="e">
        <f>DGET('DB &gt; 100 ha'!$A$2:$E$153,'DB &gt; 100 ha'!$D$2,AQ267:AS268)</f>
        <v>#VALUE!</v>
      </c>
      <c r="Z81" s="65" t="e">
        <f>DGET('DB &gt; 100 ha'!$A$2:$E$153,'DB &gt; 100 ha'!$D$2,AT267:AV268)</f>
        <v>#VALUE!</v>
      </c>
      <c r="AB81" s="210" t="s">
        <v>321</v>
      </c>
      <c r="AD81" s="65">
        <f>Y270</f>
        <v>3</v>
      </c>
      <c r="AE81" s="65">
        <f>AC270</f>
        <v>3</v>
      </c>
      <c r="AF81" s="65">
        <f>AG270</f>
        <v>3</v>
      </c>
      <c r="AG81" s="65">
        <f>AK270</f>
        <v>3</v>
      </c>
      <c r="AH81" s="65">
        <f>AO270</f>
        <v>3</v>
      </c>
      <c r="AI81" s="65">
        <f>AS270</f>
        <v>3</v>
      </c>
      <c r="AJ81" s="65">
        <f>AW270</f>
        <v>3</v>
      </c>
      <c r="AK81" s="65">
        <f>BA270</f>
        <v>3</v>
      </c>
      <c r="AL81" s="65">
        <f>BE270</f>
        <v>3</v>
      </c>
    </row>
    <row r="82" spans="2:38" ht="5.25" customHeight="1" x14ac:dyDescent="0.2">
      <c r="B82" s="399"/>
      <c r="C82" s="160"/>
      <c r="D82" s="72"/>
      <c r="E82" s="74"/>
      <c r="F82" s="74"/>
      <c r="G82" s="74"/>
      <c r="H82" s="74"/>
      <c r="I82" s="74"/>
      <c r="J82" s="74"/>
      <c r="K82" s="74"/>
      <c r="L82" s="75"/>
      <c r="N82" s="315"/>
      <c r="O82" s="315"/>
      <c r="AB82" s="210" t="s">
        <v>322</v>
      </c>
      <c r="AD82" s="65">
        <f>Y271</f>
        <v>0</v>
      </c>
      <c r="AE82" s="65">
        <f>AC271</f>
        <v>0</v>
      </c>
      <c r="AF82" s="65">
        <f>AG271</f>
        <v>0</v>
      </c>
      <c r="AG82" s="65">
        <f>AK271</f>
        <v>0</v>
      </c>
      <c r="AH82" s="65">
        <f>AO271</f>
        <v>0</v>
      </c>
      <c r="AI82" s="65">
        <f>AS271</f>
        <v>0</v>
      </c>
      <c r="AJ82" s="65">
        <f>AW271</f>
        <v>0</v>
      </c>
      <c r="AK82" s="65">
        <f>BA271</f>
        <v>0</v>
      </c>
      <c r="AL82" s="65">
        <f>BE271</f>
        <v>0</v>
      </c>
    </row>
    <row r="83" spans="2:38" ht="15" x14ac:dyDescent="0.25">
      <c r="B83" s="399"/>
      <c r="C83" s="160" t="s">
        <v>171</v>
      </c>
      <c r="D83" s="193">
        <f>IF(D81=0,0,DSUM('Bestandesdaten &gt;100 ha'!$A$9:$AK$1100,'Bestandesdaten &gt;100 ha'!$V$9,$N$197:$Q$198)/D81)</f>
        <v>0</v>
      </c>
      <c r="E83" s="194">
        <f>IF(E81=0,0,DSUM('Bestandesdaten &gt;100 ha'!$A$9:$AK$1100,'Bestandesdaten &gt;100 ha'!$V$9,$R$197:$U$198)/E81)</f>
        <v>0</v>
      </c>
      <c r="F83" s="194">
        <f>IF(F81=0,0,DSUM('Bestandesdaten &gt;100 ha'!$A$9:$AK$1100,'Bestandesdaten &gt;100 ha'!$V$9,$V$197:$Y$198)/F81)</f>
        <v>0</v>
      </c>
      <c r="G83" s="194">
        <f>IF(G81=0,0,DSUM('Bestandesdaten &gt;100 ha'!$A$9:$AK$1100,'Bestandesdaten &gt;100 ha'!$V$9,$Z$197:$AC$198)/G81)</f>
        <v>0</v>
      </c>
      <c r="H83" s="194">
        <f>IF(H81=0,0,DSUM('Bestandesdaten &gt;100 ha'!$A$9:$AK$1100,'Bestandesdaten &gt;100 ha'!$V$9,$AD$197:$AG$198)/H81)</f>
        <v>0</v>
      </c>
      <c r="I83" s="194">
        <f>IF(I81=0,0,DSUM('Bestandesdaten &gt;100 ha'!$A$9:$AK$1100,'Bestandesdaten &gt;100 ha'!$V$9,$AH$197:$AK$198)/I81)</f>
        <v>0</v>
      </c>
      <c r="J83" s="194">
        <f>IF(J81=0,0,DSUM('Bestandesdaten &gt;100 ha'!$A$9:$AK$1100,'Bestandesdaten &gt;100 ha'!$V$9,$AL$197:$AO$198)/J81)</f>
        <v>0</v>
      </c>
      <c r="K83" s="194">
        <f>IF(K81=0,0,DSUM('Bestandesdaten &gt;100 ha'!$A$9:$AK$1100,'Bestandesdaten &gt;100 ha'!$V$9,$AP$197:$AS$198)/K81)</f>
        <v>0</v>
      </c>
      <c r="L83" s="195">
        <f>IF(L81=0,0,DSUM('Bestandesdaten &gt;100 ha'!$A$9:$AK$1100,'Bestandesdaten &gt;100 ha'!$V$9,$AT$197:$AW$198)/L81)</f>
        <v>0</v>
      </c>
      <c r="N83" s="316" t="e">
        <f>SUM(Q87:Z87)</f>
        <v>#VALUE!</v>
      </c>
      <c r="O83" s="315"/>
      <c r="Q83" s="65" t="s">
        <v>311</v>
      </c>
      <c r="R83" s="294">
        <v>0.1</v>
      </c>
      <c r="S83" s="294">
        <v>0.1</v>
      </c>
      <c r="T83" s="294">
        <v>0.16</v>
      </c>
      <c r="U83" s="294">
        <v>0.35</v>
      </c>
      <c r="V83" s="294">
        <v>0.83</v>
      </c>
      <c r="W83" s="294">
        <v>1.36</v>
      </c>
      <c r="X83" s="294">
        <v>1.6</v>
      </c>
      <c r="Y83" s="294">
        <v>1.7</v>
      </c>
      <c r="Z83" s="294">
        <v>1.72</v>
      </c>
      <c r="AB83" s="306" t="s">
        <v>323</v>
      </c>
      <c r="AD83" s="65">
        <f>Y273</f>
        <v>41</v>
      </c>
      <c r="AE83" s="65">
        <f>AC273</f>
        <v>41</v>
      </c>
      <c r="AF83" s="65">
        <f>AG273</f>
        <v>41</v>
      </c>
      <c r="AG83" s="65">
        <f>AK273</f>
        <v>41</v>
      </c>
      <c r="AH83" s="65">
        <f>AO273</f>
        <v>41</v>
      </c>
      <c r="AI83" s="65">
        <f>AS273</f>
        <v>41</v>
      </c>
      <c r="AJ83" s="65">
        <f>AW273</f>
        <v>41</v>
      </c>
      <c r="AK83" s="65">
        <f>BA273</f>
        <v>41</v>
      </c>
      <c r="AL83" s="65">
        <f>BE273</f>
        <v>41</v>
      </c>
    </row>
    <row r="84" spans="2:38" ht="5.25" customHeight="1" x14ac:dyDescent="0.2">
      <c r="B84" s="399"/>
      <c r="C84" s="160"/>
      <c r="D84" s="312"/>
      <c r="E84" s="311"/>
      <c r="F84" s="311"/>
      <c r="G84" s="311"/>
      <c r="H84" s="311"/>
      <c r="I84" s="311"/>
      <c r="J84" s="311"/>
      <c r="K84" s="311"/>
      <c r="L84" s="313"/>
      <c r="N84" s="315"/>
      <c r="O84" s="315"/>
      <c r="AB84" s="210" t="s">
        <v>339</v>
      </c>
      <c r="AD84" s="65">
        <f>Y277</f>
        <v>0</v>
      </c>
      <c r="AE84" s="65">
        <f>AC277</f>
        <v>0</v>
      </c>
      <c r="AF84" s="65">
        <f>AG277</f>
        <v>0</v>
      </c>
      <c r="AG84" s="65">
        <f>AK277</f>
        <v>0</v>
      </c>
      <c r="AH84" s="65">
        <f>AO277</f>
        <v>0</v>
      </c>
      <c r="AI84" s="65">
        <f>AS277</f>
        <v>0</v>
      </c>
      <c r="AJ84" s="65">
        <f>AW277</f>
        <v>0</v>
      </c>
      <c r="AK84" s="65">
        <f>BA277</f>
        <v>0</v>
      </c>
      <c r="AL84" s="65">
        <f>BE277</f>
        <v>0</v>
      </c>
    </row>
    <row r="85" spans="2:38" x14ac:dyDescent="0.2">
      <c r="B85" s="400"/>
      <c r="C85" s="198" t="s">
        <v>172</v>
      </c>
      <c r="D85" s="228"/>
      <c r="E85" s="229"/>
      <c r="F85" s="199">
        <f>IF(F83=0,0,DSUM('Bestandesdaten &gt;100 ha'!$A$9:$AK$1100,'Bestandesdaten &gt;100 ha'!$D$9,$V$197:$Y$198)/F81)</f>
        <v>0</v>
      </c>
      <c r="G85" s="199">
        <f>IF(G83=0,0,DSUM('Bestandesdaten &gt;100 ha'!$A$9:$AK$1100,'Bestandesdaten &gt;100 ha'!$W$9,$Z$197:$AC$198)/G81)</f>
        <v>0</v>
      </c>
      <c r="H85" s="199">
        <f>IF(H83=0,0,DSUM('Bestandesdaten &gt;100 ha'!$A$9:$AK$1100,'Bestandesdaten &gt;100 ha'!$W$9,$AD$197:$AG$198)/H81)</f>
        <v>0</v>
      </c>
      <c r="I85" s="199">
        <f>IF(I83=0,0,DSUM('Bestandesdaten &gt;100 ha'!$A$9:$AK$1100,'Bestandesdaten &gt;100 ha'!$W$9,$AH$197:$AK$198)/I81)</f>
        <v>0</v>
      </c>
      <c r="J85" s="199">
        <f>IF(J83=0,0,DSUM('Bestandesdaten &gt;100 ha'!$A$9:$AK$1100,'Bestandesdaten &gt;100 ha'!$W$9,$AL$197:$AO$198)/J81)</f>
        <v>0</v>
      </c>
      <c r="K85" s="199">
        <f>IF(K83=0,0,DSUM('Bestandesdaten &gt;100 ha'!$A$9:$AK$1100,'Bestandesdaten &gt;100 ha'!$W$9,$AP$197:$AS$198)/K81)</f>
        <v>0</v>
      </c>
      <c r="L85" s="277">
        <f>IF(L83=0,0,DSUM('Bestandesdaten &gt;100 ha'!$A$9:$AK$1100,'Bestandesdaten &gt;100 ha'!$W$9,$AT$197:$AW$198)/L81)</f>
        <v>0</v>
      </c>
      <c r="N85" s="315"/>
      <c r="O85" s="315"/>
      <c r="Q85" s="65" t="s">
        <v>344</v>
      </c>
      <c r="R85" s="65">
        <f t="shared" ref="R85:Z85" si="2">ROUND((AD81+AD82+AD84+AD83*($S$54+$U$54)+$O$59*AD85),0)</f>
        <v>3</v>
      </c>
      <c r="S85" s="65">
        <f t="shared" si="2"/>
        <v>3</v>
      </c>
      <c r="T85" s="65">
        <f t="shared" si="2"/>
        <v>3</v>
      </c>
      <c r="U85" s="65">
        <f t="shared" si="2"/>
        <v>3</v>
      </c>
      <c r="V85" s="65">
        <f t="shared" si="2"/>
        <v>3</v>
      </c>
      <c r="W85" s="65">
        <f t="shared" si="2"/>
        <v>3</v>
      </c>
      <c r="X85" s="65">
        <f t="shared" si="2"/>
        <v>3</v>
      </c>
      <c r="Y85" s="65">
        <f t="shared" si="2"/>
        <v>3</v>
      </c>
      <c r="Z85" s="65">
        <f t="shared" si="2"/>
        <v>3</v>
      </c>
      <c r="AB85" s="308" t="s">
        <v>338</v>
      </c>
      <c r="AD85" s="65">
        <f>Y275</f>
        <v>11</v>
      </c>
      <c r="AE85" s="65">
        <f>AC275</f>
        <v>11</v>
      </c>
      <c r="AF85" s="65">
        <f>AG275</f>
        <v>11</v>
      </c>
      <c r="AG85" s="65">
        <f>AK275</f>
        <v>11</v>
      </c>
      <c r="AH85" s="65">
        <f>AO275</f>
        <v>11</v>
      </c>
      <c r="AI85" s="65">
        <f>AS275</f>
        <v>11</v>
      </c>
      <c r="AJ85" s="65">
        <f>AW275</f>
        <v>11</v>
      </c>
      <c r="AK85" s="65">
        <f>BA275</f>
        <v>11</v>
      </c>
      <c r="AL85" s="65">
        <f>BE275</f>
        <v>11</v>
      </c>
    </row>
    <row r="86" spans="2:38" ht="15" customHeight="1" x14ac:dyDescent="0.2">
      <c r="N86" s="315"/>
      <c r="O86" s="315"/>
      <c r="Q86" s="65" t="s">
        <v>345</v>
      </c>
      <c r="R86" s="310" t="e">
        <f>IF((R81*$T$77*R83*(1-R85/100)*D81)&lt;'DB &gt; 100 ha'!$R$35,'DB &gt; 100 ha'!$R$35*D81,R81*$T$77*R83*(1-R85/100)*D81)</f>
        <v>#VALUE!</v>
      </c>
      <c r="S86" s="310" t="e">
        <f>IF((S81*$T$77*S83*(1-S85/100)*E81)&lt;'DB &gt; 100 ha'!$R$35,'DB &gt; 100 ha'!$R$35*E81,S81*$T$77*S83*(1-S85/100)*E81)</f>
        <v>#VALUE!</v>
      </c>
      <c r="T86" s="310" t="e">
        <f>IF((T81*$T$77*T83*(1-T85/100)*F81)&lt;'DB &gt; 100 ha'!$R$35,'DB &gt; 100 ha'!$R$35*F81*F85,T81*$T$77*T83*(1-T85/100)*F81*F85)</f>
        <v>#VALUE!</v>
      </c>
      <c r="U86" s="310" t="e">
        <f>IF((U81*$T$77*U83*(1-U85/100)*G81)&lt;'DB &gt; 100 ha'!$R$35,'DB &gt; 100 ha'!$R$35*G81*G85,U81*$T$77*U83*(1-U85/100)*((G81-G73)*G85+G73*G85*0.6))</f>
        <v>#VALUE!</v>
      </c>
      <c r="V86" s="310" t="e">
        <f>IF((V81*$T$77*V83*(1-V85/100)*H81)&lt;'DB &gt; 100 ha'!$R$35,'DB &gt; 100 ha'!$R$35*H81*H85,V81*$T$77*V83*(1-V85/100)*((H81-H73)*H85+H73*H85*0.6))</f>
        <v>#VALUE!</v>
      </c>
      <c r="W86" s="310" t="e">
        <f>IF((W81*$T$77*W83*(1-W85/100)*I81)&lt;'DB &gt; 100 ha'!$R$35,'DB &gt; 100 ha'!$R$35*I81*I85,W81*$T$77*W83*(1-W85/100)*((I81-I73)*I85+I73*I85*0.6))</f>
        <v>#VALUE!</v>
      </c>
      <c r="X86" s="310" t="e">
        <f>IF((X81*$T$77*X83*(1-X85/100)*J81)&lt;'DB &gt; 100 ha'!$R$35,'DB &gt; 100 ha'!$R$35*J81*J85,X81*$T$77*X83*(1-X85/100)*((J81-J73)*J85+J73*J85*0.6))</f>
        <v>#VALUE!</v>
      </c>
      <c r="Y86" s="310" t="e">
        <f>IF((Y81*$T$77*Y83*(1-Y85/100)*K81)&lt;'DB &gt; 100 ha'!$R$35,'DB &gt; 100 ha'!$R$35*K81*K85,Y81*$T$77*Y83*(1-Y85/100)*((K81-K73)*K85+K73*K85*0.6))</f>
        <v>#VALUE!</v>
      </c>
      <c r="Z86" s="310" t="e">
        <f>IF((Z81*$T$77*Z83*(1-Z85/100)*L81)&lt;'DB &gt; 100 ha'!$R$35,'DB &gt; 100 ha'!$R$35*L81*L85,Z81*$T$77*Z83*(1-Z85/100)*((L81-L73)*L85+L73*L85*0.6))</f>
        <v>#VALUE!</v>
      </c>
      <c r="AB86" s="65" t="s">
        <v>343</v>
      </c>
    </row>
    <row r="87" spans="2:38" ht="17.25" customHeight="1" x14ac:dyDescent="0.2">
      <c r="B87" s="128" t="s">
        <v>0</v>
      </c>
      <c r="N87" s="315"/>
      <c r="O87" s="315"/>
      <c r="Q87" s="65" t="s">
        <v>349</v>
      </c>
      <c r="T87" s="310" t="e">
        <f>IF(T81*$R83*(1-T85/100)&lt;'DB &gt; 100 ha'!$R$35,'DB &gt; 100 ha'!$R$35*F81*(1-F85),T81*$R83*(1-T85/100)*F81*(1-F85))</f>
        <v>#VALUE!</v>
      </c>
      <c r="U87" s="310" t="e">
        <f>IF(U81*$R83*(1-U85/100)&lt;'DB &gt; 100 ha'!$R$35,'DB &gt; 100 ha'!$R$35*G81*(1-G85),U81*$R83*(1-U85/100)*G81*(1-G85))</f>
        <v>#VALUE!</v>
      </c>
      <c r="V87" s="310" t="e">
        <f>IF(V81*$R83*(1-V85/100)&lt;'DB &gt; 100 ha'!$R$35,'DB &gt; 100 ha'!$R$35*H81*(1-H85),V81*$R83*(1-V85/100)*H81*(1-H85))</f>
        <v>#VALUE!</v>
      </c>
      <c r="W87" s="310" t="e">
        <f>IF(W81*$R83*(1-W85/100)&lt;'DB &gt; 100 ha'!$R$35,'DB &gt; 100 ha'!$R$35*I81*(1-I85),W81*$R83*(1-W85/100)*I81*(1-I85))</f>
        <v>#VALUE!</v>
      </c>
      <c r="X87" s="310" t="e">
        <f>IF(X81*$R83*(1-X85/100)&lt;'DB &gt; 100 ha'!$R$35,'DB &gt; 100 ha'!$R$35*J81*(1-J85),X81*$R83*(1-X85/100)*J81*(1-J85))</f>
        <v>#VALUE!</v>
      </c>
      <c r="Y87" s="310" t="e">
        <f>IF(Y81*$R83*(1-Y85/100)&lt;'DB &gt; 100 ha'!$R$35,'DB &gt; 100 ha'!$R$35*K81*(1-K85),Y81*$R83*(1-Y85/100)*K81*(1-K85))</f>
        <v>#VALUE!</v>
      </c>
      <c r="Z87" s="310" t="e">
        <f>IF(Z81*$R83*(1-Z85/100)&lt;'DB &gt; 100 ha'!$R$35,'DB &gt; 100 ha'!$R$35*L81*(1-L85),Z81*$R83*(1-Z85/100)*L81*(1-L85))</f>
        <v>#VALUE!</v>
      </c>
    </row>
    <row r="88" spans="2:38" x14ac:dyDescent="0.2">
      <c r="B88" s="398" t="str">
        <f>'Bestandesdaten &gt;100 ha'!AV12</f>
        <v>W-Ki</v>
      </c>
      <c r="C88" s="159" t="s">
        <v>170</v>
      </c>
      <c r="D88" s="190">
        <f>DSUM('Bestandesdaten &gt;100 ha'!$A$9:$AK$1100,'Bestandesdaten &gt;100 ha'!$D$9,N200:Q201)</f>
        <v>0</v>
      </c>
      <c r="E88" s="191">
        <f>DSUM('Bestandesdaten &gt;100 ha'!$A$9:$AK$1100,'Bestandesdaten &gt;100 ha'!$D$9,R200:U201)</f>
        <v>0</v>
      </c>
      <c r="F88" s="191">
        <f>DSUM('Bestandesdaten &gt;100 ha'!$A$9:$AK$1100,'Bestandesdaten &gt;100 ha'!$D$9,V200:Y201)</f>
        <v>0</v>
      </c>
      <c r="G88" s="191">
        <f>DSUM('Bestandesdaten &gt;100 ha'!$A$9:$AK$1100,'Bestandesdaten &gt;100 ha'!$D$9,Z200:AC201)</f>
        <v>0</v>
      </c>
      <c r="H88" s="191">
        <f>DSUM('Bestandesdaten &gt;100 ha'!$A$9:$AK$1100,'Bestandesdaten &gt;100 ha'!$D$9,AD200:AG201)</f>
        <v>0</v>
      </c>
      <c r="I88" s="191">
        <f>DSUM('Bestandesdaten &gt;100 ha'!$A$9:$AK$1100,'Bestandesdaten &gt;100 ha'!$D$9,AH200:AK201)</f>
        <v>0</v>
      </c>
      <c r="J88" s="191">
        <f>DSUM('Bestandesdaten &gt;100 ha'!$A$9:$AK$1100,'Bestandesdaten &gt;100 ha'!$D$9,AL200:AO201)</f>
        <v>0</v>
      </c>
      <c r="K88" s="191">
        <f>DSUM('Bestandesdaten &gt;100 ha'!$A$9:$AK$1100,'Bestandesdaten &gt;100 ha'!$D$9,AP200:AS201)</f>
        <v>0</v>
      </c>
      <c r="L88" s="192">
        <f>DSUM('Bestandesdaten &gt;100 ha'!$A$9:$AK$1100,'Bestandesdaten &gt;100 ha'!$D$9,AT200:AW201)</f>
        <v>0</v>
      </c>
      <c r="N88" s="316" t="e">
        <f>SUM(Q93:Z93)</f>
        <v>#VALUE!</v>
      </c>
      <c r="O88" s="315"/>
      <c r="Q88" s="65" t="s">
        <v>2</v>
      </c>
      <c r="R88" s="65" t="e">
        <f>DGET('DB &gt; 100 ha'!$A$2:$E$153,'DB &gt; 100 ha'!$D$2,V280:X281)</f>
        <v>#VALUE!</v>
      </c>
      <c r="S88" s="65" t="e">
        <f>DGET('DB &gt; 100 ha'!$A$2:$E$153,'DB &gt; 100 ha'!$D$2,Y280:AA281)</f>
        <v>#VALUE!</v>
      </c>
      <c r="T88" s="65" t="e">
        <f>DGET('DB &gt; 100 ha'!$A$2:$E$153,'DB &gt; 100 ha'!$D$2,AB280:AD281)</f>
        <v>#VALUE!</v>
      </c>
      <c r="U88" s="65" t="e">
        <f>DGET('DB &gt; 100 ha'!$A$2:$E$153,'DB &gt; 100 ha'!$D$2,AE280:AG281)</f>
        <v>#VALUE!</v>
      </c>
      <c r="V88" s="65" t="e">
        <f>DGET('DB &gt; 100 ha'!$A$2:$E$153,'DB &gt; 100 ha'!$D$2,AH280:AJ281)</f>
        <v>#VALUE!</v>
      </c>
      <c r="W88" s="65" t="e">
        <f>DGET('DB &gt; 100 ha'!$A$2:$E$153,'DB &gt; 100 ha'!$D$2,AK280:AM281)</f>
        <v>#VALUE!</v>
      </c>
      <c r="X88" s="65" t="e">
        <f>DGET('DB &gt; 100 ha'!$A$2:$E$153,'DB &gt; 100 ha'!$D$2,AN280:AP281)</f>
        <v>#VALUE!</v>
      </c>
      <c r="Y88" s="65" t="e">
        <f>DGET('DB &gt; 100 ha'!$A$2:$E$153,'DB &gt; 100 ha'!$D$2,AQ280:AS281)</f>
        <v>#VALUE!</v>
      </c>
      <c r="Z88" s="65" t="e">
        <f>DGET('DB &gt; 100 ha'!$A$2:$E$153,'DB &gt; 100 ha'!$D$2,AT280:AV281)</f>
        <v>#VALUE!</v>
      </c>
      <c r="AB88" s="65" t="s">
        <v>321</v>
      </c>
      <c r="AD88" s="65">
        <f>Y283</f>
        <v>3</v>
      </c>
      <c r="AE88" s="65">
        <f>AC283</f>
        <v>3</v>
      </c>
      <c r="AF88" s="65">
        <f>AG283</f>
        <v>3</v>
      </c>
      <c r="AG88" s="65">
        <f>AK283</f>
        <v>3</v>
      </c>
      <c r="AH88" s="65">
        <f>AO283</f>
        <v>3</v>
      </c>
      <c r="AI88" s="65">
        <f>AS283</f>
        <v>3</v>
      </c>
      <c r="AJ88" s="65">
        <f>AW283</f>
        <v>3</v>
      </c>
      <c r="AK88" s="65">
        <f>BA283</f>
        <v>3</v>
      </c>
      <c r="AL88" s="65">
        <f>BE283</f>
        <v>3</v>
      </c>
    </row>
    <row r="89" spans="2:38" ht="5.25" customHeight="1" x14ac:dyDescent="0.2">
      <c r="B89" s="399"/>
      <c r="C89" s="160"/>
      <c r="D89" s="72"/>
      <c r="E89" s="74"/>
      <c r="F89" s="74"/>
      <c r="G89" s="74"/>
      <c r="H89" s="74"/>
      <c r="I89" s="74"/>
      <c r="J89" s="74"/>
      <c r="K89" s="74"/>
      <c r="L89" s="75"/>
      <c r="N89" s="315"/>
      <c r="O89" s="315"/>
      <c r="AB89" s="65" t="s">
        <v>322</v>
      </c>
      <c r="AD89" s="65">
        <f>Y284</f>
        <v>0</v>
      </c>
      <c r="AE89" s="65">
        <f>AC284</f>
        <v>0</v>
      </c>
      <c r="AF89" s="65">
        <f>AG284</f>
        <v>0</v>
      </c>
      <c r="AG89" s="65">
        <f>AK284</f>
        <v>0</v>
      </c>
      <c r="AH89" s="65">
        <f>AO284</f>
        <v>0</v>
      </c>
      <c r="AI89" s="65">
        <f>AS284</f>
        <v>0</v>
      </c>
      <c r="AJ89" s="65">
        <f>AW284</f>
        <v>0</v>
      </c>
      <c r="AK89" s="65">
        <f>BA284</f>
        <v>0</v>
      </c>
      <c r="AL89" s="65">
        <f>BE284</f>
        <v>0</v>
      </c>
    </row>
    <row r="90" spans="2:38" ht="15" x14ac:dyDescent="0.25">
      <c r="B90" s="399"/>
      <c r="C90" s="160" t="s">
        <v>171</v>
      </c>
      <c r="D90" s="193">
        <f>IF(D88=0,0,DSUM('Bestandesdaten &gt;100 ha'!$A$9:$AK$1100,'Bestandesdaten &gt;100 ha'!$V$9,N202:Q203)/D88)</f>
        <v>0</v>
      </c>
      <c r="E90" s="194">
        <f>IF(E88=0,0,DSUM('Bestandesdaten &gt;100 ha'!$A$9:$AK$1100,'Bestandesdaten &gt;100 ha'!$V$9,R202:U203)/E88)</f>
        <v>0</v>
      </c>
      <c r="F90" s="194">
        <f>IF(F88=0,0,DSUM('Bestandesdaten &gt;100 ha'!$A$9:$AK$1100,'Bestandesdaten &gt;100 ha'!$V$9,V202:Y203)/F88)</f>
        <v>0</v>
      </c>
      <c r="G90" s="194">
        <f>IF(G88=0,0,DSUM('Bestandesdaten &gt;100 ha'!$A$9:$AK$1100,'Bestandesdaten &gt;100 ha'!$V$9,Z202:AC203)/G88)</f>
        <v>0</v>
      </c>
      <c r="H90" s="194">
        <f>IF(H88=0,0,DSUM('Bestandesdaten &gt;100 ha'!$A$9:$AK$1100,'Bestandesdaten &gt;100 ha'!$V$9,AD202:AG203)/H88)</f>
        <v>0</v>
      </c>
      <c r="I90" s="194">
        <f>IF(I88=0,0,DSUM('Bestandesdaten &gt;100 ha'!$A$9:$AK$1100,'Bestandesdaten &gt;100 ha'!$V$9,AH202:AK203)/I88)</f>
        <v>0</v>
      </c>
      <c r="J90" s="194">
        <f>IF(J88=0,0,DSUM('Bestandesdaten &gt;100 ha'!$A$9:$AK$1100,'Bestandesdaten &gt;100 ha'!$V$9,AL202:AO203)/J88)</f>
        <v>0</v>
      </c>
      <c r="K90" s="194">
        <f>IF(K88=0,0,DSUM('Bestandesdaten &gt;100 ha'!$A$9:$AK$1100,'Bestandesdaten &gt;100 ha'!$V$9,AP202:AS203)/K88)</f>
        <v>0</v>
      </c>
      <c r="L90" s="195">
        <f>IF(L88=0,0,DSUM('Bestandesdaten &gt;100 ha'!$A$9:$AK$1100,'Bestandesdaten &gt;100 ha'!$V$9,AT202:AW203)/L88)</f>
        <v>0</v>
      </c>
      <c r="N90" s="316" t="e">
        <f>SUM(Q94:Z94)</f>
        <v>#VALUE!</v>
      </c>
      <c r="O90" s="315"/>
      <c r="Q90" s="65" t="s">
        <v>311</v>
      </c>
      <c r="R90" s="294">
        <v>0.1</v>
      </c>
      <c r="S90" s="294">
        <v>0.1</v>
      </c>
      <c r="T90" s="294">
        <v>0.16</v>
      </c>
      <c r="U90" s="294">
        <v>0.39</v>
      </c>
      <c r="V90" s="294">
        <v>0.85</v>
      </c>
      <c r="W90" s="294">
        <v>1.32</v>
      </c>
      <c r="X90" s="294">
        <v>1.58</v>
      </c>
      <c r="Y90" s="294">
        <v>1.7</v>
      </c>
      <c r="Z90" s="294">
        <v>1.72</v>
      </c>
      <c r="AB90" s="65" t="s">
        <v>323</v>
      </c>
      <c r="AD90" s="65">
        <f>Y286</f>
        <v>41</v>
      </c>
      <c r="AE90" s="65">
        <f>AC286</f>
        <v>41</v>
      </c>
      <c r="AF90" s="65">
        <f>AG286</f>
        <v>41</v>
      </c>
      <c r="AG90" s="65">
        <f>AK286</f>
        <v>41</v>
      </c>
      <c r="AH90" s="65">
        <f>AO286</f>
        <v>41</v>
      </c>
      <c r="AI90" s="65">
        <f>AS286</f>
        <v>41</v>
      </c>
      <c r="AJ90" s="65">
        <f>AW286</f>
        <v>41</v>
      </c>
      <c r="AK90" s="65">
        <f>BA286</f>
        <v>41</v>
      </c>
      <c r="AL90" s="65">
        <f>BE286</f>
        <v>41</v>
      </c>
    </row>
    <row r="91" spans="2:38" ht="5.25" customHeight="1" x14ac:dyDescent="0.2">
      <c r="B91" s="399"/>
      <c r="C91" s="160"/>
      <c r="D91" s="312"/>
      <c r="E91" s="311"/>
      <c r="F91" s="311"/>
      <c r="G91" s="311"/>
      <c r="H91" s="311"/>
      <c r="I91" s="311"/>
      <c r="J91" s="311"/>
      <c r="K91" s="311"/>
      <c r="L91" s="313"/>
      <c r="N91" s="315"/>
      <c r="O91" s="315"/>
      <c r="AB91" s="65" t="s">
        <v>339</v>
      </c>
    </row>
    <row r="92" spans="2:38" x14ac:dyDescent="0.2">
      <c r="B92" s="400"/>
      <c r="C92" s="198" t="s">
        <v>172</v>
      </c>
      <c r="D92" s="228"/>
      <c r="E92" s="229"/>
      <c r="F92" s="199">
        <f>IF(F90=0,0,DSUM('Bestandesdaten &gt;100 ha'!$A$9:$AK$1100,'Bestandesdaten &gt;100 ha'!$W$9,V204:Y205)/F88)</f>
        <v>0</v>
      </c>
      <c r="G92" s="199">
        <f>IF(G90=0,0,DSUM('Bestandesdaten &gt;100 ha'!$A$9:$AK$1100,'Bestandesdaten &gt;100 ha'!$W$9,Z204:AC205)/G88)</f>
        <v>0</v>
      </c>
      <c r="H92" s="199">
        <f>IF(H90=0,0,DSUM('Bestandesdaten &gt;100 ha'!$A$9:$AK$1100,'Bestandesdaten &gt;100 ha'!$W$9,AD204:AG205)/H88)</f>
        <v>0</v>
      </c>
      <c r="I92" s="199">
        <f>IF(I90=0,0,DSUM('Bestandesdaten &gt;100 ha'!$A$9:$AK$1100,'Bestandesdaten &gt;100 ha'!$W$9,AH204:AK205)/I88)</f>
        <v>0</v>
      </c>
      <c r="J92" s="199">
        <f>IF(J90=0,0,DSUM('Bestandesdaten &gt;100 ha'!$A$9:$AK$1100,'Bestandesdaten &gt;100 ha'!$W$9,AL204:AO205)/J88)</f>
        <v>0</v>
      </c>
      <c r="K92" s="199">
        <f>IF(K90=0,0,DSUM('Bestandesdaten &gt;100 ha'!$A$9:$AK$1100,'Bestandesdaten &gt;100 ha'!$W$9,AP204:AS205)/K88)</f>
        <v>0</v>
      </c>
      <c r="L92" s="277">
        <f>IF(L90=0,0,DSUM('Bestandesdaten &gt;100 ha'!$A$9:$AK$1100,'Bestandesdaten &gt;100 ha'!$W$9,AT204:AW205)/L88)</f>
        <v>0</v>
      </c>
      <c r="N92" s="315"/>
      <c r="O92" s="315"/>
      <c r="Q92" s="65" t="s">
        <v>344</v>
      </c>
      <c r="R92" s="65">
        <f t="shared" ref="R92:Z92" si="3">ROUND((AD88+AD89+AD91+AD90*($S$54+$U$54)+$O$59*AD92),0)</f>
        <v>3</v>
      </c>
      <c r="S92" s="65">
        <f t="shared" si="3"/>
        <v>3</v>
      </c>
      <c r="T92" s="65">
        <f t="shared" si="3"/>
        <v>3</v>
      </c>
      <c r="U92" s="65">
        <f t="shared" si="3"/>
        <v>3</v>
      </c>
      <c r="V92" s="65">
        <f t="shared" si="3"/>
        <v>3</v>
      </c>
      <c r="W92" s="65">
        <f t="shared" si="3"/>
        <v>3</v>
      </c>
      <c r="X92" s="65">
        <f t="shared" si="3"/>
        <v>3</v>
      </c>
      <c r="Y92" s="65">
        <f t="shared" si="3"/>
        <v>3</v>
      </c>
      <c r="Z92" s="65">
        <f t="shared" si="3"/>
        <v>3</v>
      </c>
      <c r="AB92" s="65" t="s">
        <v>338</v>
      </c>
      <c r="AD92" s="65">
        <f>Y288</f>
        <v>11</v>
      </c>
      <c r="AE92" s="65">
        <f>AC288</f>
        <v>11</v>
      </c>
      <c r="AF92" s="65">
        <f>AG288</f>
        <v>11</v>
      </c>
      <c r="AG92" s="65">
        <f>AK288</f>
        <v>11</v>
      </c>
      <c r="AH92" s="65">
        <f>AO288</f>
        <v>11</v>
      </c>
      <c r="AI92" s="65">
        <f>AS288</f>
        <v>11</v>
      </c>
      <c r="AJ92" s="65">
        <f>AW288</f>
        <v>11</v>
      </c>
      <c r="AK92" s="65">
        <f>BA288</f>
        <v>11</v>
      </c>
      <c r="AL92" s="65">
        <f>BE288</f>
        <v>11</v>
      </c>
    </row>
    <row r="93" spans="2:38" ht="17.25" customHeight="1" x14ac:dyDescent="0.2">
      <c r="N93" s="315"/>
      <c r="O93" s="315"/>
      <c r="Q93" s="65" t="s">
        <v>345</v>
      </c>
      <c r="R93" s="310" t="e">
        <f>IF((R88*$T$77*R90*(1-R92/100)*D88)&lt;'DB &gt; 100 ha'!$R$36,'DB &gt; 100 ha'!$R$36*D88,R88*$T$77*R90*(1-R92/100)*D88)</f>
        <v>#VALUE!</v>
      </c>
      <c r="S93" s="310" t="e">
        <f>IF((S88*$T$77*S90*(1-S92/100)*E88)&lt;'DB &gt; 100 ha'!$R$36,'DB &gt; 100 ha'!$R$36*E88,S88*$T$77*S90*(1-S92/100)*E88)</f>
        <v>#VALUE!</v>
      </c>
      <c r="T93" s="310" t="e">
        <f>IF((T88*$T$77*T90*(1-T92/100)*F88)&lt;'DB &gt; 100 ha'!$R$36,'DB &gt; 100 ha'!$R$36*F88*F92,T88*$T$77*T90*(1-T92/100)*F88*F92)</f>
        <v>#VALUE!</v>
      </c>
      <c r="U93" s="310" t="e">
        <f>IF((U88*$T$77*U90*(1-U92/100)*G88)&lt;'DB &gt; 100 ha'!$R$36,'DB &gt; 100 ha'!$R$36*G88*G92,U88*$T$77*U90*(1-U92/100)*G88*G92)</f>
        <v>#VALUE!</v>
      </c>
      <c r="V93" s="310" t="e">
        <f>IF((V88*$T$77*V90*(1-V92/100)*H88)&lt;'DB &gt; 100 ha'!$R$36,'DB &gt; 100 ha'!$R$36*H88*H92,V88*$T$77*V90*(1-V92/100)*H88*H92)</f>
        <v>#VALUE!</v>
      </c>
      <c r="W93" s="310" t="e">
        <f>IF((W88*$T$77*W90*(1-W92/100)*I88)&lt;'DB &gt; 100 ha'!$R$36,'DB &gt; 100 ha'!$R$36*I88*I92,W88*$T$77*W90*(1-W92/100)*I88*I92)</f>
        <v>#VALUE!</v>
      </c>
      <c r="X93" s="310" t="e">
        <f>IF((X88*$T$77*X90*(1-X92/100)*J88)&lt;'DB &gt; 100 ha'!$R$36,'DB &gt; 100 ha'!$R$36*J88*J92,X88*$T$77*X90*(1-X92/100)*J88*J92)</f>
        <v>#VALUE!</v>
      </c>
      <c r="Y93" s="310" t="e">
        <f>IF((Y88*$T$77*Y90*(1-Y92/100)*K88)&lt;'DB &gt; 100 ha'!$R$36,'DB &gt; 100 ha'!$R$36*K88*K92,Y88*$T$77*Y90*(1-Y92/100)*K88*K92)</f>
        <v>#VALUE!</v>
      </c>
      <c r="Z93" s="310" t="e">
        <f>IF((Z88*$T$77*Z90*(1-Z92/100)*L88)&lt;'DB &gt; 100 ha'!$R$36,'DB &gt; 100 ha'!$R$36*L88*L92,Z88*$T$77*Z90*(1-Z92/100)*L88*L92)</f>
        <v>#VALUE!</v>
      </c>
    </row>
    <row r="94" spans="2:38" ht="17.25" customHeight="1" x14ac:dyDescent="0.2">
      <c r="B94" s="128" t="s">
        <v>0</v>
      </c>
      <c r="N94" s="315"/>
      <c r="O94" s="315"/>
      <c r="Q94" s="65" t="s">
        <v>349</v>
      </c>
      <c r="T94" s="310" t="e">
        <f>IF(T88*$R90*(1-T92/100)&lt;'DB &gt; 100 ha'!$R$36,'DB &gt; 100 ha'!$R$36*F88*(1-F92),T88*$R90*(1-T92/100)*F88*(1-F92))</f>
        <v>#VALUE!</v>
      </c>
      <c r="U94" s="310" t="e">
        <f>IF(U88*$R90*(1-U92/100)&lt;'DB &gt; 100 ha'!$R$36,'DB &gt; 100 ha'!$R$36*G88*(1-G92),U88*$R90*(1-U92/100)*G88*(1-G92))</f>
        <v>#VALUE!</v>
      </c>
      <c r="V94" s="310" t="e">
        <f>IF(V88*$R90*(1-V92/100)&lt;'DB &gt; 100 ha'!$R$36,'DB &gt; 100 ha'!$R$36*H88*(1-H92),V88*$R90*(1-V92/100)*H88*(1-H92))</f>
        <v>#VALUE!</v>
      </c>
      <c r="W94" s="310" t="e">
        <f>IF(W88*$R90*(1-W92/100)&lt;'DB &gt; 100 ha'!$R$36,'DB &gt; 100 ha'!$R$36*I88*(1-I92),W88*$R90*(1-W92/100)*I88*(1-I92))</f>
        <v>#VALUE!</v>
      </c>
      <c r="X94" s="310" t="e">
        <f>IF(X88*$R90*(1-X92/100)&lt;'DB &gt; 100 ha'!$R$36,'DB &gt; 100 ha'!$R$36*J88*(1-J92),X88*$R90*(1-X92/100)*J88*(1-J92))</f>
        <v>#VALUE!</v>
      </c>
      <c r="Y94" s="310" t="e">
        <f>IF(Y88*$R90*(1-Y92/100)&lt;'DB &gt; 100 ha'!$R$36,'DB &gt; 100 ha'!$R$36*K88*(1-K92),Y88*$R90*(1-Y92/100)*K88*(1-K92))</f>
        <v>#VALUE!</v>
      </c>
      <c r="Z94" s="310" t="e">
        <f>IF(Z88*$R90*(1-Z92/100)&lt;'DB &gt; 100 ha'!$R$36,'DB &gt; 100 ha'!$R$36*L88*(1-L92),Z88*$R90*(1-Z92/100)*L88*(1-L92))</f>
        <v>#VALUE!</v>
      </c>
    </row>
    <row r="95" spans="2:38" x14ac:dyDescent="0.2">
      <c r="B95" s="395" t="str">
        <f>'Bestandesdaten &gt;100 ha'!AV14</f>
        <v>Lä</v>
      </c>
      <c r="C95" s="159" t="s">
        <v>170</v>
      </c>
      <c r="D95" s="190">
        <f>DSUM('Bestandesdaten &gt;100 ha'!$A$9:$AK$1100,'Bestandesdaten &gt;100 ha'!$D$9,N207:Q208)</f>
        <v>0</v>
      </c>
      <c r="E95" s="191">
        <f>DSUM('Bestandesdaten &gt;100 ha'!$A$9:$AK$1100,'Bestandesdaten &gt;100 ha'!$D$9,R207:U208)</f>
        <v>0</v>
      </c>
      <c r="F95" s="191">
        <f>DSUM('Bestandesdaten &gt;100 ha'!$A$9:$AK$1100,'Bestandesdaten &gt;100 ha'!$D$9,V207:Y208)</f>
        <v>0</v>
      </c>
      <c r="G95" s="191">
        <f>DSUM('Bestandesdaten &gt;100 ha'!$A$9:$AK$1100,'Bestandesdaten &gt;100 ha'!$D$9,Z207:AC208)</f>
        <v>0</v>
      </c>
      <c r="H95" s="191">
        <f>DSUM('Bestandesdaten &gt;100 ha'!$A$9:$AK$1100,'Bestandesdaten &gt;100 ha'!$D$9,AD207:AG208)</f>
        <v>0</v>
      </c>
      <c r="I95" s="191">
        <f>DSUM('Bestandesdaten &gt;100 ha'!$A$9:$AK$1100,'Bestandesdaten &gt;100 ha'!$D$9,AH207:AK208)</f>
        <v>0</v>
      </c>
      <c r="J95" s="191">
        <f>DSUM('Bestandesdaten &gt;100 ha'!$A$9:$AK$1100,'Bestandesdaten &gt;100 ha'!$D$9,AL207:AO208)</f>
        <v>0</v>
      </c>
      <c r="K95" s="191">
        <f>DSUM('Bestandesdaten &gt;100 ha'!$A$9:$AK$1100,'Bestandesdaten &gt;100 ha'!$D$9,AP207:AS208)</f>
        <v>0</v>
      </c>
      <c r="L95" s="192">
        <f>DSUM('Bestandesdaten &gt;100 ha'!$A$9:$AK$1100,'Bestandesdaten &gt;100 ha'!$D$9,AT207:AW208)</f>
        <v>0</v>
      </c>
      <c r="N95" s="316" t="e">
        <f>SUM(Q100:Z100)</f>
        <v>#VALUE!</v>
      </c>
      <c r="O95" s="315"/>
      <c r="Q95" s="65" t="s">
        <v>2</v>
      </c>
      <c r="R95" s="65" t="e">
        <f>DGET('DB &gt; 100 ha'!$A$2:$E$153,'DB &gt; 100 ha'!$D$2,V293:X294)</f>
        <v>#VALUE!</v>
      </c>
      <c r="S95" s="65" t="e">
        <f>DGET('DB &gt; 100 ha'!$A$2:$E$153,'DB &gt; 100 ha'!$D$2,Y293:AA294)</f>
        <v>#VALUE!</v>
      </c>
      <c r="T95" s="65" t="e">
        <f>DGET('DB &gt; 100 ha'!$A$2:$E$153,'DB &gt; 100 ha'!$D$2,AB293:AD294)</f>
        <v>#VALUE!</v>
      </c>
      <c r="U95" s="65" t="e">
        <f>DGET('DB &gt; 100 ha'!$A$2:$E$153,'DB &gt; 100 ha'!$D$2,AE293:AG294)</f>
        <v>#VALUE!</v>
      </c>
      <c r="V95" s="65" t="e">
        <f>DGET('DB &gt; 100 ha'!$A$2:$E$153,'DB &gt; 100 ha'!$D$2,AH293:AJ294)</f>
        <v>#VALUE!</v>
      </c>
      <c r="W95" s="65" t="e">
        <f>DGET('DB &gt; 100 ha'!$A$2:$E$153,'DB &gt; 100 ha'!$D$2,AK293:AM294)</f>
        <v>#VALUE!</v>
      </c>
      <c r="X95" s="65" t="e">
        <f>DGET('DB &gt; 100 ha'!$A$2:$E$153,'DB &gt; 100 ha'!$D$2,AN293:AP294)</f>
        <v>#VALUE!</v>
      </c>
      <c r="Y95" s="65" t="e">
        <f>DGET('DB &gt; 100 ha'!$A$2:$E$153,'DB &gt; 100 ha'!$D$2,AQ293:AS294)</f>
        <v>#VALUE!</v>
      </c>
      <c r="Z95" s="65" t="e">
        <f>DGET('DB &gt; 100 ha'!$A$2:$E$153,'DB &gt; 100 ha'!$D$2,AT293:AV294)</f>
        <v>#VALUE!</v>
      </c>
      <c r="AB95" s="65" t="s">
        <v>321</v>
      </c>
      <c r="AD95" s="65">
        <f>Y296</f>
        <v>3</v>
      </c>
      <c r="AE95" s="65">
        <f>AC296</f>
        <v>3</v>
      </c>
      <c r="AF95" s="65">
        <f>AG296</f>
        <v>3</v>
      </c>
      <c r="AG95" s="65">
        <f>AK296</f>
        <v>3</v>
      </c>
      <c r="AH95" s="65">
        <f>AO296</f>
        <v>3</v>
      </c>
      <c r="AI95" s="65">
        <f>AS296</f>
        <v>3</v>
      </c>
      <c r="AJ95" s="65">
        <f>AW296</f>
        <v>3</v>
      </c>
      <c r="AK95" s="65">
        <f>BA296</f>
        <v>3</v>
      </c>
      <c r="AL95" s="65">
        <f>BE296</f>
        <v>3</v>
      </c>
    </row>
    <row r="96" spans="2:38" ht="5.25" customHeight="1" x14ac:dyDescent="0.2">
      <c r="B96" s="396"/>
      <c r="C96" s="160"/>
      <c r="D96" s="72"/>
      <c r="E96" s="74"/>
      <c r="F96" s="74"/>
      <c r="G96" s="74"/>
      <c r="H96" s="74"/>
      <c r="I96" s="74"/>
      <c r="J96" s="74"/>
      <c r="K96" s="74"/>
      <c r="L96" s="75"/>
      <c r="N96" s="315"/>
      <c r="O96" s="315"/>
      <c r="AB96" s="65" t="s">
        <v>322</v>
      </c>
      <c r="AD96" s="65">
        <f>Y297</f>
        <v>0</v>
      </c>
      <c r="AE96" s="65">
        <f>AC297</f>
        <v>0</v>
      </c>
      <c r="AF96" s="65">
        <f>AG297</f>
        <v>0</v>
      </c>
      <c r="AG96" s="65">
        <f>AK297</f>
        <v>0</v>
      </c>
      <c r="AH96" s="65">
        <f>AO297</f>
        <v>0</v>
      </c>
      <c r="AI96" s="65">
        <f>AS297</f>
        <v>0</v>
      </c>
      <c r="AJ96" s="65">
        <f>AW297</f>
        <v>0</v>
      </c>
      <c r="AK96" s="65">
        <f>BA297</f>
        <v>0</v>
      </c>
      <c r="AL96" s="65">
        <f>BE297</f>
        <v>0</v>
      </c>
    </row>
    <row r="97" spans="2:38" ht="15" x14ac:dyDescent="0.25">
      <c r="B97" s="396"/>
      <c r="C97" s="160" t="s">
        <v>171</v>
      </c>
      <c r="D97" s="193">
        <f>IF(D95=0,0,DSUM('Bestandesdaten &gt;100 ha'!$A$9:$AK$1100,'Bestandesdaten &gt;100 ha'!$V$9,N209:Q210)/D95)</f>
        <v>0</v>
      </c>
      <c r="E97" s="194">
        <f>IF(E95=0,0,DSUM('Bestandesdaten &gt;100 ha'!$A$9:$AK$1100,'Bestandesdaten &gt;100 ha'!$V$9,R209:U210)/E95)</f>
        <v>0</v>
      </c>
      <c r="F97" s="194">
        <f>IF(F95=0,0,DSUM('Bestandesdaten &gt;100 ha'!$A$9:$AK$1100,'Bestandesdaten &gt;100 ha'!$V$9,V209:Y210)/F95)</f>
        <v>0</v>
      </c>
      <c r="G97" s="194">
        <f>IF(G95=0,0,DSUM('Bestandesdaten &gt;100 ha'!$A$9:$AK$1100,'Bestandesdaten &gt;100 ha'!$V$9,Z209:AC210)/G95)</f>
        <v>0</v>
      </c>
      <c r="H97" s="194">
        <f>IF(H95=0,0,DSUM('Bestandesdaten &gt;100 ha'!$A$9:$AK$1100,'Bestandesdaten &gt;100 ha'!$V$9,AD209:AG210)/H95)</f>
        <v>0</v>
      </c>
      <c r="I97" s="194">
        <f>IF(I95=0,0,DSUM('Bestandesdaten &gt;100 ha'!$A$9:$AK$1100,'Bestandesdaten &gt;100 ha'!$V$9,AH209:AK210)/I95)</f>
        <v>0</v>
      </c>
      <c r="J97" s="194">
        <f>IF(J95=0,0,DSUM('Bestandesdaten &gt;100 ha'!$A$9:$AK$1100,'Bestandesdaten &gt;100 ha'!$V$9,AL209:AO210)/J95)</f>
        <v>0</v>
      </c>
      <c r="K97" s="194">
        <f>IF(K95=0,0,DSUM('Bestandesdaten &gt;100 ha'!$A$9:$AK$1100,'Bestandesdaten &gt;100 ha'!$V$9,AP209:AS210)/K95)</f>
        <v>0</v>
      </c>
      <c r="L97" s="195">
        <f>IF(L95=0,0,DSUM('Bestandesdaten &gt;100 ha'!$A$9:$AK$1100,'Bestandesdaten &gt;100 ha'!$V$9,AT209:AW210)/L95)</f>
        <v>0</v>
      </c>
      <c r="N97" s="316" t="e">
        <f>SUM(Q101:Z101)</f>
        <v>#VALUE!</v>
      </c>
      <c r="O97" s="315"/>
      <c r="Q97" s="65" t="s">
        <v>311</v>
      </c>
      <c r="R97" s="294">
        <v>0.1</v>
      </c>
      <c r="S97" s="294">
        <v>0.1</v>
      </c>
      <c r="T97" s="294">
        <v>0.17</v>
      </c>
      <c r="U97" s="294">
        <v>0.44</v>
      </c>
      <c r="V97" s="294">
        <v>0.99</v>
      </c>
      <c r="W97" s="294">
        <v>1.35</v>
      </c>
      <c r="X97" s="294">
        <v>1.5</v>
      </c>
      <c r="Y97" s="294">
        <v>1.55</v>
      </c>
      <c r="Z97" s="294">
        <v>1.56</v>
      </c>
      <c r="AB97" s="65" t="s">
        <v>323</v>
      </c>
      <c r="AD97" s="65">
        <f>Y299</f>
        <v>41</v>
      </c>
      <c r="AE97" s="65">
        <f>AC299</f>
        <v>41</v>
      </c>
      <c r="AF97" s="65">
        <f>AG299</f>
        <v>41</v>
      </c>
      <c r="AG97" s="65">
        <f>AK299</f>
        <v>41</v>
      </c>
      <c r="AH97" s="65">
        <f>AO299</f>
        <v>41</v>
      </c>
      <c r="AI97" s="65">
        <f>AS299</f>
        <v>41</v>
      </c>
      <c r="AJ97" s="65">
        <f>AW299</f>
        <v>41</v>
      </c>
      <c r="AK97" s="65">
        <f>BA299</f>
        <v>41</v>
      </c>
      <c r="AL97" s="65">
        <f>BE299</f>
        <v>41</v>
      </c>
    </row>
    <row r="98" spans="2:38" ht="5.25" customHeight="1" x14ac:dyDescent="0.2">
      <c r="B98" s="396"/>
      <c r="C98" s="160"/>
      <c r="D98" s="312"/>
      <c r="E98" s="311"/>
      <c r="F98" s="311"/>
      <c r="G98" s="311"/>
      <c r="H98" s="311"/>
      <c r="I98" s="311"/>
      <c r="J98" s="311"/>
      <c r="K98" s="311"/>
      <c r="L98" s="313"/>
      <c r="N98" s="315"/>
      <c r="O98" s="315"/>
      <c r="AB98" s="65" t="s">
        <v>339</v>
      </c>
    </row>
    <row r="99" spans="2:38" x14ac:dyDescent="0.2">
      <c r="B99" s="397"/>
      <c r="C99" s="198" t="s">
        <v>172</v>
      </c>
      <c r="D99" s="228"/>
      <c r="E99" s="229"/>
      <c r="F99" s="199">
        <f>IF(F97=0,0,DSUM('Bestandesdaten &gt;100 ha'!$A$9:$AK$1100,'Bestandesdaten &gt;100 ha'!$W$9,V211:Y212)/F95)</f>
        <v>0</v>
      </c>
      <c r="G99" s="199">
        <f>IF(G97=0,0,DSUM('Bestandesdaten &gt;100 ha'!$A$9:$AK$1100,'Bestandesdaten &gt;100 ha'!$W$9,Z211:AC212)/G95)</f>
        <v>0</v>
      </c>
      <c r="H99" s="199">
        <f>IF(H97=0,0,DSUM('Bestandesdaten &gt;100 ha'!$A$9:$AK$1100,'Bestandesdaten &gt;100 ha'!$W$9,AD211:AG212)/H95)</f>
        <v>0</v>
      </c>
      <c r="I99" s="199">
        <f>IF(I97=0,0,DSUM('Bestandesdaten &gt;100 ha'!$A$9:$AK$1100,'Bestandesdaten &gt;100 ha'!$W$9,AH211:AK212)/I95)</f>
        <v>0</v>
      </c>
      <c r="J99" s="199">
        <f>IF(J97=0,0,DSUM('Bestandesdaten &gt;100 ha'!$A$9:$AK$1100,'Bestandesdaten &gt;100 ha'!$W$9,AL211:AO212)/J95)</f>
        <v>0</v>
      </c>
      <c r="K99" s="199">
        <f>IF(K97=0,0,DSUM('Bestandesdaten &gt;100 ha'!$A$9:$AK$1100,'Bestandesdaten &gt;100 ha'!$W$9,AP211:AS212)/K95)</f>
        <v>0</v>
      </c>
      <c r="L99" s="277">
        <f>IF(L97=0,0,DSUM('Bestandesdaten &gt;100 ha'!$A$9:$AK$1100,'Bestandesdaten &gt;100 ha'!$W$9,AT211:AW212)/L95)</f>
        <v>0</v>
      </c>
      <c r="N99" s="315"/>
      <c r="O99" s="315"/>
      <c r="Q99" s="65" t="s">
        <v>344</v>
      </c>
      <c r="R99" s="65">
        <f t="shared" ref="R99:Z99" si="4">ROUND((AD95+AD96+AD98+AD97*($S$54+$U$54)+$O$59*AD99),0)</f>
        <v>3</v>
      </c>
      <c r="S99" s="65">
        <f t="shared" si="4"/>
        <v>3</v>
      </c>
      <c r="T99" s="65">
        <f t="shared" si="4"/>
        <v>3</v>
      </c>
      <c r="U99" s="65">
        <f t="shared" si="4"/>
        <v>3</v>
      </c>
      <c r="V99" s="65">
        <f t="shared" si="4"/>
        <v>3</v>
      </c>
      <c r="W99" s="65">
        <f t="shared" si="4"/>
        <v>3</v>
      </c>
      <c r="X99" s="65">
        <f t="shared" si="4"/>
        <v>3</v>
      </c>
      <c r="Y99" s="65">
        <f t="shared" si="4"/>
        <v>3</v>
      </c>
      <c r="Z99" s="65">
        <f t="shared" si="4"/>
        <v>3</v>
      </c>
      <c r="AB99" s="65" t="s">
        <v>338</v>
      </c>
      <c r="AD99" s="65">
        <f>Y301</f>
        <v>11</v>
      </c>
      <c r="AE99" s="65">
        <f>AC301</f>
        <v>11</v>
      </c>
      <c r="AF99" s="65">
        <f>AG301</f>
        <v>11</v>
      </c>
      <c r="AG99" s="65">
        <f>AK301</f>
        <v>11</v>
      </c>
      <c r="AH99" s="65">
        <f>AO301</f>
        <v>11</v>
      </c>
      <c r="AI99" s="65">
        <f>AS301</f>
        <v>11</v>
      </c>
      <c r="AJ99" s="65">
        <f>AW301</f>
        <v>11</v>
      </c>
      <c r="AK99" s="65">
        <f>BA301</f>
        <v>11</v>
      </c>
      <c r="AL99" s="65">
        <f>BE301</f>
        <v>11</v>
      </c>
    </row>
    <row r="100" spans="2:38" ht="17.25" customHeight="1" x14ac:dyDescent="0.2">
      <c r="N100" s="315"/>
      <c r="O100" s="315"/>
      <c r="Q100" s="65" t="s">
        <v>345</v>
      </c>
      <c r="R100" s="310" t="e">
        <f>IF((R95*$T$77*R97*(1-R99/100)*D95)&lt;'DB &gt; 100 ha'!$R$35,'DB &gt; 100 ha'!$R$35*D95,R95*$T$77*R97*(1-R99/100)*D95)</f>
        <v>#VALUE!</v>
      </c>
      <c r="S100" s="310" t="e">
        <f>IF((S95*$T$77*S97*(1-S99/100)*E95)&lt;'DB &gt; 100 ha'!$R$35,'DB &gt; 100 ha'!$R$35*E95,S95*$T$77*S97*(1-S99/100)*E95)</f>
        <v>#VALUE!</v>
      </c>
      <c r="T100" s="310" t="e">
        <f>IF((T95*$T$77*T97*(1-T99/100)*F95)&lt;'DB &gt; 100 ha'!$R$35,'DB &gt; 100 ha'!$R$35*F95*F99,T95*$T$77*T97*(1-T99/100)*F95*F99)</f>
        <v>#VALUE!</v>
      </c>
      <c r="U100" s="310" t="e">
        <f>IF((U95*$T$77*U97*(1-U99/100)*G95)&lt;'DB &gt; 100 ha'!$R$35,'DB &gt; 100 ha'!$R$35*G95*G99,U95*$T$77*U97*(1-U99/100)*((G95-G87)*G99+G87*G99*0.6))</f>
        <v>#VALUE!</v>
      </c>
      <c r="V100" s="310" t="e">
        <f>IF((V95*$T$77*V97*(1-V99/100)*H95)&lt;'DB &gt; 100 ha'!$R$35,'DB &gt; 100 ha'!$R$35*H95*H99,V95*$T$77*V97*(1-V99/100)*((H95-H87)*H99+H87*H99*0.6))</f>
        <v>#VALUE!</v>
      </c>
      <c r="W100" s="310" t="e">
        <f>IF((W95*$T$77*W97*(1-W99/100)*I95)&lt;'DB &gt; 100 ha'!$R$35,'DB &gt; 100 ha'!$R$35*I95*I99,W95*$T$77*W97*(1-W99/100)*((I95-I87)*I99+I87*I99*0.6))</f>
        <v>#VALUE!</v>
      </c>
      <c r="X100" s="310" t="e">
        <f>IF((X95*$T$77*X97*(1-X99/100)*J95)&lt;'DB &gt; 100 ha'!$R$35,'DB &gt; 100 ha'!$R$35*J95*J99,X95*$T$77*X97*(1-X99/100)*((J95-J87)*J99+J87*J99*0.6))</f>
        <v>#VALUE!</v>
      </c>
      <c r="Y100" s="310" t="e">
        <f>IF((Y95*$T$77*Y97*(1-Y99/100)*K95)&lt;'DB &gt; 100 ha'!$R$35,'DB &gt; 100 ha'!$R$35*K95*K99,Y95*$T$77*Y97*(1-Y99/100)*((K95-K87)*K99+K87*K99*0.6))</f>
        <v>#VALUE!</v>
      </c>
      <c r="Z100" s="310" t="e">
        <f>IF((Z95*$T$77*Z97*(1-Z99/100)*L95)&lt;'DB &gt; 100 ha'!$R$35,'DB &gt; 100 ha'!$R$35*L95*L99,Z95*$T$77*Z97*(1-Z99/100)*((L95-L87)*L99+L87*L99*0.6))</f>
        <v>#VALUE!</v>
      </c>
    </row>
    <row r="101" spans="2:38" ht="17.25" customHeight="1" x14ac:dyDescent="0.2">
      <c r="B101" s="128" t="s">
        <v>0</v>
      </c>
      <c r="N101" s="315"/>
      <c r="O101" s="315"/>
      <c r="Q101" s="65" t="s">
        <v>349</v>
      </c>
      <c r="T101" s="310" t="e">
        <f>IF(T95*$R97*(1-T99/100)&lt;'DB &gt; 100 ha'!$R$35,'DB &gt; 100 ha'!$R$35*F95*(1-F99),T95*$R97*(1-T99/100)*F95*(1-F99))</f>
        <v>#VALUE!</v>
      </c>
      <c r="U101" s="310" t="e">
        <f>IF(U95*$R97*(1-U99/100)&lt;'DB &gt; 100 ha'!$R$35,'DB &gt; 100 ha'!$R$35*G95*(1-G99),U95*$R97*(1-U99/100)*G95*(1-G99))</f>
        <v>#VALUE!</v>
      </c>
      <c r="V101" s="310" t="e">
        <f>IF(V95*$R97*(1-V99/100)&lt;'DB &gt; 100 ha'!$R$35,'DB &gt; 100 ha'!$R$35*H95*(1-H99),V95*$R97*(1-V99/100)*H95*(1-H99))</f>
        <v>#VALUE!</v>
      </c>
      <c r="W101" s="310" t="e">
        <f>IF(W95*$R97*(1-W99/100)&lt;'DB &gt; 100 ha'!$R$35,'DB &gt; 100 ha'!$R$35*I95*(1-I99),W95*$R97*(1-W99/100)*I95*(1-I99))</f>
        <v>#VALUE!</v>
      </c>
      <c r="X101" s="310" t="e">
        <f>IF(X95*$R97*(1-X99/100)&lt;'DB &gt; 100 ha'!$R$35,'DB &gt; 100 ha'!$R$35*J95*(1-J99),X95*$R97*(1-X99/100)*J95*(1-J99))</f>
        <v>#VALUE!</v>
      </c>
      <c r="Y101" s="310" t="e">
        <f>IF(Y95*$R97*(1-Y99/100)&lt;'DB &gt; 100 ha'!$R$35,'DB &gt; 100 ha'!$R$35*K95*(1-K99),Y95*$R97*(1-Y99/100)*K95*(1-K99))</f>
        <v>#VALUE!</v>
      </c>
      <c r="Z101" s="310" t="e">
        <f>IF(Z95*$R97*(1-Z99/100)&lt;'DB &gt; 100 ha'!$R$35,'DB &gt; 100 ha'!$R$35*L95*(1-L99),Z95*$R97*(1-Z99/100)*L95*(1-L99))</f>
        <v>#VALUE!</v>
      </c>
    </row>
    <row r="102" spans="2:38" x14ac:dyDescent="0.2">
      <c r="B102" s="395" t="str">
        <f>'Bestandesdaten &gt;100 ha'!AV16</f>
        <v>S-Ki</v>
      </c>
      <c r="C102" s="159" t="s">
        <v>170</v>
      </c>
      <c r="D102" s="190">
        <f>DSUM('Bestandesdaten &gt;100 ha'!$A$9:$AK$1100,'Bestandesdaten &gt;100 ha'!$D$9,N214:Q215)</f>
        <v>0</v>
      </c>
      <c r="E102" s="191">
        <f>DSUM('Bestandesdaten &gt;100 ha'!$A$9:$AK$1100,'Bestandesdaten &gt;100 ha'!$D$9,R214:U215)</f>
        <v>0</v>
      </c>
      <c r="F102" s="191">
        <f>DSUM('Bestandesdaten &gt;100 ha'!$A$9:$AK$1100,'Bestandesdaten &gt;100 ha'!$D$9,V214:Y215)</f>
        <v>0</v>
      </c>
      <c r="G102" s="191">
        <f>DSUM('Bestandesdaten &gt;100 ha'!$A$9:$AK$1100,'Bestandesdaten &gt;100 ha'!$D$9,Z214:AC215)</f>
        <v>0</v>
      </c>
      <c r="H102" s="191">
        <f>DSUM('Bestandesdaten &gt;100 ha'!$A$9:$AK$1100,'Bestandesdaten &gt;100 ha'!$D$9,AD214:AG215)</f>
        <v>0</v>
      </c>
      <c r="I102" s="191">
        <f>DSUM('Bestandesdaten &gt;100 ha'!$A$9:$AK$1100,'Bestandesdaten &gt;100 ha'!$D$9,AH214:AK215)</f>
        <v>0</v>
      </c>
      <c r="J102" s="191">
        <f>DSUM('Bestandesdaten &gt;100 ha'!$A$9:$AK$1100,'Bestandesdaten &gt;100 ha'!$D$9,AL214:AO215)</f>
        <v>0</v>
      </c>
      <c r="K102" s="191">
        <f>DSUM('Bestandesdaten &gt;100 ha'!$A$9:$AK$1100,'Bestandesdaten &gt;100 ha'!$D$9,AP214:AS215)</f>
        <v>0</v>
      </c>
      <c r="L102" s="192">
        <f>DSUM('Bestandesdaten &gt;100 ha'!$A$9:$AK$1100,'Bestandesdaten &gt;100 ha'!$D$9,AT214:AW215)</f>
        <v>0</v>
      </c>
      <c r="N102" s="316" t="e">
        <f>SUM(Q107:Z107)</f>
        <v>#VALUE!</v>
      </c>
      <c r="O102" s="315"/>
      <c r="Q102" s="65" t="s">
        <v>2</v>
      </c>
      <c r="R102" s="65" t="e">
        <f>DGET('DB &gt; 100 ha'!$A$2:$E$153,'DB &gt; 100 ha'!$D$2,V306:X307)</f>
        <v>#VALUE!</v>
      </c>
      <c r="S102" s="65" t="e">
        <f>DGET('DB &gt; 100 ha'!$A$2:$E$153,'DB &gt; 100 ha'!$D$2,Y306:AA307)</f>
        <v>#VALUE!</v>
      </c>
      <c r="T102" s="65" t="e">
        <f>DGET('DB &gt; 100 ha'!$A$2:$E$153,'DB &gt; 100 ha'!$D$2,AB306:AD307)</f>
        <v>#VALUE!</v>
      </c>
      <c r="U102" s="65" t="e">
        <f>DGET('DB &gt; 100 ha'!$A$2:$E$153,'DB &gt; 100 ha'!$D$2,AE306:AG307)</f>
        <v>#VALUE!</v>
      </c>
      <c r="V102" s="65" t="e">
        <f>DGET('DB &gt; 100 ha'!$A$2:$E$153,'DB &gt; 100 ha'!$D$2,AH306:AJ307)</f>
        <v>#VALUE!</v>
      </c>
      <c r="W102" s="65" t="e">
        <f>DGET('DB &gt; 100 ha'!$A$2:$E$153,'DB &gt; 100 ha'!$D$2,AK306:AM307)</f>
        <v>#VALUE!</v>
      </c>
      <c r="X102" s="65" t="e">
        <f>DGET('DB &gt; 100 ha'!$A$2:$E$153,'DB &gt; 100 ha'!$D$2,AN306:AP307)</f>
        <v>#VALUE!</v>
      </c>
      <c r="Y102" s="65" t="e">
        <f>DGET('DB &gt; 100 ha'!$A$2:$E$153,'DB &gt; 100 ha'!$D$2,AQ306:AS307)</f>
        <v>#VALUE!</v>
      </c>
      <c r="Z102" s="65" t="e">
        <f>DGET('DB &gt; 100 ha'!$A$2:$E$153,'DB &gt; 100 ha'!$D$2,AT306:AV307)</f>
        <v>#VALUE!</v>
      </c>
      <c r="AB102" s="65" t="s">
        <v>321</v>
      </c>
      <c r="AD102" s="65">
        <f>Y309</f>
        <v>3</v>
      </c>
      <c r="AE102" s="65">
        <f>AC309</f>
        <v>3</v>
      </c>
      <c r="AF102" s="65">
        <f>AG309</f>
        <v>3</v>
      </c>
      <c r="AG102" s="65">
        <f>AK309</f>
        <v>3</v>
      </c>
      <c r="AH102" s="65">
        <f>AO309</f>
        <v>3</v>
      </c>
      <c r="AI102" s="65">
        <f>AS309</f>
        <v>3</v>
      </c>
      <c r="AJ102" s="65">
        <f>AW309</f>
        <v>3</v>
      </c>
      <c r="AK102" s="65">
        <f>BA309</f>
        <v>3</v>
      </c>
      <c r="AL102" s="65">
        <f>BE309</f>
        <v>3</v>
      </c>
    </row>
    <row r="103" spans="2:38" ht="5.25" customHeight="1" x14ac:dyDescent="0.2">
      <c r="B103" s="396"/>
      <c r="C103" s="160"/>
      <c r="D103" s="72"/>
      <c r="E103" s="74"/>
      <c r="F103" s="74"/>
      <c r="G103" s="74"/>
      <c r="H103" s="74"/>
      <c r="I103" s="74"/>
      <c r="J103" s="74"/>
      <c r="K103" s="74"/>
      <c r="L103" s="75"/>
      <c r="N103" s="315"/>
      <c r="O103" s="315"/>
      <c r="AB103" s="65" t="s">
        <v>322</v>
      </c>
      <c r="AD103" s="65">
        <f>Y310</f>
        <v>0</v>
      </c>
      <c r="AE103" s="65">
        <f>AC310</f>
        <v>0</v>
      </c>
      <c r="AF103" s="65">
        <f>AG310</f>
        <v>0</v>
      </c>
      <c r="AG103" s="65">
        <f>AK310</f>
        <v>0</v>
      </c>
      <c r="AH103" s="65">
        <f>AO310</f>
        <v>0</v>
      </c>
      <c r="AI103" s="65">
        <f>AS310</f>
        <v>0</v>
      </c>
      <c r="AJ103" s="65">
        <f>AW310</f>
        <v>0</v>
      </c>
      <c r="AK103" s="65">
        <f>BA310</f>
        <v>0</v>
      </c>
      <c r="AL103" s="65">
        <f>BE310</f>
        <v>0</v>
      </c>
    </row>
    <row r="104" spans="2:38" ht="15" x14ac:dyDescent="0.25">
      <c r="B104" s="396"/>
      <c r="C104" s="160" t="s">
        <v>171</v>
      </c>
      <c r="D104" s="193">
        <f>IF(D102=0,0,DSUM('Bestandesdaten &gt;100 ha'!$A$9:$AK$1100,'Bestandesdaten &gt;100 ha'!$V$9,N216:Q217)/D102)</f>
        <v>0</v>
      </c>
      <c r="E104" s="194">
        <f>IF(E102=0,0,DSUM('Bestandesdaten &gt;100 ha'!$A$9:$AK$1100,'Bestandesdaten &gt;100 ha'!$V$9,R216:U217)/E102)</f>
        <v>0</v>
      </c>
      <c r="F104" s="194">
        <f>IF(F102=0,0,DSUM('Bestandesdaten &gt;100 ha'!$A$9:$AK$1100,'Bestandesdaten &gt;100 ha'!$V$9,V216:Y217)/F102)</f>
        <v>0</v>
      </c>
      <c r="G104" s="194">
        <f>IF(G102=0,0,DSUM('Bestandesdaten &gt;100 ha'!$A$9:$AK$1100,'Bestandesdaten &gt;100 ha'!$V$9,Z216:AC217)/G102)</f>
        <v>0</v>
      </c>
      <c r="H104" s="194">
        <f>IF(H102=0,0,DSUM('Bestandesdaten &gt;100 ha'!$A$9:$AK$1100,'Bestandesdaten &gt;100 ha'!$V$9,AD216:AG217)/H102)</f>
        <v>0</v>
      </c>
      <c r="I104" s="194">
        <f>IF(I102=0,0,DSUM('Bestandesdaten &gt;100 ha'!$A$9:$AK$1100,'Bestandesdaten &gt;100 ha'!$V$9,AH216:AK217)/I102)</f>
        <v>0</v>
      </c>
      <c r="J104" s="194">
        <f>IF(J102=0,0,DSUM('Bestandesdaten &gt;100 ha'!$A$9:$AK$1100,'Bestandesdaten &gt;100 ha'!$V$9,AL216:AO217)/J102)</f>
        <v>0</v>
      </c>
      <c r="K104" s="194">
        <f>IF(K102=0,0,DSUM('Bestandesdaten &gt;100 ha'!$A$9:$AK$1100,'Bestandesdaten &gt;100 ha'!$V$9,AP216:AS217)/K102)</f>
        <v>0</v>
      </c>
      <c r="L104" s="195">
        <f>IF(L102=0,0,DSUM('Bestandesdaten &gt;100 ha'!$A$9:$AK$1100,'Bestandesdaten &gt;100 ha'!$V$9,AT216:AW217)/L102)</f>
        <v>0</v>
      </c>
      <c r="N104" s="316" t="e">
        <f>SUM(Q108:Z108)</f>
        <v>#VALUE!</v>
      </c>
      <c r="O104" s="315"/>
      <c r="Q104" s="65" t="s">
        <v>311</v>
      </c>
      <c r="R104" s="294">
        <v>0.1</v>
      </c>
      <c r="S104" s="294">
        <v>0.1</v>
      </c>
      <c r="T104" s="294">
        <v>0.16</v>
      </c>
      <c r="U104" s="294">
        <v>0.39</v>
      </c>
      <c r="V104" s="294">
        <v>0.85</v>
      </c>
      <c r="W104" s="294">
        <v>1.32</v>
      </c>
      <c r="X104" s="294">
        <v>1.58</v>
      </c>
      <c r="Y104" s="294">
        <v>1.7</v>
      </c>
      <c r="Z104" s="294">
        <v>1.72</v>
      </c>
      <c r="AB104" s="65" t="s">
        <v>323</v>
      </c>
      <c r="AD104" s="65">
        <f>Y312</f>
        <v>41</v>
      </c>
      <c r="AE104" s="65">
        <f>AC312</f>
        <v>41</v>
      </c>
      <c r="AF104" s="65">
        <f>AG312</f>
        <v>41</v>
      </c>
      <c r="AG104" s="65">
        <f>AK312</f>
        <v>41</v>
      </c>
      <c r="AH104" s="65">
        <f>AO312</f>
        <v>41</v>
      </c>
      <c r="AI104" s="65">
        <f>AS312</f>
        <v>41</v>
      </c>
      <c r="AJ104" s="65">
        <f>AW312</f>
        <v>41</v>
      </c>
      <c r="AK104" s="65">
        <f>BA312</f>
        <v>41</v>
      </c>
      <c r="AL104" s="65">
        <f>BE312</f>
        <v>41</v>
      </c>
    </row>
    <row r="105" spans="2:38" ht="5.25" customHeight="1" x14ac:dyDescent="0.2">
      <c r="B105" s="396"/>
      <c r="C105" s="160"/>
      <c r="D105" s="312"/>
      <c r="E105" s="311"/>
      <c r="F105" s="311"/>
      <c r="G105" s="311"/>
      <c r="H105" s="311"/>
      <c r="I105" s="311"/>
      <c r="J105" s="311"/>
      <c r="K105" s="311"/>
      <c r="L105" s="313"/>
      <c r="N105" s="315"/>
      <c r="O105" s="315"/>
      <c r="AB105" s="65" t="s">
        <v>339</v>
      </c>
    </row>
    <row r="106" spans="2:38" x14ac:dyDescent="0.2">
      <c r="B106" s="397"/>
      <c r="C106" s="198" t="s">
        <v>172</v>
      </c>
      <c r="D106" s="228"/>
      <c r="E106" s="229"/>
      <c r="F106" s="199">
        <f>IF(F104=0,0,DSUM('Bestandesdaten &gt;100 ha'!$A$9:$AK$1100,'Bestandesdaten &gt;100 ha'!$W$9,V218:Y219)/F102)</f>
        <v>0</v>
      </c>
      <c r="G106" s="199">
        <f>IF(G104=0,0,DSUM('Bestandesdaten &gt;100 ha'!$A$9:$AK$1100,'Bestandesdaten &gt;100 ha'!$W$9,Z218:AC219)/G102)</f>
        <v>0</v>
      </c>
      <c r="H106" s="199">
        <f>IF(H104=0,0,DSUM('Bestandesdaten &gt;100 ha'!$A$9:$AK$1100,'Bestandesdaten &gt;100 ha'!$W$9,AD218:AG219)/H102)</f>
        <v>0</v>
      </c>
      <c r="I106" s="199">
        <f>IF(I104=0,0,DSUM('Bestandesdaten &gt;100 ha'!$A$9:$AK$1100,'Bestandesdaten &gt;100 ha'!$W$9,AH218:AK219)/I102)</f>
        <v>0</v>
      </c>
      <c r="J106" s="199">
        <f>IF(J104=0,0,DSUM('Bestandesdaten &gt;100 ha'!$A$9:$AK$1100,'Bestandesdaten &gt;100 ha'!$W$9,AL218:AO219)/J102)</f>
        <v>0</v>
      </c>
      <c r="K106" s="199">
        <f>IF(K104=0,0,DSUM('Bestandesdaten &gt;100 ha'!$A$9:$AK$1100,'Bestandesdaten &gt;100 ha'!$W$9,AP218:AS219)/K102)</f>
        <v>0</v>
      </c>
      <c r="L106" s="277">
        <f>IF(L104=0,0,DSUM('Bestandesdaten &gt;100 ha'!$A$9:$AK$1100,'Bestandesdaten &gt;100 ha'!$W$9,AT218:AW219)/L102)</f>
        <v>0</v>
      </c>
      <c r="N106" s="315"/>
      <c r="O106" s="315"/>
      <c r="Q106" s="65" t="s">
        <v>344</v>
      </c>
      <c r="R106" s="65">
        <f t="shared" ref="R106:Z106" si="5">ROUND((AD102+AD103+AD105+AD104*($S$54+$U$54)+$O$59*AD106),0)</f>
        <v>3</v>
      </c>
      <c r="S106" s="65">
        <f t="shared" si="5"/>
        <v>3</v>
      </c>
      <c r="T106" s="65">
        <f t="shared" si="5"/>
        <v>3</v>
      </c>
      <c r="U106" s="65">
        <f t="shared" si="5"/>
        <v>3</v>
      </c>
      <c r="V106" s="65">
        <f t="shared" si="5"/>
        <v>3</v>
      </c>
      <c r="W106" s="65">
        <f t="shared" si="5"/>
        <v>3</v>
      </c>
      <c r="X106" s="65">
        <f t="shared" si="5"/>
        <v>3</v>
      </c>
      <c r="Y106" s="65">
        <f t="shared" si="5"/>
        <v>3</v>
      </c>
      <c r="Z106" s="65">
        <f t="shared" si="5"/>
        <v>3</v>
      </c>
      <c r="AB106" s="65" t="s">
        <v>338</v>
      </c>
      <c r="AD106" s="65">
        <f>Y314</f>
        <v>11</v>
      </c>
      <c r="AE106" s="65">
        <f>AC314</f>
        <v>11</v>
      </c>
      <c r="AF106" s="65">
        <f>AG314</f>
        <v>11</v>
      </c>
      <c r="AG106" s="65">
        <f>AK314</f>
        <v>11</v>
      </c>
      <c r="AH106" s="65">
        <f>AO314</f>
        <v>11</v>
      </c>
      <c r="AI106" s="65">
        <f>AS314</f>
        <v>11</v>
      </c>
      <c r="AJ106" s="65">
        <f>AW314</f>
        <v>11</v>
      </c>
      <c r="AK106" s="65">
        <f>BA314</f>
        <v>11</v>
      </c>
      <c r="AL106" s="65">
        <f>BE314</f>
        <v>11</v>
      </c>
    </row>
    <row r="107" spans="2:38" ht="17.25" customHeight="1" x14ac:dyDescent="0.2">
      <c r="N107" s="315"/>
      <c r="O107" s="315"/>
      <c r="Q107" s="65" t="s">
        <v>345</v>
      </c>
      <c r="R107" s="310" t="e">
        <f>IF((R102*$T$77*R104*(1-R106/100)*D102)&lt;'DB &gt; 100 ha'!$R$36,'DB &gt; 100 ha'!$R$36*D102,R102*$T$77*R104*(1-R106/100)*D102)</f>
        <v>#VALUE!</v>
      </c>
      <c r="S107" s="310" t="e">
        <f>IF((S102*$T$77*S104*(1-S106/100)*E102)&lt;'DB &gt; 100 ha'!$R$36,'DB &gt; 100 ha'!$R$36*E102,S102*$T$77*S104*(1-S106/100)*E102)</f>
        <v>#VALUE!</v>
      </c>
      <c r="T107" s="310" t="e">
        <f>IF((T102*$T$77*T104*(1-T106/100)*F102)&lt;'DB &gt; 100 ha'!$R$36,'DB &gt; 100 ha'!$R$36*F102*F106,T102*$T$77*T104*(1-T106/100)*F102*F106)</f>
        <v>#VALUE!</v>
      </c>
      <c r="U107" s="310" t="e">
        <f>IF((U102*$T$77*U104*(1-U106/100)*G102)&lt;'DB &gt; 100 ha'!$R$36,'DB &gt; 100 ha'!$R$36*G102*G106,U102*$T$77*U104*(1-U106/100)*G102*G106)</f>
        <v>#VALUE!</v>
      </c>
      <c r="V107" s="310" t="e">
        <f>IF((V102*$T$77*V104*(1-V106/100)*H102)&lt;'DB &gt; 100 ha'!$R$36,'DB &gt; 100 ha'!$R$36*H102*H106,V102*$T$77*V104*(1-V106/100)*H102*H106)</f>
        <v>#VALUE!</v>
      </c>
      <c r="W107" s="310" t="e">
        <f>IF((W102*$T$77*W104*(1-W106/100)*I102)&lt;'DB &gt; 100 ha'!$R$36,'DB &gt; 100 ha'!$R$36*I102*I106,W102*$T$77*W104*(1-W106/100)*I102*I106)</f>
        <v>#VALUE!</v>
      </c>
      <c r="X107" s="310" t="e">
        <f>IF((X102*$T$77*X104*(1-X106/100)*J102)&lt;'DB &gt; 100 ha'!$R$36,'DB &gt; 100 ha'!$R$36*J102*J106,X102*$T$77*X104*(1-X106/100)*J102*J106)</f>
        <v>#VALUE!</v>
      </c>
      <c r="Y107" s="310" t="e">
        <f>IF((Y102*$T$77*Y104*(1-Y106/100)*K102)&lt;'DB &gt; 100 ha'!$R$36,'DB &gt; 100 ha'!$R$36*K102*K106,Y102*$T$77*Y104*(1-Y106/100)*K102*K106)</f>
        <v>#VALUE!</v>
      </c>
      <c r="Z107" s="310" t="e">
        <f>IF((Z102*$T$77*Z104*(1-Z106/100)*L102)&lt;'DB &gt; 100 ha'!$R$36,'DB &gt; 100 ha'!$R$36*L102*L106,Z102*$T$77*Z104*(1-Z106/100)*L102*L106)</f>
        <v>#VALUE!</v>
      </c>
    </row>
    <row r="108" spans="2:38" ht="17.25" customHeight="1" x14ac:dyDescent="0.2">
      <c r="B108" s="128" t="s">
        <v>0</v>
      </c>
      <c r="N108" s="315"/>
      <c r="O108" s="315"/>
      <c r="Q108" s="65" t="s">
        <v>349</v>
      </c>
      <c r="T108" s="310" t="e">
        <f>IF(T102*$R104*(1-T106/100)&lt;'DB &gt; 100 ha'!$R$36,'DB &gt; 100 ha'!$R$36*F102*(1-F106),T102*$R104*(1-T106/100)*F102*(1-F106))</f>
        <v>#VALUE!</v>
      </c>
      <c r="U108" s="310" t="e">
        <f>IF(U102*$R104*(1-U106/100)&lt;'DB &gt; 100 ha'!$R$36,'DB &gt; 100 ha'!$R$36*G102*(1-G106),U102*$R104*(1-U106/100)*G102*(1-G106))</f>
        <v>#VALUE!</v>
      </c>
      <c r="V108" s="310" t="e">
        <f>IF(V102*$R104*(1-V106/100)&lt;'DB &gt; 100 ha'!$R$36,'DB &gt; 100 ha'!$R$36*H102*(1-H106),V102*$R104*(1-V106/100)*H102*(1-H106))</f>
        <v>#VALUE!</v>
      </c>
      <c r="W108" s="310" t="e">
        <f>IF(W102*$R104*(1-W106/100)&lt;'DB &gt; 100 ha'!$R$36,'DB &gt; 100 ha'!$R$36*I102*(1-I106),W102*$R104*(1-W106/100)*I102*(1-I106))</f>
        <v>#VALUE!</v>
      </c>
      <c r="X108" s="310" t="e">
        <f>IF(X102*$R104*(1-X106/100)&lt;'DB &gt; 100 ha'!$R$36,'DB &gt; 100 ha'!$R$36*J102*(1-J106),X102*$R104*(1-X106/100)*J102*(1-J106))</f>
        <v>#VALUE!</v>
      </c>
      <c r="Y108" s="310" t="e">
        <f>IF(Y102*$R104*(1-Y106/100)&lt;'DB &gt; 100 ha'!$R$36,'DB &gt; 100 ha'!$R$36*K102*(1-K106),Y102*$R104*(1-Y106/100)*K102*(1-K106))</f>
        <v>#VALUE!</v>
      </c>
      <c r="Z108" s="310" t="e">
        <f>IF(Z102*$R104*(1-Z106/100)&lt;'DB &gt; 100 ha'!$R$36,'DB &gt; 100 ha'!$R$36*L102*(1-L106),Z102*$R104*(1-Z106/100)*L102*(1-L106))</f>
        <v>#VALUE!</v>
      </c>
    </row>
    <row r="109" spans="2:38" x14ac:dyDescent="0.2">
      <c r="B109" s="395" t="str">
        <f>'Bestandesdaten &gt;100 ha'!AV18</f>
        <v>Zi</v>
      </c>
      <c r="C109" s="159" t="s">
        <v>170</v>
      </c>
      <c r="D109" s="190">
        <f>DSUM('Bestandesdaten &gt;100 ha'!$A$9:$AK$1100,'Bestandesdaten &gt;100 ha'!$D$9,N221:Q222)</f>
        <v>0</v>
      </c>
      <c r="E109" s="191">
        <f>DSUM('Bestandesdaten &gt;100 ha'!$A$9:$AK$1100,'Bestandesdaten &gt;100 ha'!$D$9,R221:U222)</f>
        <v>0</v>
      </c>
      <c r="F109" s="191">
        <f>DSUM('Bestandesdaten &gt;100 ha'!$A$9:$AK$1100,'Bestandesdaten &gt;100 ha'!$D$9,V221:Y222)</f>
        <v>0</v>
      </c>
      <c r="G109" s="191">
        <f>DSUM('Bestandesdaten &gt;100 ha'!$A$9:$AK$1100,'Bestandesdaten &gt;100 ha'!$D$9,Z221:AC222)</f>
        <v>0</v>
      </c>
      <c r="H109" s="191">
        <f>DSUM('Bestandesdaten &gt;100 ha'!$A$9:$AK$1100,'Bestandesdaten &gt;100 ha'!$D$9,AD221:AG222)</f>
        <v>0</v>
      </c>
      <c r="I109" s="191">
        <f>DSUM('Bestandesdaten &gt;100 ha'!$A$9:$AK$1100,'Bestandesdaten &gt;100 ha'!$D$9,AH221:AK222)</f>
        <v>0</v>
      </c>
      <c r="J109" s="191">
        <f>DSUM('Bestandesdaten &gt;100 ha'!$A$9:$AK$1100,'Bestandesdaten &gt;100 ha'!$D$9,AL221:AO222)</f>
        <v>0</v>
      </c>
      <c r="K109" s="191">
        <f>DSUM('Bestandesdaten &gt;100 ha'!$A$9:$AK$1100,'Bestandesdaten &gt;100 ha'!$D$9,AP221:AS222)</f>
        <v>0</v>
      </c>
      <c r="L109" s="192">
        <f>DSUM('Bestandesdaten &gt;100 ha'!$A$9:$AK$1100,'Bestandesdaten &gt;100 ha'!$D$9,AT221:AW222)</f>
        <v>0</v>
      </c>
      <c r="N109" s="316" t="e">
        <f>SUM(Q114:Z114)</f>
        <v>#VALUE!</v>
      </c>
      <c r="O109" s="315"/>
      <c r="Q109" s="65" t="s">
        <v>2</v>
      </c>
      <c r="R109" s="65" t="e">
        <f>DGET('DB &gt; 100 ha'!$A$2:$E$153,'DB &gt; 100 ha'!$D$2,V319:X320)</f>
        <v>#VALUE!</v>
      </c>
      <c r="S109" s="65" t="e">
        <f>DGET('DB &gt; 100 ha'!$A$2:$E$153,'DB &gt; 100 ha'!$D$2,Y319:AA320)</f>
        <v>#VALUE!</v>
      </c>
      <c r="T109" s="65" t="e">
        <f>DGET('DB &gt; 100 ha'!$A$2:$E$153,'DB &gt; 100 ha'!$D$2,AB319:AD320)</f>
        <v>#VALUE!</v>
      </c>
      <c r="U109" s="65" t="e">
        <f>DGET('DB &gt; 100 ha'!$A$2:$E$153,'DB &gt; 100 ha'!$D$2,AE319:AG320)</f>
        <v>#VALUE!</v>
      </c>
      <c r="V109" s="65" t="e">
        <f>DGET('DB &gt; 100 ha'!$A$2:$E$153,'DB &gt; 100 ha'!$D$2,AH319:AJ320)</f>
        <v>#VALUE!</v>
      </c>
      <c r="W109" s="65" t="e">
        <f>DGET('DB &gt; 100 ha'!$A$2:$E$153,'DB &gt; 100 ha'!$D$2,AK319:AM320)</f>
        <v>#VALUE!</v>
      </c>
      <c r="X109" s="65" t="e">
        <f>DGET('DB &gt; 100 ha'!$A$2:$E$153,'DB &gt; 100 ha'!$D$2,AN319:AP320)</f>
        <v>#VALUE!</v>
      </c>
      <c r="Y109" s="65" t="e">
        <f>DGET('DB &gt; 100 ha'!$A$2:$E$153,'DB &gt; 100 ha'!$D$2,AQ319:AS320)</f>
        <v>#VALUE!</v>
      </c>
      <c r="Z109" s="65" t="e">
        <f>DGET('DB &gt; 100 ha'!$A$2:$E$153,'DB &gt; 100 ha'!$D$2,AT319:AV320)</f>
        <v>#VALUE!</v>
      </c>
      <c r="AB109" s="65" t="s">
        <v>321</v>
      </c>
      <c r="AD109" s="65">
        <f>Y322</f>
        <v>3</v>
      </c>
      <c r="AE109" s="65">
        <f>AC322</f>
        <v>3</v>
      </c>
      <c r="AF109" s="65">
        <f>AG322</f>
        <v>3</v>
      </c>
      <c r="AG109" s="65">
        <f>AK322</f>
        <v>3</v>
      </c>
      <c r="AH109" s="65">
        <f>AO322</f>
        <v>3</v>
      </c>
      <c r="AI109" s="65">
        <f>AS322</f>
        <v>3</v>
      </c>
      <c r="AJ109" s="65">
        <f>AW322</f>
        <v>3</v>
      </c>
      <c r="AK109" s="65">
        <f>BA322</f>
        <v>3</v>
      </c>
      <c r="AL109" s="65">
        <f>BE322</f>
        <v>3</v>
      </c>
    </row>
    <row r="110" spans="2:38" ht="5.25" customHeight="1" x14ac:dyDescent="0.2">
      <c r="B110" s="396"/>
      <c r="C110" s="160"/>
      <c r="D110" s="72"/>
      <c r="E110" s="74"/>
      <c r="F110" s="74"/>
      <c r="G110" s="74"/>
      <c r="H110" s="74"/>
      <c r="I110" s="74"/>
      <c r="J110" s="74"/>
      <c r="K110" s="74"/>
      <c r="L110" s="75"/>
      <c r="N110" s="315"/>
      <c r="O110" s="315"/>
      <c r="AB110" s="65" t="s">
        <v>322</v>
      </c>
      <c r="AD110" s="65">
        <f>Y323</f>
        <v>0</v>
      </c>
      <c r="AE110" s="65">
        <f>AC323</f>
        <v>0</v>
      </c>
      <c r="AF110" s="65">
        <f>AG323</f>
        <v>0</v>
      </c>
      <c r="AG110" s="65">
        <f>AK323</f>
        <v>0</v>
      </c>
      <c r="AH110" s="65">
        <f>AO323</f>
        <v>0</v>
      </c>
      <c r="AI110" s="65">
        <f>AS323</f>
        <v>0</v>
      </c>
      <c r="AJ110" s="65">
        <f>AW323</f>
        <v>0</v>
      </c>
      <c r="AK110" s="65">
        <f>BA323</f>
        <v>0</v>
      </c>
      <c r="AL110" s="65">
        <f>BE323</f>
        <v>0</v>
      </c>
    </row>
    <row r="111" spans="2:38" ht="15" x14ac:dyDescent="0.25">
      <c r="B111" s="396"/>
      <c r="C111" s="160" t="s">
        <v>171</v>
      </c>
      <c r="D111" s="193">
        <f>IF(D109=0,0,DSUM('Bestandesdaten &gt;100 ha'!$A$9:$AK$1100,'Bestandesdaten &gt;100 ha'!$V$9,N223:Q224)/D109)</f>
        <v>0</v>
      </c>
      <c r="E111" s="194">
        <f>IF(E109=0,0,DSUM('Bestandesdaten &gt;100 ha'!$A$9:$AK$1100,'Bestandesdaten &gt;100 ha'!$V$9,R223:U224)/E109)</f>
        <v>0</v>
      </c>
      <c r="F111" s="194">
        <f>IF(F109=0,0,DSUM('Bestandesdaten &gt;100 ha'!$A$9:$AK$1100,'Bestandesdaten &gt;100 ha'!$V$9,V223:Y224)/F109)</f>
        <v>0</v>
      </c>
      <c r="G111" s="194">
        <f>IF(G109=0,0,DSUM('Bestandesdaten &gt;100 ha'!$A$9:$AK$1100,'Bestandesdaten &gt;100 ha'!$V$9,Z223:AC224)/G109)</f>
        <v>0</v>
      </c>
      <c r="H111" s="194">
        <f>IF(H109=0,0,DSUM('Bestandesdaten &gt;100 ha'!$A$9:$AK$1100,'Bestandesdaten &gt;100 ha'!$V$9,AD223:AG224)/H109)</f>
        <v>0</v>
      </c>
      <c r="I111" s="194">
        <f>IF(I109=0,0,DSUM('Bestandesdaten &gt;100 ha'!$A$9:$AK$1100,'Bestandesdaten &gt;100 ha'!$V$9,AH223:AK224)/I109)</f>
        <v>0</v>
      </c>
      <c r="J111" s="194">
        <f>IF(J109=0,0,DSUM('Bestandesdaten &gt;100 ha'!$A$9:$AK$1100,'Bestandesdaten &gt;100 ha'!$V$9,AL223:AO224)/J109)</f>
        <v>0</v>
      </c>
      <c r="K111" s="194">
        <f>IF(K109=0,0,DSUM('Bestandesdaten &gt;100 ha'!$A$9:$AK$1100,'Bestandesdaten &gt;100 ha'!$V$9,AP223:AS224)/K109)</f>
        <v>0</v>
      </c>
      <c r="L111" s="195">
        <f>IF(L109=0,0,DSUM('Bestandesdaten &gt;100 ha'!$A$9:$AK$1100,'Bestandesdaten &gt;100 ha'!$V$9,AT223:AW224)/L109)</f>
        <v>0</v>
      </c>
      <c r="N111" s="316" t="e">
        <f>SUM(Q115:Z115)</f>
        <v>#VALUE!</v>
      </c>
      <c r="O111" s="315"/>
      <c r="Q111" s="65" t="s">
        <v>311</v>
      </c>
      <c r="R111" s="294">
        <v>0.1</v>
      </c>
      <c r="S111" s="294">
        <v>0.1</v>
      </c>
      <c r="T111" s="294">
        <v>0.17</v>
      </c>
      <c r="U111" s="294">
        <v>0.44</v>
      </c>
      <c r="V111" s="294">
        <v>0.99</v>
      </c>
      <c r="W111" s="294">
        <v>1.35</v>
      </c>
      <c r="X111" s="294">
        <v>1.5</v>
      </c>
      <c r="Y111" s="294">
        <v>1.55</v>
      </c>
      <c r="Z111" s="294">
        <v>1.56</v>
      </c>
      <c r="AB111" s="65" t="s">
        <v>323</v>
      </c>
      <c r="AD111" s="65">
        <f>Y325</f>
        <v>41</v>
      </c>
      <c r="AE111" s="65">
        <f>AC325</f>
        <v>41</v>
      </c>
      <c r="AF111" s="65">
        <f>AG325</f>
        <v>41</v>
      </c>
      <c r="AG111" s="65">
        <f>AK325</f>
        <v>41</v>
      </c>
      <c r="AH111" s="65">
        <f>AO325</f>
        <v>41</v>
      </c>
      <c r="AI111" s="65">
        <f>AS325</f>
        <v>41</v>
      </c>
      <c r="AJ111" s="65">
        <f>AW325</f>
        <v>41</v>
      </c>
      <c r="AK111" s="65">
        <f>BA325</f>
        <v>41</v>
      </c>
      <c r="AL111" s="65">
        <f>BE325</f>
        <v>41</v>
      </c>
    </row>
    <row r="112" spans="2:38" ht="5.25" customHeight="1" x14ac:dyDescent="0.2">
      <c r="B112" s="396"/>
      <c r="C112" s="160"/>
      <c r="D112" s="312"/>
      <c r="E112" s="311"/>
      <c r="F112" s="311"/>
      <c r="G112" s="311"/>
      <c r="H112" s="311"/>
      <c r="I112" s="311"/>
      <c r="J112" s="311"/>
      <c r="K112" s="311"/>
      <c r="L112" s="313"/>
      <c r="N112" s="315"/>
      <c r="O112" s="315"/>
      <c r="AB112" s="65" t="s">
        <v>339</v>
      </c>
    </row>
    <row r="113" spans="2:38" x14ac:dyDescent="0.2">
      <c r="B113" s="397"/>
      <c r="C113" s="198" t="s">
        <v>172</v>
      </c>
      <c r="D113" s="228"/>
      <c r="E113" s="229"/>
      <c r="F113" s="199">
        <f>IF(F111=0,0,DSUM('Bestandesdaten &gt;100 ha'!$A$9:$AK$1100,'Bestandesdaten &gt;100 ha'!$W$9,V225:Y226)/F109)</f>
        <v>0</v>
      </c>
      <c r="G113" s="199">
        <f>IF(G111=0,0,DSUM('Bestandesdaten &gt;100 ha'!$A$9:$AK$1100,'Bestandesdaten &gt;100 ha'!$W$9,Z225:AC226)/G109)</f>
        <v>0</v>
      </c>
      <c r="H113" s="199">
        <f>IF(H111=0,0,DSUM('Bestandesdaten &gt;100 ha'!$A$9:$AK$1100,'Bestandesdaten &gt;100 ha'!$W$9,AD225:AG226)/H109)</f>
        <v>0</v>
      </c>
      <c r="I113" s="199">
        <f>IF(I111=0,0,DSUM('Bestandesdaten &gt;100 ha'!$A$9:$AK$1100,'Bestandesdaten &gt;100 ha'!$W$9,AH225:AK226)/I109)</f>
        <v>0</v>
      </c>
      <c r="J113" s="199">
        <f>IF(J111=0,0,DSUM('Bestandesdaten &gt;100 ha'!$A$9:$AK$1100,'Bestandesdaten &gt;100 ha'!$W$9,AL225:AO226)/J109)</f>
        <v>0</v>
      </c>
      <c r="K113" s="199">
        <f>IF(K111=0,0,DSUM('Bestandesdaten &gt;100 ha'!$A$9:$AK$1100,'Bestandesdaten &gt;100 ha'!$W$9,AP225:AS226)/K109)</f>
        <v>0</v>
      </c>
      <c r="L113" s="277">
        <f>IF(L111=0,0,DSUM('Bestandesdaten &gt;100 ha'!$A$9:$AK$1100,'Bestandesdaten &gt;100 ha'!$W$9,AT225:AW226)/L109)</f>
        <v>0</v>
      </c>
      <c r="N113" s="315"/>
      <c r="O113" s="315"/>
      <c r="Q113" s="65" t="s">
        <v>344</v>
      </c>
      <c r="R113" s="65">
        <f t="shared" ref="R113:Z113" si="6">ROUND((AD109+AD110+AD112+AD111*($S$54+$U$54)+$O$59*AD113),0)</f>
        <v>3</v>
      </c>
      <c r="S113" s="65">
        <f t="shared" si="6"/>
        <v>3</v>
      </c>
      <c r="T113" s="65">
        <f t="shared" si="6"/>
        <v>3</v>
      </c>
      <c r="U113" s="65">
        <f t="shared" si="6"/>
        <v>3</v>
      </c>
      <c r="V113" s="65">
        <f t="shared" si="6"/>
        <v>3</v>
      </c>
      <c r="W113" s="65">
        <f t="shared" si="6"/>
        <v>3</v>
      </c>
      <c r="X113" s="65">
        <f t="shared" si="6"/>
        <v>3</v>
      </c>
      <c r="Y113" s="65">
        <f t="shared" si="6"/>
        <v>3</v>
      </c>
      <c r="Z113" s="65">
        <f t="shared" si="6"/>
        <v>3</v>
      </c>
      <c r="AB113" s="65" t="s">
        <v>338</v>
      </c>
      <c r="AD113" s="65">
        <f>Y327</f>
        <v>11</v>
      </c>
      <c r="AE113" s="65">
        <f>AC327</f>
        <v>11</v>
      </c>
      <c r="AF113" s="65">
        <f>AG327</f>
        <v>11</v>
      </c>
      <c r="AG113" s="65">
        <f>AK327</f>
        <v>11</v>
      </c>
      <c r="AH113" s="65">
        <f>AO327</f>
        <v>11</v>
      </c>
      <c r="AI113" s="65">
        <f>AS327</f>
        <v>11</v>
      </c>
      <c r="AJ113" s="65">
        <f>AW327</f>
        <v>11</v>
      </c>
      <c r="AK113" s="65">
        <f>BA327</f>
        <v>11</v>
      </c>
      <c r="AL113" s="65">
        <f>BE327</f>
        <v>11</v>
      </c>
    </row>
    <row r="114" spans="2:38" ht="17.25" customHeight="1" x14ac:dyDescent="0.2">
      <c r="N114" s="315"/>
      <c r="O114" s="315"/>
      <c r="Q114" s="65" t="s">
        <v>345</v>
      </c>
      <c r="R114" s="310" t="e">
        <f>IF((R109*$T$77*R111*(1-R113/100)*D109)&lt;'DB &gt; 100 ha'!$R$35,'DB &gt; 100 ha'!$R$35*D109,R109*$T$77*R111*(1-R113/100)*D109)</f>
        <v>#VALUE!</v>
      </c>
      <c r="S114" s="310" t="e">
        <f>IF((S109*$T$77*S111*(1-S113/100)*E109)&lt;'DB &gt; 100 ha'!$R$35,'DB &gt; 100 ha'!$R$35*E109,S109*$T$77*S111*(1-S113/100)*E109)</f>
        <v>#VALUE!</v>
      </c>
      <c r="T114" s="310" t="e">
        <f>IF((T109*$T$77*T111*(1-T113/100)*F109)&lt;'DB &gt; 100 ha'!$R$35,'DB &gt; 100 ha'!$R$35*F109*F113,T109*$T$77*T111*(1-T113/100)*F109*F113)</f>
        <v>#VALUE!</v>
      </c>
      <c r="U114" s="310" t="e">
        <f>IF((U109*$T$77*U111*(1-U113/100)*G109)&lt;'DB &gt; 100 ha'!$R$35,'DB &gt; 100 ha'!$R$35*G109*G113,U109*$T$77*U111*(1-U113/100)*((G109-G101)*G113+G101*G113*0.6))</f>
        <v>#VALUE!</v>
      </c>
      <c r="V114" s="310" t="e">
        <f>IF((V109*$T$77*V111*(1-V113/100)*H109)&lt;'DB &gt; 100 ha'!$R$35,'DB &gt; 100 ha'!$R$35*H109*H113,V109*$T$77*V111*(1-V113/100)*((H109-H101)*H113+H101*H113*0.6))</f>
        <v>#VALUE!</v>
      </c>
      <c r="W114" s="310" t="e">
        <f>IF((W109*$T$77*W111*(1-W113/100)*I109)&lt;'DB &gt; 100 ha'!$R$35,'DB &gt; 100 ha'!$R$35*I109*I113,W109*$T$77*W111*(1-W113/100)*((I109-I101)*I113+I101*I113*0.6))</f>
        <v>#VALUE!</v>
      </c>
      <c r="X114" s="310" t="e">
        <f>IF((X109*$T$77*X111*(1-X113/100)*J109)&lt;'DB &gt; 100 ha'!$R$35,'DB &gt; 100 ha'!$R$35*J109*J113,X109*$T$77*X111*(1-X113/100)*((J109-J101)*J113+J101*J113*0.6))</f>
        <v>#VALUE!</v>
      </c>
      <c r="Y114" s="310" t="e">
        <f>IF((Y109*$T$77*Y111*(1-Y113/100)*K109)&lt;'DB &gt; 100 ha'!$R$35,'DB &gt; 100 ha'!$R$35*K109*K113,Y109*$T$77*Y111*(1-Y113/100)*((K109-K101)*K113+K101*K113*0.6))</f>
        <v>#VALUE!</v>
      </c>
      <c r="Z114" s="310" t="e">
        <f>IF((Z109*$T$77*Z111*(1-Z113/100)*L109)&lt;'DB &gt; 100 ha'!$R$35,'DB &gt; 100 ha'!$R$35*L109*L113,Z109*$T$77*Z111*(1-Z113/100)*((L109-L101)*L113+L101*L113*0.6))</f>
        <v>#VALUE!</v>
      </c>
    </row>
    <row r="115" spans="2:38" ht="17.25" customHeight="1" x14ac:dyDescent="0.2">
      <c r="B115" s="128" t="s">
        <v>0</v>
      </c>
      <c r="N115" s="315"/>
      <c r="O115" s="315"/>
      <c r="Q115" s="65" t="s">
        <v>349</v>
      </c>
      <c r="T115" s="310" t="e">
        <f>IF(T109*$R111*(1-T113/100)&lt;'DB &gt; 100 ha'!$R$35,'DB &gt; 100 ha'!$R$35*F109*(1-F113),T109*$R111*(1-T113/100)*F109*(1-F113))</f>
        <v>#VALUE!</v>
      </c>
      <c r="U115" s="310" t="e">
        <f>IF(U109*$R111*(1-U113/100)&lt;'DB &gt; 100 ha'!$R$35,'DB &gt; 100 ha'!$R$35*G109*(1-G113),U109*$R111*(1-U113/100)*G109*(1-G113))</f>
        <v>#VALUE!</v>
      </c>
      <c r="V115" s="310" t="e">
        <f>IF(V109*$R111*(1-V113/100)&lt;'DB &gt; 100 ha'!$R$35,'DB &gt; 100 ha'!$R$35*H109*(1-H113),V109*$R111*(1-V113/100)*H109*(1-H113))</f>
        <v>#VALUE!</v>
      </c>
      <c r="W115" s="310" t="e">
        <f>IF(W109*$R111*(1-W113/100)&lt;'DB &gt; 100 ha'!$R$35,'DB &gt; 100 ha'!$R$35*I109*(1-I113),W109*$R111*(1-W113/100)*I109*(1-I113))</f>
        <v>#VALUE!</v>
      </c>
      <c r="X115" s="310" t="e">
        <f>IF(X109*$R111*(1-X113/100)&lt;'DB &gt; 100 ha'!$R$35,'DB &gt; 100 ha'!$R$35*J109*(1-J113),X109*$R111*(1-X113/100)*J109*(1-J113))</f>
        <v>#VALUE!</v>
      </c>
      <c r="Y115" s="310" t="e">
        <f>IF(Y109*$R111*(1-Y113/100)&lt;'DB &gt; 100 ha'!$R$35,'DB &gt; 100 ha'!$R$35*K109*(1-K113),Y109*$R111*(1-Y113/100)*K109*(1-K113))</f>
        <v>#VALUE!</v>
      </c>
      <c r="Z115" s="310" t="e">
        <f>IF(Z109*$R111*(1-Z113/100)&lt;'DB &gt; 100 ha'!$R$35,'DB &gt; 100 ha'!$R$35*L109*(1-L113),Z109*$R111*(1-Z113/100)*L109*(1-L113))</f>
        <v>#VALUE!</v>
      </c>
    </row>
    <row r="116" spans="2:38" x14ac:dyDescent="0.2">
      <c r="B116" s="395" t="str">
        <f>'Bestandesdaten &gt;100 ha'!AV20</f>
        <v>Douglasie</v>
      </c>
      <c r="C116" s="159" t="s">
        <v>170</v>
      </c>
      <c r="D116" s="190">
        <f>DSUM('Bestandesdaten &gt;100 ha'!$A$9:$AK$1100,'Bestandesdaten &gt;100 ha'!$D$9,N228:Q229)</f>
        <v>0</v>
      </c>
      <c r="E116" s="191">
        <f>DSUM('Bestandesdaten &gt;100 ha'!$A$9:$AK$1100,'Bestandesdaten &gt;100 ha'!$D$9,R228:U229)</f>
        <v>0</v>
      </c>
      <c r="F116" s="191">
        <f>DSUM('Bestandesdaten &gt;100 ha'!$A$9:$AK$1100,'Bestandesdaten &gt;100 ha'!$D$9,V228:Y229)</f>
        <v>0</v>
      </c>
      <c r="G116" s="191">
        <f>DSUM('Bestandesdaten &gt;100 ha'!$A$9:$AK$1100,'Bestandesdaten &gt;100 ha'!$D$9,Z228:AC229)</f>
        <v>0</v>
      </c>
      <c r="H116" s="191">
        <f>DSUM('Bestandesdaten &gt;100 ha'!$A$9:$AK$1100,'Bestandesdaten &gt;100 ha'!$D$9,AD228:AG229)</f>
        <v>0</v>
      </c>
      <c r="I116" s="191">
        <f>DSUM('Bestandesdaten &gt;100 ha'!$A$9:$AK$1100,'Bestandesdaten &gt;100 ha'!$D$9,AH228:AK229)</f>
        <v>0</v>
      </c>
      <c r="J116" s="191">
        <f>DSUM('Bestandesdaten &gt;100 ha'!$A$9:$AK$1100,'Bestandesdaten &gt;100 ha'!$D$9,AL228:AO229)</f>
        <v>0</v>
      </c>
      <c r="K116" s="191">
        <f>DSUM('Bestandesdaten &gt;100 ha'!$A$9:$AK$1100,'Bestandesdaten &gt;100 ha'!$D$9,AP228:AS229)</f>
        <v>0</v>
      </c>
      <c r="L116" s="192">
        <f>DSUM('Bestandesdaten &gt;100 ha'!$A$9:$AK$1100,'Bestandesdaten &gt;100 ha'!$D$9,AT228:AW229)</f>
        <v>0</v>
      </c>
      <c r="N116" s="316" t="e">
        <f>SUM(Q121:Z121)</f>
        <v>#VALUE!</v>
      </c>
      <c r="O116" s="315"/>
      <c r="Q116" s="65" t="s">
        <v>2</v>
      </c>
      <c r="R116" s="65" t="e">
        <f>DGET('DB &gt; 100 ha'!$A$2:$E$153,'DB &gt; 100 ha'!$D$2,V332:X333)</f>
        <v>#VALUE!</v>
      </c>
      <c r="S116" s="65" t="e">
        <f>DGET('DB &gt; 100 ha'!$A$2:$E$153,'DB &gt; 100 ha'!$D$2,Y332:AA333)</f>
        <v>#VALUE!</v>
      </c>
      <c r="T116" s="65" t="e">
        <f>DGET('DB &gt; 100 ha'!$A$2:$E$153,'DB &gt; 100 ha'!$D$2,AB332:AD333)</f>
        <v>#VALUE!</v>
      </c>
      <c r="U116" s="65" t="e">
        <f>DGET('DB &gt; 100 ha'!$A$2:$E$153,'DB &gt; 100 ha'!$D$2,AE332:AG333)</f>
        <v>#VALUE!</v>
      </c>
      <c r="V116" s="65" t="e">
        <f>DGET('DB &gt; 100 ha'!$A$2:$E$153,'DB &gt; 100 ha'!$D$2,AH332:AJ333)</f>
        <v>#VALUE!</v>
      </c>
      <c r="W116" s="65" t="e">
        <f>DGET('DB &gt; 100 ha'!$A$2:$E$153,'DB &gt; 100 ha'!$D$2,AK332:AM333)</f>
        <v>#VALUE!</v>
      </c>
      <c r="X116" s="65" t="e">
        <f>DGET('DB &gt; 100 ha'!$A$2:$E$153,'DB &gt; 100 ha'!$D$2,AN332:AP333)</f>
        <v>#VALUE!</v>
      </c>
      <c r="Y116" s="65" t="e">
        <f>DGET('DB &gt; 100 ha'!$A$2:$E$153,'DB &gt; 100 ha'!$D$2,AQ332:AS333)</f>
        <v>#VALUE!</v>
      </c>
      <c r="Z116" s="65" t="e">
        <f>DGET('DB &gt; 100 ha'!$A$2:$E$153,'DB &gt; 100 ha'!$D$2,AT332:AV333)</f>
        <v>#VALUE!</v>
      </c>
      <c r="AB116" s="65" t="s">
        <v>321</v>
      </c>
      <c r="AD116" s="65">
        <f>Y335</f>
        <v>3</v>
      </c>
      <c r="AE116" s="65">
        <f>AC335</f>
        <v>3</v>
      </c>
      <c r="AF116" s="65">
        <f>AG335</f>
        <v>3</v>
      </c>
      <c r="AG116" s="65">
        <f>AK335</f>
        <v>3</v>
      </c>
      <c r="AH116" s="65">
        <f>AO335</f>
        <v>3</v>
      </c>
      <c r="AI116" s="65">
        <f>AS335</f>
        <v>3</v>
      </c>
      <c r="AJ116" s="65">
        <f>AW335</f>
        <v>3</v>
      </c>
      <c r="AK116" s="65">
        <f>BA335</f>
        <v>3</v>
      </c>
      <c r="AL116" s="65">
        <f>BE335</f>
        <v>3</v>
      </c>
    </row>
    <row r="117" spans="2:38" ht="5.25" customHeight="1" x14ac:dyDescent="0.2">
      <c r="B117" s="396"/>
      <c r="C117" s="160"/>
      <c r="D117" s="72"/>
      <c r="E117" s="74"/>
      <c r="F117" s="74"/>
      <c r="G117" s="74"/>
      <c r="H117" s="74"/>
      <c r="I117" s="74"/>
      <c r="J117" s="74"/>
      <c r="K117" s="74"/>
      <c r="L117" s="75"/>
      <c r="N117" s="315"/>
      <c r="O117" s="315"/>
      <c r="AB117" s="65" t="s">
        <v>322</v>
      </c>
      <c r="AD117" s="65">
        <f>Y336</f>
        <v>0</v>
      </c>
      <c r="AE117" s="65">
        <f>AC336</f>
        <v>0</v>
      </c>
      <c r="AF117" s="65">
        <f>AG336</f>
        <v>0</v>
      </c>
      <c r="AG117" s="65">
        <f>AK336</f>
        <v>0</v>
      </c>
      <c r="AH117" s="65">
        <f>AO336</f>
        <v>0</v>
      </c>
      <c r="AI117" s="65">
        <f>AS336</f>
        <v>0</v>
      </c>
      <c r="AJ117" s="65">
        <f>AW336</f>
        <v>0</v>
      </c>
      <c r="AK117" s="65">
        <f>BA336</f>
        <v>0</v>
      </c>
      <c r="AL117" s="65">
        <f>BE336</f>
        <v>0</v>
      </c>
    </row>
    <row r="118" spans="2:38" ht="15" x14ac:dyDescent="0.25">
      <c r="B118" s="396"/>
      <c r="C118" s="160" t="s">
        <v>171</v>
      </c>
      <c r="D118" s="193">
        <f>IF(D116=0,0,DSUM('Bestandesdaten &gt;100 ha'!$A$9:$AK$1100,'Bestandesdaten &gt;100 ha'!$V$9,N230:Q231)/D116)</f>
        <v>0</v>
      </c>
      <c r="E118" s="194">
        <f>IF(E116=0,0,DSUM('Bestandesdaten &gt;100 ha'!$A$9:$AK$1100,'Bestandesdaten &gt;100 ha'!$V$9,R230:U231)/E116)</f>
        <v>0</v>
      </c>
      <c r="F118" s="194">
        <f>IF(F116=0,0,DSUM('Bestandesdaten &gt;100 ha'!$A$9:$AK$1100,'Bestandesdaten &gt;100 ha'!$V$9,V230:Y231)/F116)</f>
        <v>0</v>
      </c>
      <c r="G118" s="194">
        <f>IF(G116=0,0,DSUM('Bestandesdaten &gt;100 ha'!$A$9:$AK$1100,'Bestandesdaten &gt;100 ha'!$V$9,Z230:AC231)/G116)</f>
        <v>0</v>
      </c>
      <c r="H118" s="194">
        <f>IF(H116=0,0,DSUM('Bestandesdaten &gt;100 ha'!$A$9:$AK$1100,'Bestandesdaten &gt;100 ha'!$V$9,AD230:AG231)/H116)</f>
        <v>0</v>
      </c>
      <c r="I118" s="194">
        <f>IF(I116=0,0,DSUM('Bestandesdaten &gt;100 ha'!$A$9:$AK$1100,'Bestandesdaten &gt;100 ha'!$V$9,AH230:AK231)/I116)</f>
        <v>0</v>
      </c>
      <c r="J118" s="194">
        <f>IF(J116=0,0,DSUM('Bestandesdaten &gt;100 ha'!$A$9:$AK$1100,'Bestandesdaten &gt;100 ha'!$V$9,AL230:AO231)/J116)</f>
        <v>0</v>
      </c>
      <c r="K118" s="194">
        <f>IF(K116=0,0,DSUM('Bestandesdaten &gt;100 ha'!$A$9:$AK$1100,'Bestandesdaten &gt;100 ha'!$V$9,AP230:AS231)/K116)</f>
        <v>0</v>
      </c>
      <c r="L118" s="195">
        <f>IF(L116=0,0,DSUM('Bestandesdaten &gt;100 ha'!$A$9:$AK$1100,'Bestandesdaten &gt;100 ha'!$V$9,AT230:AW231)/L116)</f>
        <v>0</v>
      </c>
      <c r="N118" s="316" t="e">
        <f>SUM(Q122:Z122)</f>
        <v>#VALUE!</v>
      </c>
      <c r="O118" s="315"/>
      <c r="Q118" s="65" t="s">
        <v>311</v>
      </c>
      <c r="R118" s="294">
        <v>0.1</v>
      </c>
      <c r="S118" s="294">
        <v>0.1</v>
      </c>
      <c r="T118" s="294">
        <v>0.16</v>
      </c>
      <c r="U118" s="294">
        <v>0.35</v>
      </c>
      <c r="V118" s="294">
        <v>0.83</v>
      </c>
      <c r="W118" s="294">
        <v>1.36</v>
      </c>
      <c r="X118" s="294">
        <v>1.6</v>
      </c>
      <c r="Y118" s="294">
        <v>1.7</v>
      </c>
      <c r="Z118" s="294">
        <v>1.72</v>
      </c>
      <c r="AB118" s="65" t="s">
        <v>323</v>
      </c>
      <c r="AD118" s="65">
        <f>Y338</f>
        <v>41</v>
      </c>
      <c r="AE118" s="65">
        <f>AC338</f>
        <v>41</v>
      </c>
      <c r="AF118" s="65">
        <f>AG338</f>
        <v>41</v>
      </c>
      <c r="AG118" s="65">
        <f>AK338</f>
        <v>41</v>
      </c>
      <c r="AH118" s="65">
        <f>AO338</f>
        <v>41</v>
      </c>
      <c r="AI118" s="65">
        <f>AS338</f>
        <v>41</v>
      </c>
      <c r="AJ118" s="65">
        <f>AW338</f>
        <v>41</v>
      </c>
      <c r="AK118" s="65">
        <f>BA338</f>
        <v>41</v>
      </c>
      <c r="AL118" s="65">
        <f>BE338</f>
        <v>41</v>
      </c>
    </row>
    <row r="119" spans="2:38" ht="5.25" customHeight="1" x14ac:dyDescent="0.2">
      <c r="B119" s="396"/>
      <c r="C119" s="160"/>
      <c r="D119" s="312"/>
      <c r="E119" s="311"/>
      <c r="F119" s="311"/>
      <c r="G119" s="311"/>
      <c r="H119" s="311"/>
      <c r="I119" s="311"/>
      <c r="J119" s="311"/>
      <c r="K119" s="311"/>
      <c r="L119" s="313"/>
      <c r="N119" s="315"/>
      <c r="O119" s="315"/>
      <c r="AB119" s="65" t="s">
        <v>339</v>
      </c>
    </row>
    <row r="120" spans="2:38" x14ac:dyDescent="0.2">
      <c r="B120" s="397"/>
      <c r="C120" s="198" t="s">
        <v>172</v>
      </c>
      <c r="D120" s="228"/>
      <c r="E120" s="229"/>
      <c r="F120" s="199">
        <f>IF(F118=0,0,DSUM('Bestandesdaten &gt;100 ha'!$A$9:$AK$1100,'Bestandesdaten &gt;100 ha'!$W$9,V232:Y233)/F116)</f>
        <v>0</v>
      </c>
      <c r="G120" s="199">
        <f>IF(G118=0,0,DSUM('Bestandesdaten &gt;100 ha'!$A$9:$AK$1100,'Bestandesdaten &gt;100 ha'!$W$9,Z232:AC233)/G116)</f>
        <v>0</v>
      </c>
      <c r="H120" s="199">
        <f>IF(H118=0,0,DSUM('Bestandesdaten &gt;100 ha'!$A$9:$AK$1100,'Bestandesdaten &gt;100 ha'!$W$9,AD232:AG233)/H116)</f>
        <v>0</v>
      </c>
      <c r="I120" s="199">
        <f>IF(I118=0,0,DSUM('Bestandesdaten &gt;100 ha'!$A$9:$AK$1100,'Bestandesdaten &gt;100 ha'!$W$9,AH232:AK233)/I116)</f>
        <v>0</v>
      </c>
      <c r="J120" s="199">
        <f>IF(J118=0,0,DSUM('Bestandesdaten &gt;100 ha'!$A$9:$AK$1100,'Bestandesdaten &gt;100 ha'!$W$9,AL232:AO233)/J116)</f>
        <v>0</v>
      </c>
      <c r="K120" s="199">
        <f>IF(K118=0,0,DSUM('Bestandesdaten &gt;100 ha'!$A$9:$AK$1100,'Bestandesdaten &gt;100 ha'!$W$9,AP232:AS233)/K116)</f>
        <v>0</v>
      </c>
      <c r="L120" s="277">
        <f>IF(L118=0,0,DSUM('Bestandesdaten &gt;100 ha'!$A$9:$AK$1100,'Bestandesdaten &gt;100 ha'!$W$9,AT232:AW233)/L116)</f>
        <v>0</v>
      </c>
      <c r="N120" s="315"/>
      <c r="O120" s="315"/>
      <c r="Q120" s="65" t="s">
        <v>344</v>
      </c>
      <c r="R120" s="65">
        <f t="shared" ref="R120:Z120" si="7">ROUND((AD116+AD117+AD119+AD118*($S$54+$U$54)+$O$59*AD120),0)</f>
        <v>3</v>
      </c>
      <c r="S120" s="65">
        <f t="shared" si="7"/>
        <v>3</v>
      </c>
      <c r="T120" s="65">
        <f t="shared" si="7"/>
        <v>3</v>
      </c>
      <c r="U120" s="65">
        <f t="shared" si="7"/>
        <v>3</v>
      </c>
      <c r="V120" s="65">
        <f t="shared" si="7"/>
        <v>3</v>
      </c>
      <c r="W120" s="65">
        <f t="shared" si="7"/>
        <v>3</v>
      </c>
      <c r="X120" s="65">
        <f t="shared" si="7"/>
        <v>3</v>
      </c>
      <c r="Y120" s="65">
        <f t="shared" si="7"/>
        <v>3</v>
      </c>
      <c r="Z120" s="65">
        <f t="shared" si="7"/>
        <v>3</v>
      </c>
      <c r="AB120" s="65" t="s">
        <v>338</v>
      </c>
      <c r="AD120" s="65">
        <f>Y340</f>
        <v>11</v>
      </c>
      <c r="AE120" s="65">
        <f>AC340</f>
        <v>11</v>
      </c>
      <c r="AF120" s="65">
        <f>AG340</f>
        <v>11</v>
      </c>
      <c r="AG120" s="65">
        <f>AK340</f>
        <v>11</v>
      </c>
      <c r="AH120" s="65">
        <f>AO340</f>
        <v>11</v>
      </c>
      <c r="AI120" s="65">
        <f>AS340</f>
        <v>11</v>
      </c>
      <c r="AJ120" s="65">
        <f>AW340</f>
        <v>11</v>
      </c>
      <c r="AK120" s="65">
        <f>BA340</f>
        <v>11</v>
      </c>
      <c r="AL120" s="65">
        <f>BE340</f>
        <v>11</v>
      </c>
    </row>
    <row r="121" spans="2:38" ht="17.25" customHeight="1" x14ac:dyDescent="0.2">
      <c r="N121" s="315"/>
      <c r="O121" s="315"/>
      <c r="Q121" s="65" t="s">
        <v>345</v>
      </c>
      <c r="R121" s="310" t="e">
        <f>IF((R116*$T$77*R118*(1-R120/100)*D116)&lt;'DB &gt; 100 ha'!$R$35,'DB &gt; 100 ha'!$R$35*D116,R116*$T$77*R118*(1-R120/100)*D116)</f>
        <v>#VALUE!</v>
      </c>
      <c r="S121" s="310" t="e">
        <f>IF((S116*$T$77*S118*(1-S120/100)*E116)&lt;'DB &gt; 100 ha'!$R$35,'DB &gt; 100 ha'!$R$35*E116,S116*$T$77*S118*(1-S120/100)*E116)</f>
        <v>#VALUE!</v>
      </c>
      <c r="T121" s="310" t="e">
        <f>IF((T116*$T$77*T118*(1-T120/100)*F116)&lt;'DB &gt; 100 ha'!$R$35,'DB &gt; 100 ha'!$R$35*F116*F120,T116*$T$77*T118*(1-T120/100)*F116*F120)</f>
        <v>#VALUE!</v>
      </c>
      <c r="U121" s="310" t="e">
        <f>IF((U116*$T$77*U118*(1-U120/100)*G116)&lt;'DB &gt; 100 ha'!$R$35,'DB &gt; 100 ha'!$R$35*G116*G120,U116*$T$77*U118*(1-U120/100)*((G116-G108)*G120+G108*G120*0.6))</f>
        <v>#VALUE!</v>
      </c>
      <c r="V121" s="310" t="e">
        <f>IF((V116*$T$77*V118*(1-V120/100)*H116)&lt;'DB &gt; 100 ha'!$R$35,'DB &gt; 100 ha'!$R$35*H116*H120,V116*$T$77*V118*(1-V120/100)*((H116-H108)*H120+H108*H120*0.6))</f>
        <v>#VALUE!</v>
      </c>
      <c r="W121" s="310" t="e">
        <f>IF((W116*$T$77*W118*(1-W120/100)*I116)&lt;'DB &gt; 100 ha'!$R$35,'DB &gt; 100 ha'!$R$35*I116*I120,W116*$T$77*W118*(1-W120/100)*((I116-I108)*I120+I108*I120*0.6))</f>
        <v>#VALUE!</v>
      </c>
      <c r="X121" s="310" t="e">
        <f>IF((X116*$T$77*X118*(1-X120/100)*J116)&lt;'DB &gt; 100 ha'!$R$35,'DB &gt; 100 ha'!$R$35*J116*J120,X116*$T$77*X118*(1-X120/100)*((J116-J108)*J120+J108*J120*0.6))</f>
        <v>#VALUE!</v>
      </c>
      <c r="Y121" s="310" t="e">
        <f>IF((Y116*$T$77*Y118*(1-Y120/100)*K116)&lt;'DB &gt; 100 ha'!$R$35,'DB &gt; 100 ha'!$R$35*K116*K120,Y116*$T$77*Y118*(1-Y120/100)*((K116-K108)*K120+K108*K120*0.6))</f>
        <v>#VALUE!</v>
      </c>
      <c r="Z121" s="310" t="e">
        <f>IF((Z116*$T$77*Z118*(1-Z120/100)*L116)&lt;'DB &gt; 100 ha'!$R$35,'DB &gt; 100 ha'!$R$35*L116*L120,Z116*$T$77*Z118*(1-Z120/100)*((L116-L108)*L120+L108*L120*0.6))</f>
        <v>#VALUE!</v>
      </c>
    </row>
    <row r="122" spans="2:38" ht="17.25" customHeight="1" x14ac:dyDescent="0.2">
      <c r="B122" s="128" t="s">
        <v>0</v>
      </c>
      <c r="N122" s="315"/>
      <c r="O122" s="315"/>
      <c r="Q122" s="65" t="s">
        <v>349</v>
      </c>
      <c r="T122" s="310" t="e">
        <f>IF(T116*$R118*(1-T120/100)&lt;'DB &gt; 100 ha'!$R$35,'DB &gt; 100 ha'!$R$35*F116*(1-F120),T116*$R118*(1-T120/100)*F116*(1-F120))</f>
        <v>#VALUE!</v>
      </c>
      <c r="U122" s="310" t="e">
        <f>IF(U116*$R118*(1-U120/100)&lt;'DB &gt; 100 ha'!$R$35,'DB &gt; 100 ha'!$R$35*G116*(1-G120),U116*$R118*(1-U120/100)*G116*(1-G120))</f>
        <v>#VALUE!</v>
      </c>
      <c r="V122" s="310" t="e">
        <f>IF(V116*$R118*(1-V120/100)&lt;'DB &gt; 100 ha'!$R$35,'DB &gt; 100 ha'!$R$35*H116*(1-H120),V116*$R118*(1-V120/100)*H116*(1-H120))</f>
        <v>#VALUE!</v>
      </c>
      <c r="W122" s="310" t="e">
        <f>IF(W116*$R118*(1-W120/100)&lt;'DB &gt; 100 ha'!$R$35,'DB &gt; 100 ha'!$R$35*I116*(1-I120),W116*$R118*(1-W120/100)*I116*(1-I120))</f>
        <v>#VALUE!</v>
      </c>
      <c r="X122" s="310" t="e">
        <f>IF(X116*$R118*(1-X120/100)&lt;'DB &gt; 100 ha'!$R$35,'DB &gt; 100 ha'!$R$35*J116*(1-J120),X116*$R118*(1-X120/100)*J116*(1-J120))</f>
        <v>#VALUE!</v>
      </c>
      <c r="Y122" s="310" t="e">
        <f>IF(Y116*$R118*(1-Y120/100)&lt;'DB &gt; 100 ha'!$R$35,'DB &gt; 100 ha'!$R$35*K116*(1-K120),Y116*$R118*(1-Y120/100)*K116*(1-K120))</f>
        <v>#VALUE!</v>
      </c>
      <c r="Z122" s="310" t="e">
        <f>IF(Z116*$R118*(1-Z120/100)&lt;'DB &gt; 100 ha'!$R$35,'DB &gt; 100 ha'!$R$35*L116*(1-L120),Z116*$R118*(1-Z120/100)*L116*(1-L120))</f>
        <v>#VALUE!</v>
      </c>
    </row>
    <row r="123" spans="2:38" x14ac:dyDescent="0.2">
      <c r="B123" s="395" t="str">
        <f>'Bestandesdaten &gt;100 ha'!AV22</f>
        <v>Lb ohne Ei</v>
      </c>
      <c r="C123" s="159" t="s">
        <v>170</v>
      </c>
      <c r="D123" s="190">
        <f>DSUM('Bestandesdaten &gt;100 ha'!$A$9:$AK$1100,'Bestandesdaten &gt;100 ha'!$D$9,N235:Q236)</f>
        <v>0</v>
      </c>
      <c r="E123" s="191">
        <f>DSUM('Bestandesdaten &gt;100 ha'!$A$9:$AK$1100,'Bestandesdaten &gt;100 ha'!$D$9,R235:U236)</f>
        <v>0</v>
      </c>
      <c r="F123" s="191">
        <f>DSUM('Bestandesdaten &gt;100 ha'!$A$9:$AK$1100,'Bestandesdaten &gt;100 ha'!$D$9,V235:Y236)</f>
        <v>0</v>
      </c>
      <c r="G123" s="191">
        <f>DSUM('Bestandesdaten &gt;100 ha'!$A$9:$AK$1100,'Bestandesdaten &gt;100 ha'!$D$9,Z235:AC236)</f>
        <v>0</v>
      </c>
      <c r="H123" s="191">
        <f>DSUM('Bestandesdaten &gt;100 ha'!$A$9:$AK$1100,'Bestandesdaten &gt;100 ha'!$D$9,AD235:AG236)</f>
        <v>0</v>
      </c>
      <c r="I123" s="191">
        <f>DSUM('Bestandesdaten &gt;100 ha'!$A$9:$AK$1100,'Bestandesdaten &gt;100 ha'!$D$9,AH235:AK236)</f>
        <v>0</v>
      </c>
      <c r="J123" s="191">
        <f>DSUM('Bestandesdaten &gt;100 ha'!$A$9:$AK$1100,'Bestandesdaten &gt;100 ha'!$D$9,AL235:AO236)</f>
        <v>0</v>
      </c>
      <c r="K123" s="191">
        <f>DSUM('Bestandesdaten &gt;100 ha'!$A$9:$AK$1100,'Bestandesdaten &gt;100 ha'!$D$9,AP235:AS236)</f>
        <v>0</v>
      </c>
      <c r="L123" s="192">
        <f>DSUM('Bestandesdaten &gt;100 ha'!$A$9:$AK$1100,'Bestandesdaten &gt;100 ha'!$D$9,AT235:AW236)</f>
        <v>0</v>
      </c>
      <c r="N123" s="316" t="e">
        <f>SUM(Q128:Z128)</f>
        <v>#VALUE!</v>
      </c>
      <c r="O123" s="315"/>
      <c r="Q123" s="65" t="s">
        <v>2</v>
      </c>
      <c r="R123" s="65" t="e">
        <f>DGET('DB &gt; 100 ha'!$A$2:$E$153,'DB &gt; 100 ha'!$D$2,V345:X346)</f>
        <v>#VALUE!</v>
      </c>
      <c r="S123" s="65" t="e">
        <f>DGET('DB &gt; 100 ha'!$A$2:$E$153,'DB &gt; 100 ha'!$D$2,Y345:AA346)</f>
        <v>#VALUE!</v>
      </c>
      <c r="T123" s="65" t="e">
        <f>DGET('DB &gt; 100 ha'!$A$2:$E$153,'DB &gt; 100 ha'!$D$2,AB345:AD346)</f>
        <v>#VALUE!</v>
      </c>
      <c r="U123" s="65" t="e">
        <f>DGET('DB &gt; 100 ha'!$A$2:$E$153,'DB &gt; 100 ha'!$D$2,AE345:AG346)</f>
        <v>#VALUE!</v>
      </c>
      <c r="V123" s="65" t="e">
        <f>DGET('DB &gt; 100 ha'!$A$2:$E$153,'DB &gt; 100 ha'!$D$2,AH345:AJ346)</f>
        <v>#VALUE!</v>
      </c>
      <c r="W123" s="65" t="e">
        <f>DGET('DB &gt; 100 ha'!$A$2:$E$153,'DB &gt; 100 ha'!$D$2,AK345:AM346)</f>
        <v>#VALUE!</v>
      </c>
      <c r="X123" s="65" t="e">
        <f>DGET('DB &gt; 100 ha'!$A$2:$E$153,'DB &gt; 100 ha'!$D$2,AN345:AP346)</f>
        <v>#VALUE!</v>
      </c>
      <c r="Y123" s="65" t="e">
        <f>DGET('DB &gt; 100 ha'!$A$2:$E$153,'DB &gt; 100 ha'!$D$2,AQ345:AS346)</f>
        <v>#VALUE!</v>
      </c>
      <c r="Z123" s="65" t="e">
        <f>DGET('DB &gt; 100 ha'!$A$2:$E$153,'DB &gt; 100 ha'!$D$2,AT345:AV346)</f>
        <v>#VALUE!</v>
      </c>
      <c r="AB123" s="65" t="s">
        <v>321</v>
      </c>
      <c r="AD123" s="65">
        <f>Y348</f>
        <v>3</v>
      </c>
      <c r="AE123" s="65">
        <f>AC348</f>
        <v>3</v>
      </c>
      <c r="AF123" s="65">
        <f>AG348</f>
        <v>3</v>
      </c>
      <c r="AG123" s="65">
        <f>AK348</f>
        <v>3</v>
      </c>
      <c r="AH123" s="65">
        <f>AO348</f>
        <v>3</v>
      </c>
      <c r="AI123" s="65">
        <f>AS348</f>
        <v>3</v>
      </c>
      <c r="AJ123" s="65">
        <f>AW348</f>
        <v>3</v>
      </c>
      <c r="AK123" s="65">
        <f>BA348</f>
        <v>3</v>
      </c>
      <c r="AL123" s="65">
        <f>BE348</f>
        <v>3</v>
      </c>
    </row>
    <row r="124" spans="2:38" ht="5.25" customHeight="1" x14ac:dyDescent="0.2">
      <c r="B124" s="396"/>
      <c r="C124" s="160"/>
      <c r="D124" s="72"/>
      <c r="E124" s="74"/>
      <c r="F124" s="74"/>
      <c r="G124" s="74"/>
      <c r="H124" s="74"/>
      <c r="I124" s="74"/>
      <c r="J124" s="74"/>
      <c r="K124" s="74"/>
      <c r="L124" s="75"/>
      <c r="N124" s="315"/>
      <c r="O124" s="315"/>
      <c r="AB124" s="65" t="s">
        <v>322</v>
      </c>
      <c r="AD124" s="65">
        <f>Y349</f>
        <v>0</v>
      </c>
      <c r="AE124" s="65">
        <f>AC349</f>
        <v>0</v>
      </c>
      <c r="AF124" s="65">
        <f>AG349</f>
        <v>0</v>
      </c>
      <c r="AG124" s="65">
        <f>AK349</f>
        <v>0</v>
      </c>
      <c r="AH124" s="65">
        <f>AO349</f>
        <v>0</v>
      </c>
      <c r="AI124" s="65">
        <f>AS349</f>
        <v>0</v>
      </c>
      <c r="AJ124" s="65">
        <f>AW349</f>
        <v>0</v>
      </c>
      <c r="AK124" s="65">
        <f>BA349</f>
        <v>0</v>
      </c>
      <c r="AL124" s="65">
        <f>BE349</f>
        <v>0</v>
      </c>
    </row>
    <row r="125" spans="2:38" ht="15" x14ac:dyDescent="0.25">
      <c r="B125" s="396"/>
      <c r="C125" s="160" t="s">
        <v>171</v>
      </c>
      <c r="D125" s="193">
        <f>IF(D123=0,0,DSUM('Bestandesdaten &gt;100 ha'!$A$9:$AK$1100,'Bestandesdaten &gt;100 ha'!$V$9,N237:Q238)/D123)</f>
        <v>0</v>
      </c>
      <c r="E125" s="194">
        <f>IF(E123=0,0,DSUM('Bestandesdaten &gt;100 ha'!$A$9:$AK$1100,'Bestandesdaten &gt;100 ha'!$V$9,R237:U238)/E123)</f>
        <v>0</v>
      </c>
      <c r="F125" s="194">
        <f>IF(F123=0,0,DSUM('Bestandesdaten &gt;100 ha'!$A$9:$AK$1100,'Bestandesdaten &gt;100 ha'!$V$9,V237:Y238)/F123)</f>
        <v>0</v>
      </c>
      <c r="G125" s="194">
        <f>IF(G123=0,0,DSUM('Bestandesdaten &gt;100 ha'!$A$9:$AK$1100,'Bestandesdaten &gt;100 ha'!$V$9,Z237:AC238)/G123)</f>
        <v>0</v>
      </c>
      <c r="H125" s="194">
        <f>IF(H123=0,0,DSUM('Bestandesdaten &gt;100 ha'!$A$9:$AK$1100,'Bestandesdaten &gt;100 ha'!$V$9,AD237:AG238)/H123)</f>
        <v>0</v>
      </c>
      <c r="I125" s="194">
        <f>IF(I123=0,0,DSUM('Bestandesdaten &gt;100 ha'!$A$9:$AK$1100,'Bestandesdaten &gt;100 ha'!$V$9,AH237:AK238)/I123)</f>
        <v>0</v>
      </c>
      <c r="J125" s="194">
        <f>IF(J123=0,0,DSUM('Bestandesdaten &gt;100 ha'!$A$9:$AK$1100,'Bestandesdaten &gt;100 ha'!$V$9,AL237:AO238)/J123)</f>
        <v>0</v>
      </c>
      <c r="K125" s="194">
        <f>IF(K123=0,0,DSUM('Bestandesdaten &gt;100 ha'!$A$9:$AK$1100,'Bestandesdaten &gt;100 ha'!$V$9,AP237:AS238)/K123)</f>
        <v>0</v>
      </c>
      <c r="L125" s="195">
        <f>IF(L123=0,0,DSUM('Bestandesdaten &gt;100 ha'!$A$9:$AK$1100,'Bestandesdaten &gt;100 ha'!$V$9,AT237:AW238)/L123)</f>
        <v>0</v>
      </c>
      <c r="N125" s="316" t="e">
        <f>SUM(Q129:Z129)</f>
        <v>#VALUE!</v>
      </c>
      <c r="O125" s="315"/>
      <c r="Q125" s="65" t="s">
        <v>311</v>
      </c>
      <c r="R125" s="294">
        <v>0.1</v>
      </c>
      <c r="S125" s="294">
        <v>0.1</v>
      </c>
      <c r="T125" s="294">
        <v>0.17</v>
      </c>
      <c r="U125" s="294">
        <v>0.42</v>
      </c>
      <c r="V125" s="294">
        <v>0.76</v>
      </c>
      <c r="W125" s="294">
        <v>1.22</v>
      </c>
      <c r="X125" s="294">
        <v>1.6</v>
      </c>
      <c r="Y125" s="294">
        <v>1.83</v>
      </c>
      <c r="Z125" s="294">
        <v>1.86</v>
      </c>
      <c r="AB125" s="65" t="s">
        <v>323</v>
      </c>
      <c r="AD125" s="65">
        <f>Y351</f>
        <v>61</v>
      </c>
      <c r="AE125" s="65">
        <f>AC351</f>
        <v>61</v>
      </c>
      <c r="AF125" s="65">
        <f>AG351</f>
        <v>61</v>
      </c>
      <c r="AG125" s="65">
        <f>AK351</f>
        <v>61</v>
      </c>
      <c r="AH125" s="65">
        <f>AO351</f>
        <v>61</v>
      </c>
      <c r="AI125" s="65">
        <f>AS351</f>
        <v>61</v>
      </c>
      <c r="AJ125" s="65">
        <f>AW351</f>
        <v>61</v>
      </c>
      <c r="AK125" s="65">
        <f>BA351</f>
        <v>61</v>
      </c>
      <c r="AL125" s="65">
        <f>BE351</f>
        <v>61</v>
      </c>
    </row>
    <row r="126" spans="2:38" ht="5.25" customHeight="1" x14ac:dyDescent="0.2">
      <c r="B126" s="396"/>
      <c r="C126" s="160"/>
      <c r="D126" s="312"/>
      <c r="E126" s="311"/>
      <c r="F126" s="311"/>
      <c r="G126" s="311"/>
      <c r="H126" s="311"/>
      <c r="I126" s="311"/>
      <c r="J126" s="311"/>
      <c r="K126" s="311"/>
      <c r="L126" s="313"/>
      <c r="N126" s="315"/>
      <c r="O126" s="315"/>
      <c r="AB126" s="65" t="s">
        <v>339</v>
      </c>
    </row>
    <row r="127" spans="2:38" x14ac:dyDescent="0.2">
      <c r="B127" s="397"/>
      <c r="C127" s="198" t="s">
        <v>172</v>
      </c>
      <c r="D127" s="228"/>
      <c r="E127" s="229"/>
      <c r="F127" s="199">
        <f>IF(F125=0,0,DSUM('Bestandesdaten &gt;100 ha'!$A$9:$AK$1100,'Bestandesdaten &gt;100 ha'!$W$9,V239:Y240)/F123)</f>
        <v>0</v>
      </c>
      <c r="G127" s="199">
        <f>IF(G125=0,0,DSUM('Bestandesdaten &gt;100 ha'!$A$9:$AK$1100,'Bestandesdaten &gt;100 ha'!$W$9,Z239:AC240)/G123)</f>
        <v>0</v>
      </c>
      <c r="H127" s="199">
        <f>IF(H125=0,0,DSUM('Bestandesdaten &gt;100 ha'!$A$9:$AK$1100,'Bestandesdaten &gt;100 ha'!$W$9,AD239:AG240)/H123)</f>
        <v>0</v>
      </c>
      <c r="I127" s="199">
        <f>IF(I125=0,0,DSUM('Bestandesdaten &gt;100 ha'!$A$9:$AK$1100,'Bestandesdaten &gt;100 ha'!$W$9,AH239:AK240)/I123)</f>
        <v>0</v>
      </c>
      <c r="J127" s="199">
        <f>IF(J125=0,0,DSUM('Bestandesdaten &gt;100 ha'!$A$9:$AK$1100,'Bestandesdaten &gt;100 ha'!$W$9,AL239:AO240)/J123)</f>
        <v>0</v>
      </c>
      <c r="K127" s="199">
        <f>IF(K125=0,0,DSUM('Bestandesdaten &gt;100 ha'!$A$9:$AK$1100,'Bestandesdaten &gt;100 ha'!$W$9,AP239:AS240)/K123)</f>
        <v>0</v>
      </c>
      <c r="L127" s="277">
        <f>IF(L125=0,0,DSUM('Bestandesdaten &gt;100 ha'!$A$9:$AK$1100,'Bestandesdaten &gt;100 ha'!$W$9,AT239:AW240)/L123)</f>
        <v>0</v>
      </c>
      <c r="N127" s="315"/>
      <c r="O127" s="315"/>
      <c r="Q127" s="65" t="s">
        <v>344</v>
      </c>
      <c r="R127" s="65">
        <f t="shared" ref="R127:Z127" si="8">ROUND((AD123+AD124+AD126+AD125*($S$54+$U$54)+$O$59*AD127),0)</f>
        <v>3</v>
      </c>
      <c r="S127" s="65">
        <f t="shared" si="8"/>
        <v>3</v>
      </c>
      <c r="T127" s="65">
        <f t="shared" si="8"/>
        <v>3</v>
      </c>
      <c r="U127" s="65">
        <f t="shared" si="8"/>
        <v>3</v>
      </c>
      <c r="V127" s="65">
        <f t="shared" si="8"/>
        <v>3</v>
      </c>
      <c r="W127" s="65">
        <f t="shared" si="8"/>
        <v>3</v>
      </c>
      <c r="X127" s="65">
        <f t="shared" si="8"/>
        <v>3</v>
      </c>
      <c r="Y127" s="65">
        <f t="shared" si="8"/>
        <v>3</v>
      </c>
      <c r="Z127" s="65">
        <f t="shared" si="8"/>
        <v>3</v>
      </c>
      <c r="AB127" s="65" t="s">
        <v>338</v>
      </c>
      <c r="AD127" s="65">
        <f>Y353</f>
        <v>11</v>
      </c>
      <c r="AE127" s="65">
        <f>AC353</f>
        <v>11</v>
      </c>
      <c r="AF127" s="65">
        <f>AG353</f>
        <v>11</v>
      </c>
      <c r="AG127" s="65">
        <f>AK353</f>
        <v>11</v>
      </c>
      <c r="AH127" s="65">
        <f>AO353</f>
        <v>11</v>
      </c>
      <c r="AI127" s="65">
        <f>AS353</f>
        <v>11</v>
      </c>
      <c r="AJ127" s="65">
        <f>AW353</f>
        <v>11</v>
      </c>
      <c r="AK127" s="65">
        <f>BA353</f>
        <v>11</v>
      </c>
      <c r="AL127" s="65">
        <f>BE353</f>
        <v>11</v>
      </c>
    </row>
    <row r="128" spans="2:38" ht="17.25" customHeight="1" x14ac:dyDescent="0.2">
      <c r="N128" s="315"/>
      <c r="O128" s="315"/>
      <c r="Q128" s="65" t="s">
        <v>345</v>
      </c>
      <c r="R128" s="310" t="e">
        <f>IF((R123*$T$77*R125*(1-R127/100)*D123)&lt;'DB &gt; 100 ha'!$R$36,'DB &gt; 100 ha'!$R$36*D123,R123*$T$77*R125*(1-R127/100)*D123)</f>
        <v>#VALUE!</v>
      </c>
      <c r="S128" s="310" t="e">
        <f>IF((S123*$T$77*S125*(1-S127/100)*E123)&lt;'DB &gt; 100 ha'!$R$36,'DB &gt; 100 ha'!$R$36*E123,S123*$T$77*S125*(1-S127/100)*E123)</f>
        <v>#VALUE!</v>
      </c>
      <c r="T128" s="310" t="e">
        <f>IF((T123*$T$77*T125*(1-T127/100)*F123)&lt;'DB &gt; 100 ha'!$R$36,'DB &gt; 100 ha'!$R$36*F123*F127,T123*$T$77*T125*(1-T127/100)*F123*F127)</f>
        <v>#VALUE!</v>
      </c>
      <c r="U128" s="310" t="e">
        <f>IF((U123*$T$77*U125*(1-U127/100)*G123)&lt;'DB &gt; 100 ha'!$R$36,'DB &gt; 100 ha'!$R$36*G123*G127,U123*$T$77*U125*(1-U127/100)*G123*G127)</f>
        <v>#VALUE!</v>
      </c>
      <c r="V128" s="310" t="e">
        <f>IF((V123*$T$77*V125*(1-V127/100)*H123)&lt;'DB &gt; 100 ha'!$R$36,'DB &gt; 100 ha'!$R$36*H123*H127,V123*$T$77*V125*(1-V127/100)*H123*H127)</f>
        <v>#VALUE!</v>
      </c>
      <c r="W128" s="310" t="e">
        <f>IF((W123*$T$77*W125*(1-W127/100)*I123)&lt;'DB &gt; 100 ha'!$R$36,'DB &gt; 100 ha'!$R$36*I123*I127,W123*$T$77*W125*(1-W127/100)*I123*I127)</f>
        <v>#VALUE!</v>
      </c>
      <c r="X128" s="310" t="e">
        <f>IF((X123*$T$77*X125*(1-X127/100)*J123)&lt;'DB &gt; 100 ha'!$R$36,'DB &gt; 100 ha'!$R$36*J123*J127,X123*$T$77*X125*(1-X127/100)*J123*J127)</f>
        <v>#VALUE!</v>
      </c>
      <c r="Y128" s="310" t="e">
        <f>IF((Y123*$T$77*Y125*(1-Y127/100)*K123)&lt;'DB &gt; 100 ha'!$R$36,'DB &gt; 100 ha'!$R$36*K123*K127,Y123*$T$77*Y125*(1-Y127/100)*K123*K127)</f>
        <v>#VALUE!</v>
      </c>
      <c r="Z128" s="310" t="e">
        <f>IF((Z123*$T$77*Z125*(1-Z127/100)*L123)&lt;'DB &gt; 100 ha'!$R$36,'DB &gt; 100 ha'!$R$36*L123*L127,Z123*$T$77*Z125*(1-Z127/100)*L123*L127)</f>
        <v>#VALUE!</v>
      </c>
    </row>
    <row r="129" spans="1:38" ht="12" customHeight="1" x14ac:dyDescent="0.2">
      <c r="B129" s="128" t="s">
        <v>0</v>
      </c>
      <c r="N129" s="315"/>
      <c r="O129" s="315"/>
      <c r="Q129" s="65" t="s">
        <v>349</v>
      </c>
      <c r="T129" s="310" t="e">
        <f>IF(T123*$R125*(1-T127/100)&lt;'DB &gt; 100 ha'!$R$36,'DB &gt; 100 ha'!$R$36*F123*(1-F127),T123*$R125*(1-T127/100)*F123*(1-F127))</f>
        <v>#VALUE!</v>
      </c>
      <c r="U129" s="310" t="e">
        <f>IF(U123*$R125*(1-U127/100)&lt;'DB &gt; 100 ha'!$R$36,'DB &gt; 100 ha'!$R$36*G123*(1-G127),U123*$R125*(1-U127/100)*G123*(1-G127))</f>
        <v>#VALUE!</v>
      </c>
      <c r="V129" s="310" t="e">
        <f>IF(V123*$R125*(1-V127/100)&lt;'DB &gt; 100 ha'!$R$36,'DB &gt; 100 ha'!$R$36*H123*(1-H127),V123*$R125*(1-V127/100)*H123*(1-H127))</f>
        <v>#VALUE!</v>
      </c>
      <c r="W129" s="310" t="e">
        <f>IF(W123*$R125*(1-W127/100)&lt;'DB &gt; 100 ha'!$R$36,'DB &gt; 100 ha'!$R$36*I123*(1-I127),W123*$R125*(1-W127/100)*I123*(1-I127))</f>
        <v>#VALUE!</v>
      </c>
      <c r="X129" s="310" t="e">
        <f>IF(X123*$R125*(1-X127/100)&lt;'DB &gt; 100 ha'!$R$36,'DB &gt; 100 ha'!$R$36*J123*(1-J127),X123*$R125*(1-X127/100)*J123*(1-J127))</f>
        <v>#VALUE!</v>
      </c>
      <c r="Y129" s="310" t="e">
        <f>IF(Y123*$R125*(1-Y127/100)&lt;'DB &gt; 100 ha'!$R$36,'DB &gt; 100 ha'!$R$36*K123*(1-K127),Y123*$R125*(1-Y127/100)*K123*(1-K127))</f>
        <v>#VALUE!</v>
      </c>
      <c r="Z129" s="310" t="e">
        <f>IF(Z123*$R125*(1-Z127/100)&lt;'DB &gt; 100 ha'!$R$36,'DB &gt; 100 ha'!$R$36*L123*(1-L127),Z123*$R125*(1-Z127/100)*L123*(1-L127))</f>
        <v>#VALUE!</v>
      </c>
    </row>
    <row r="130" spans="1:38" x14ac:dyDescent="0.2">
      <c r="B130" s="395" t="str">
        <f>'Bestandesdaten &gt;100 ha'!AV24</f>
        <v>Ei</v>
      </c>
      <c r="C130" s="159" t="s">
        <v>170</v>
      </c>
      <c r="D130" s="190">
        <f>DSUM('Bestandesdaten &gt;100 ha'!$A$9:$AK$1100,'Bestandesdaten &gt;100 ha'!$D$9,N242:Q243)</f>
        <v>0</v>
      </c>
      <c r="E130" s="191">
        <f>DSUM('Bestandesdaten &gt;100 ha'!$A$9:$AK$1100,'Bestandesdaten &gt;100 ha'!$D$9,R242:U243)</f>
        <v>0</v>
      </c>
      <c r="F130" s="191">
        <f>DSUM('Bestandesdaten &gt;100 ha'!$A$9:$AK$1100,'Bestandesdaten &gt;100 ha'!$D$9,V242:Y243)</f>
        <v>0</v>
      </c>
      <c r="G130" s="191">
        <f>DSUM('Bestandesdaten &gt;100 ha'!$A$9:$AK$1100,'Bestandesdaten &gt;100 ha'!$D$9,Z242:AC243)</f>
        <v>0</v>
      </c>
      <c r="H130" s="191">
        <f>DSUM('Bestandesdaten &gt;100 ha'!$A$9:$AK$1100,'Bestandesdaten &gt;100 ha'!$D$9,AD242:AG243)</f>
        <v>0</v>
      </c>
      <c r="I130" s="191">
        <f>DSUM('Bestandesdaten &gt;100 ha'!$A$9:$AK$1100,'Bestandesdaten &gt;100 ha'!$D$9,AH242:AK243)</f>
        <v>0</v>
      </c>
      <c r="J130" s="191">
        <f>DSUM('Bestandesdaten &gt;100 ha'!$A$9:$AK$1100,'Bestandesdaten &gt;100 ha'!$D$9,AL242:AO243)</f>
        <v>0</v>
      </c>
      <c r="K130" s="191">
        <f>DSUM('Bestandesdaten &gt;100 ha'!$A$9:$AK$1100,'Bestandesdaten &gt;100 ha'!$D$9,AP242:AS243)</f>
        <v>0</v>
      </c>
      <c r="L130" s="192">
        <f>DSUM('Bestandesdaten &gt;100 ha'!$A$9:$AK$1100,'Bestandesdaten &gt;100 ha'!$D$9,AT242:AW243)</f>
        <v>0</v>
      </c>
      <c r="N130" s="316" t="e">
        <f>SUM(Q135:Z135)</f>
        <v>#VALUE!</v>
      </c>
      <c r="O130" s="315"/>
      <c r="Q130" s="65" t="s">
        <v>2</v>
      </c>
      <c r="R130" s="65" t="e">
        <f>DGET('DB &gt; 100 ha'!$A$2:$E$153,'DB &gt; 100 ha'!$D$2,V358:X359)</f>
        <v>#VALUE!</v>
      </c>
      <c r="S130" s="65" t="e">
        <f>DGET('DB &gt; 100 ha'!$A$2:$E$153,'DB &gt; 100 ha'!$D$2,Y358:AA359)</f>
        <v>#VALUE!</v>
      </c>
      <c r="T130" s="65" t="e">
        <f>DGET('DB &gt; 100 ha'!$A$2:$E$153,'DB &gt; 100 ha'!$D$2,AB358:AD359)</f>
        <v>#VALUE!</v>
      </c>
      <c r="U130" s="65" t="e">
        <f>DGET('DB &gt; 100 ha'!$A$2:$E$153,'DB &gt; 100 ha'!$D$2,AE358:AG359)</f>
        <v>#VALUE!</v>
      </c>
      <c r="V130" s="65" t="e">
        <f>DGET('DB &gt; 100 ha'!$A$2:$E$153,'DB &gt; 100 ha'!$D$2,AH358:AJ359)</f>
        <v>#VALUE!</v>
      </c>
      <c r="W130" s="65" t="e">
        <f>DGET('DB &gt; 100 ha'!$A$2:$E$153,'DB &gt; 100 ha'!$D$2,AK358:AM359)</f>
        <v>#VALUE!</v>
      </c>
      <c r="X130" s="65" t="e">
        <f>DGET('DB &gt; 100 ha'!$A$2:$E$153,'DB &gt; 100 ha'!$D$2,AN358:AP359)</f>
        <v>#VALUE!</v>
      </c>
      <c r="Y130" s="65" t="e">
        <f>DGET('DB &gt; 100 ha'!$A$2:$E$153,'DB &gt; 100 ha'!$D$2,AQ358:AS359)</f>
        <v>#VALUE!</v>
      </c>
      <c r="Z130" s="65" t="e">
        <f>DGET('DB &gt; 100 ha'!$A$2:$E$153,'DB &gt; 100 ha'!$D$2,AT358:AV359)</f>
        <v>#VALUE!</v>
      </c>
      <c r="AB130" s="65" t="s">
        <v>321</v>
      </c>
      <c r="AD130" s="65">
        <f>Y361</f>
        <v>3</v>
      </c>
      <c r="AE130" s="65">
        <f>AC361</f>
        <v>3</v>
      </c>
      <c r="AF130" s="65">
        <f>AG361</f>
        <v>3</v>
      </c>
      <c r="AG130" s="65">
        <f>AK361</f>
        <v>3</v>
      </c>
      <c r="AH130" s="65">
        <f>AO361</f>
        <v>3</v>
      </c>
      <c r="AI130" s="65">
        <f>AS361</f>
        <v>3</v>
      </c>
      <c r="AJ130" s="65">
        <f>AW361</f>
        <v>3</v>
      </c>
      <c r="AK130" s="65">
        <f>BA361</f>
        <v>3</v>
      </c>
      <c r="AL130" s="65">
        <f>BE361</f>
        <v>3</v>
      </c>
    </row>
    <row r="131" spans="1:38" ht="5.25" customHeight="1" x14ac:dyDescent="0.2">
      <c r="B131" s="396"/>
      <c r="C131" s="160"/>
      <c r="D131" s="72"/>
      <c r="E131" s="74"/>
      <c r="F131" s="74"/>
      <c r="G131" s="74"/>
      <c r="H131" s="74"/>
      <c r="I131" s="74"/>
      <c r="J131" s="74"/>
      <c r="K131" s="74"/>
      <c r="L131" s="75"/>
      <c r="N131" s="315"/>
      <c r="O131" s="315"/>
      <c r="AB131" s="65" t="s">
        <v>322</v>
      </c>
      <c r="AD131" s="65">
        <f>Y362</f>
        <v>0</v>
      </c>
      <c r="AE131" s="65">
        <f>AC362</f>
        <v>0</v>
      </c>
      <c r="AF131" s="65">
        <f>AG362</f>
        <v>0</v>
      </c>
      <c r="AG131" s="65">
        <f>AK362</f>
        <v>0</v>
      </c>
      <c r="AH131" s="65">
        <f>AO362</f>
        <v>0</v>
      </c>
      <c r="AI131" s="65">
        <f>AS362</f>
        <v>0</v>
      </c>
      <c r="AJ131" s="65">
        <f>AW362</f>
        <v>0</v>
      </c>
      <c r="AK131" s="65">
        <f>BA362</f>
        <v>0</v>
      </c>
      <c r="AL131" s="65">
        <f>BE362</f>
        <v>0</v>
      </c>
    </row>
    <row r="132" spans="1:38" ht="15" x14ac:dyDescent="0.25">
      <c r="B132" s="396"/>
      <c r="C132" s="160" t="s">
        <v>171</v>
      </c>
      <c r="D132" s="193">
        <f>IF(D130=0,0,DSUM('Bestandesdaten &gt;100 ha'!$A$9:$AK$1100,'Bestandesdaten &gt;100 ha'!$V$9,N244:Q245)/D130)</f>
        <v>0</v>
      </c>
      <c r="E132" s="194">
        <f>IF(E130=0,0,DSUM('Bestandesdaten &gt;100 ha'!$A$9:$AK$1100,'Bestandesdaten &gt;100 ha'!$V$9,R244:U245)/E130)</f>
        <v>0</v>
      </c>
      <c r="F132" s="194">
        <f>IF(F130=0,0,DSUM('Bestandesdaten &gt;100 ha'!$A$9:$AK$1100,'Bestandesdaten &gt;100 ha'!$V$9,V244:Y245)/F130)</f>
        <v>0</v>
      </c>
      <c r="G132" s="194">
        <f>IF(G130=0,0,DSUM('Bestandesdaten &gt;100 ha'!$A$9:$AK$1100,'Bestandesdaten &gt;100 ha'!$V$9,Z244:AC245)/G130)</f>
        <v>0</v>
      </c>
      <c r="H132" s="194">
        <f>IF(H130=0,0,DSUM('Bestandesdaten &gt;100 ha'!$A$9:$AK$1100,'Bestandesdaten &gt;100 ha'!$V$9,AD244:AG245)/H130)</f>
        <v>0</v>
      </c>
      <c r="I132" s="194">
        <f>IF(I130=0,0,DSUM('Bestandesdaten &gt;100 ha'!$A$9:$AK$1100,'Bestandesdaten &gt;100 ha'!$V$9,AH244:AK245)/I130)</f>
        <v>0</v>
      </c>
      <c r="J132" s="194">
        <f>IF(J130=0,0,DSUM('Bestandesdaten &gt;100 ha'!$A$9:$AK$1100,'Bestandesdaten &gt;100 ha'!$V$9,AL244:AO245)/J130)</f>
        <v>0</v>
      </c>
      <c r="K132" s="194">
        <f>IF(K130=0,0,DSUM('Bestandesdaten &gt;100 ha'!$A$9:$AK$1100,'Bestandesdaten &gt;100 ha'!$V$9,AP244:AS245)/K130)</f>
        <v>0</v>
      </c>
      <c r="L132" s="195">
        <f>IF(L130=0,0,DSUM('Bestandesdaten &gt;100 ha'!$A$9:$AK$1100,'Bestandesdaten &gt;100 ha'!$V$9,AT244:AW245)/L130)</f>
        <v>0</v>
      </c>
      <c r="N132" s="316" t="e">
        <f>SUM(Q136:Z136)</f>
        <v>#VALUE!</v>
      </c>
      <c r="O132" s="315"/>
      <c r="Q132" s="65" t="s">
        <v>311</v>
      </c>
      <c r="R132" s="294">
        <v>0.1</v>
      </c>
      <c r="S132" s="294">
        <v>0.1</v>
      </c>
      <c r="T132" s="294">
        <v>0.14000000000000001</v>
      </c>
      <c r="U132" s="294">
        <v>0.19</v>
      </c>
      <c r="V132" s="294">
        <v>0.43</v>
      </c>
      <c r="W132" s="294">
        <v>1.04</v>
      </c>
      <c r="X132" s="294">
        <v>1.41</v>
      </c>
      <c r="Y132" s="294">
        <v>1.55</v>
      </c>
      <c r="Z132" s="294">
        <v>1.62</v>
      </c>
      <c r="AB132" s="65" t="s">
        <v>323</v>
      </c>
      <c r="AD132" s="65">
        <f>Y364</f>
        <v>61</v>
      </c>
      <c r="AE132" s="65">
        <f>AC364</f>
        <v>61</v>
      </c>
      <c r="AF132" s="65">
        <f>AG364</f>
        <v>61</v>
      </c>
      <c r="AG132" s="65">
        <f>AK364</f>
        <v>61</v>
      </c>
      <c r="AH132" s="65">
        <f>AO364</f>
        <v>61</v>
      </c>
      <c r="AI132" s="65">
        <f>AS364</f>
        <v>61</v>
      </c>
      <c r="AJ132" s="65">
        <f>AW364</f>
        <v>61</v>
      </c>
      <c r="AK132" s="65">
        <f>BA364</f>
        <v>61</v>
      </c>
      <c r="AL132" s="65">
        <f>BE364</f>
        <v>61</v>
      </c>
    </row>
    <row r="133" spans="1:38" ht="5.25" customHeight="1" x14ac:dyDescent="0.25">
      <c r="B133" s="396"/>
      <c r="C133" s="160"/>
      <c r="D133" s="312"/>
      <c r="E133" s="311"/>
      <c r="F133" s="311"/>
      <c r="G133" s="311"/>
      <c r="H133" s="311"/>
      <c r="I133" s="311"/>
      <c r="J133" s="311"/>
      <c r="K133" s="311"/>
      <c r="L133" s="313"/>
      <c r="N133" s="315"/>
      <c r="O133" s="315"/>
      <c r="R133" s="294"/>
      <c r="AB133" s="65" t="s">
        <v>339</v>
      </c>
    </row>
    <row r="134" spans="1:38" x14ac:dyDescent="0.2">
      <c r="B134" s="397"/>
      <c r="C134" s="198" t="s">
        <v>172</v>
      </c>
      <c r="D134" s="228"/>
      <c r="E134" s="229"/>
      <c r="F134" s="199">
        <f>IF(F132=0,0,DSUM('Bestandesdaten &gt;100 ha'!$A$9:$AK$1100,'Bestandesdaten &gt;100 ha'!$W$9,V246:Y247)/F130)</f>
        <v>0</v>
      </c>
      <c r="G134" s="199">
        <f>IF(G132=0,0,DSUM('Bestandesdaten &gt;100 ha'!$A$9:$AK$1100,'Bestandesdaten &gt;100 ha'!$W$9,Z246:AC247)/G130)</f>
        <v>0</v>
      </c>
      <c r="H134" s="199">
        <f>IF(H132=0,0,DSUM('Bestandesdaten &gt;100 ha'!$A$9:$AK$1100,'Bestandesdaten &gt;100 ha'!$W$9,AD246:AG247)/H130)</f>
        <v>0</v>
      </c>
      <c r="I134" s="199">
        <f>IF(I132=0,0,DSUM('Bestandesdaten &gt;100 ha'!$A$9:$AK$1100,'Bestandesdaten &gt;100 ha'!$W$9,AH246:AK247)/I130)</f>
        <v>0</v>
      </c>
      <c r="J134" s="199">
        <f>IF(J132=0,0,DSUM('Bestandesdaten &gt;100 ha'!$A$9:$AK$1100,'Bestandesdaten &gt;100 ha'!$W$9,AL246:AO247)/J130)</f>
        <v>0</v>
      </c>
      <c r="K134" s="199">
        <f>IF(K132=0,0,DSUM('Bestandesdaten &gt;100 ha'!$A$9:$AK$1100,'Bestandesdaten &gt;100 ha'!$W$9,AP246:AS247)/K130)</f>
        <v>0</v>
      </c>
      <c r="L134" s="277">
        <f>IF(L132=0,0,DSUM('Bestandesdaten &gt;100 ha'!$A$9:$AK$1100,'Bestandesdaten &gt;100 ha'!$W$9,AT246:AW247)/L130)</f>
        <v>0</v>
      </c>
      <c r="N134" s="315"/>
      <c r="O134" s="315"/>
      <c r="Q134" s="65" t="s">
        <v>344</v>
      </c>
      <c r="R134" s="65">
        <f t="shared" ref="R134:Z134" si="9">ROUND((AD130+AD131+AD133+AD132*($S$54+$U$54)+$O$59*AD134),0)</f>
        <v>3</v>
      </c>
      <c r="S134" s="65">
        <f t="shared" si="9"/>
        <v>3</v>
      </c>
      <c r="T134" s="65">
        <f t="shared" si="9"/>
        <v>3</v>
      </c>
      <c r="U134" s="65">
        <f t="shared" si="9"/>
        <v>3</v>
      </c>
      <c r="V134" s="65">
        <f t="shared" si="9"/>
        <v>3</v>
      </c>
      <c r="W134" s="65">
        <f t="shared" si="9"/>
        <v>3</v>
      </c>
      <c r="X134" s="65">
        <f t="shared" si="9"/>
        <v>3</v>
      </c>
      <c r="Y134" s="65">
        <f t="shared" si="9"/>
        <v>3</v>
      </c>
      <c r="Z134" s="65">
        <f t="shared" si="9"/>
        <v>3</v>
      </c>
      <c r="AB134" s="65" t="s">
        <v>338</v>
      </c>
      <c r="AD134" s="65">
        <f>Y366</f>
        <v>11</v>
      </c>
      <c r="AE134" s="65">
        <f>AC366</f>
        <v>11</v>
      </c>
      <c r="AF134" s="65">
        <f>AG366</f>
        <v>11</v>
      </c>
      <c r="AG134" s="65">
        <f>AK366</f>
        <v>11</v>
      </c>
      <c r="AH134" s="65">
        <f>AO366</f>
        <v>11</v>
      </c>
      <c r="AI134" s="65">
        <f>AS366</f>
        <v>11</v>
      </c>
      <c r="AJ134" s="65">
        <f>AW366</f>
        <v>11</v>
      </c>
      <c r="AK134" s="65">
        <f>BA366</f>
        <v>11</v>
      </c>
      <c r="AL134" s="65">
        <f>BE366</f>
        <v>11</v>
      </c>
    </row>
    <row r="135" spans="1:38" ht="17.25" customHeight="1" x14ac:dyDescent="0.2">
      <c r="N135" s="315"/>
      <c r="O135" s="315"/>
      <c r="Q135" s="65" t="s">
        <v>345</v>
      </c>
      <c r="R135" s="310" t="e">
        <f>IF((R130*$T$77*R132*(1-R134/100)*D130)&lt;'DB &gt; 100 ha'!$R$36,'DB &gt; 100 ha'!$R$36*D130,R130*$T$77*R132*(1-R134/100)*D130)</f>
        <v>#VALUE!</v>
      </c>
      <c r="S135" s="310" t="e">
        <f>IF((S130*$T$77*S132*(1-S134/100)*E130)&lt;'DB &gt; 100 ha'!$R$36,'DB &gt; 100 ha'!$R$36*E130,S130*$T$77*S132*(1-S134/100)*E130)</f>
        <v>#VALUE!</v>
      </c>
      <c r="T135" s="310" t="e">
        <f>IF((T130*$T$77*T132*(1-T134/100)*F130)&lt;'DB &gt; 100 ha'!$R$36,'DB &gt; 100 ha'!$R$36*F130*F134,T130*$T$77*T132*(1-T134/100)*F130*F134)</f>
        <v>#VALUE!</v>
      </c>
      <c r="U135" s="310" t="e">
        <f>IF((U130*$T$77*U132*(1-U134/100)*G130)&lt;'DB &gt; 100 ha'!$R$36,'DB &gt; 100 ha'!$R$36*G130*G134,U130*$T$77*U132*(1-U134/100)*G130*G134)</f>
        <v>#VALUE!</v>
      </c>
      <c r="V135" s="310" t="e">
        <f>IF((V130*$T$77*V132*(1-V134/100)*H130)&lt;'DB &gt; 100 ha'!$R$36,'DB &gt; 100 ha'!$R$36*H130*H134,V130*$T$77*V132*(1-V134/100)*H130*H134)</f>
        <v>#VALUE!</v>
      </c>
      <c r="W135" s="310" t="e">
        <f>IF((W130*$T$77*W132*(1-W134/100)*I130)&lt;'DB &gt; 100 ha'!$R$36,'DB &gt; 100 ha'!$R$36*I130*I134,W130*$T$77*W132*(1-W134/100)*I130*I134)</f>
        <v>#VALUE!</v>
      </c>
      <c r="X135" s="310" t="e">
        <f>IF((X130*$T$77*X132*(1-X134/100)*J130)&lt;'DB &gt; 100 ha'!$R$36,'DB &gt; 100 ha'!$R$36*J130*J134,X130*$T$77*X132*(1-X134/100)*J130*J134)</f>
        <v>#VALUE!</v>
      </c>
      <c r="Y135" s="310" t="e">
        <f>IF((Y130*$T$77*Y132*(1-Y134/100)*K130)&lt;'DB &gt; 100 ha'!$R$36,'DB &gt; 100 ha'!$R$36*K130*K134,Y130*$T$77*Y132*(1-Y134/100)*K130*K134)</f>
        <v>#VALUE!</v>
      </c>
      <c r="Z135" s="310" t="e">
        <f>IF((Z130*$T$77*Z132*(1-Z134/100)*L130)&lt;'DB &gt; 100 ha'!$R$36,'DB &gt; 100 ha'!$R$36*L130*L134,Z130*$T$77*Z132*(1-Z134/100)*L130*L134)</f>
        <v>#VALUE!</v>
      </c>
    </row>
    <row r="136" spans="1:38" ht="15" hidden="1" x14ac:dyDescent="0.25">
      <c r="A136" s="200" t="s">
        <v>188</v>
      </c>
      <c r="B136" s="201"/>
      <c r="C136" s="201"/>
      <c r="D136" s="201"/>
      <c r="E136" s="201"/>
      <c r="F136" s="201"/>
      <c r="G136" s="201"/>
      <c r="H136" s="201"/>
      <c r="I136" s="201"/>
      <c r="J136" s="201"/>
      <c r="K136" s="201"/>
      <c r="L136" s="202"/>
      <c r="N136" s="315"/>
      <c r="O136" s="315"/>
      <c r="Q136" s="65" t="s">
        <v>349</v>
      </c>
      <c r="T136" s="310" t="e">
        <f>IF(T130*$R132*(1-T134/100)&lt;'DB &gt; 100 ha'!$R$36,'DB &gt; 100 ha'!$R$36*F130*(1-F134),T130*$R132*(1-T134/100)*F130*(1-F134))</f>
        <v>#VALUE!</v>
      </c>
      <c r="U136" s="310" t="e">
        <f>IF(U130*$R132*(1-U134/100)&lt;'DB &gt; 100 ha'!$R$36,'DB &gt; 100 ha'!$R$36*G130*(1-G134),U130*$R132*(1-U134/100)*G130*(1-G134))</f>
        <v>#VALUE!</v>
      </c>
      <c r="V136" s="310" t="e">
        <f>IF(V130*$R132*(1-V134/100)&lt;'DB &gt; 100 ha'!$R$36,'DB &gt; 100 ha'!$R$36*H130*(1-H134),V130*$R132*(1-V134/100)*H130*(1-H134))</f>
        <v>#VALUE!</v>
      </c>
      <c r="W136" s="310" t="e">
        <f>IF(W130*$R132*(1-W134/100)&lt;'DB &gt; 100 ha'!$R$36,'DB &gt; 100 ha'!$R$36*I130*(1-I134),W130*$R132*(1-W134/100)*I130*(1-I134))</f>
        <v>#VALUE!</v>
      </c>
      <c r="X136" s="310" t="e">
        <f>IF(X130*$R132*(1-X134/100)&lt;'DB &gt; 100 ha'!$R$36,'DB &gt; 100 ha'!$R$36*J130*(1-J134),X130*$R132*(1-X134/100)*J130*(1-J134))</f>
        <v>#VALUE!</v>
      </c>
      <c r="Y136" s="310" t="e">
        <f>IF(Y130*$R132*(1-Y134/100)&lt;'DB &gt; 100 ha'!$R$36,'DB &gt; 100 ha'!$R$36*K130*(1-K134),Y130*$R132*(1-Y134/100)*K130*(1-K134))</f>
        <v>#VALUE!</v>
      </c>
      <c r="Z136" s="310" t="e">
        <f>IF(Z130*$R132*(1-Z134/100)&lt;'DB &gt; 100 ha'!$R$36,'DB &gt; 100 ha'!$R$36*L130*(1-L134),Z130*$R132*(1-Z134/100)*L130*(1-L134))</f>
        <v>#VALUE!</v>
      </c>
    </row>
    <row r="137" spans="1:38" hidden="1" x14ac:dyDescent="0.2">
      <c r="A137" s="72"/>
      <c r="B137" s="79" t="s">
        <v>57</v>
      </c>
      <c r="C137" s="77" t="s">
        <v>75</v>
      </c>
      <c r="D137" s="77"/>
      <c r="E137" s="77"/>
      <c r="F137" s="191">
        <f>DSUM('Bestandesdaten &gt;100 ha'!$A$9:$AK$1100,'Bestandesdaten &gt;100 ha'!$D$9,N249:P250)</f>
        <v>0</v>
      </c>
      <c r="G137" s="77" t="s">
        <v>122</v>
      </c>
      <c r="H137" s="77"/>
      <c r="I137" s="77"/>
      <c r="J137" s="203" t="s">
        <v>193</v>
      </c>
      <c r="K137" s="204">
        <f>IF(F137=0,0,DSUM('Bestandesdaten &gt;100 ha'!$A$9:$AK$1100,'Bestandesdaten &gt;100 ha'!$D$9,N251:O252)/F137)</f>
        <v>0</v>
      </c>
      <c r="L137" s="78"/>
      <c r="N137" s="315" t="e">
        <f>F137*R137</f>
        <v>#VALUE!</v>
      </c>
      <c r="O137" s="315">
        <f>IF(K137&gt;0.7,(K137-0.7)*0.7*(-1)*F137*R137,0)</f>
        <v>0</v>
      </c>
      <c r="Q137" s="65" t="s">
        <v>2</v>
      </c>
      <c r="R137" s="65" t="e">
        <f>DGET('DB &gt; 100 ha'!$A$2:$E$153,'DB &gt; 100 ha'!$D$2,V372:X373)</f>
        <v>#VALUE!</v>
      </c>
    </row>
    <row r="138" spans="1:38" hidden="1" x14ac:dyDescent="0.2">
      <c r="A138" s="72"/>
      <c r="B138" s="72"/>
      <c r="C138" s="74"/>
      <c r="D138" s="74"/>
      <c r="E138" s="74"/>
      <c r="F138" s="205"/>
      <c r="G138" s="74"/>
      <c r="H138" s="74"/>
      <c r="I138" s="74"/>
      <c r="J138" s="74"/>
      <c r="K138" s="74"/>
      <c r="L138" s="75"/>
      <c r="N138" s="315"/>
      <c r="O138" s="315"/>
    </row>
    <row r="139" spans="1:38" hidden="1" x14ac:dyDescent="0.2">
      <c r="A139" s="72"/>
      <c r="B139" s="72"/>
      <c r="C139" s="74" t="s">
        <v>74</v>
      </c>
      <c r="D139" s="74"/>
      <c r="E139" s="74"/>
      <c r="F139" s="206">
        <f>DSUM('Bestandesdaten &gt;100 ha'!$A$9:$AK$1100,'Bestandesdaten &gt;100 ha'!$D$9,Q249:S250)</f>
        <v>0</v>
      </c>
      <c r="G139" s="74" t="s">
        <v>122</v>
      </c>
      <c r="H139" s="74"/>
      <c r="I139" s="74"/>
      <c r="J139" s="130" t="s">
        <v>193</v>
      </c>
      <c r="K139" s="207">
        <f>IF(F139=0,0,DSUM('Bestandesdaten &gt;100 ha'!$A$9:$AK$1100,'Bestandesdaten &gt;100 ha'!$D$9,Q251:R252)/F139)</f>
        <v>0</v>
      </c>
      <c r="L139" s="75"/>
      <c r="N139" s="315" t="e">
        <f>F139*R139</f>
        <v>#VALUE!</v>
      </c>
      <c r="O139" s="315">
        <f>IF(K139&gt;0.7,(K139-0.7)*0.7*(-1)*F139*R139,0)</f>
        <v>0</v>
      </c>
      <c r="R139" s="65" t="e">
        <f>DGET('DB &gt; 100 ha'!$A$2:$E$153,'DB &gt; 100 ha'!$D$2,V374:X375)</f>
        <v>#VALUE!</v>
      </c>
    </row>
    <row r="140" spans="1:38" hidden="1" x14ac:dyDescent="0.2">
      <c r="A140" s="72"/>
      <c r="B140" s="72"/>
      <c r="C140" s="74"/>
      <c r="D140" s="74"/>
      <c r="E140" s="74"/>
      <c r="F140" s="205"/>
      <c r="G140" s="74"/>
      <c r="H140" s="74"/>
      <c r="I140" s="74"/>
      <c r="J140" s="74"/>
      <c r="K140" s="74"/>
      <c r="L140" s="75"/>
      <c r="N140" s="315"/>
      <c r="O140" s="315"/>
    </row>
    <row r="141" spans="1:38" hidden="1" x14ac:dyDescent="0.2">
      <c r="A141" s="72"/>
      <c r="B141" s="80"/>
      <c r="C141" s="67" t="s">
        <v>73</v>
      </c>
      <c r="D141" s="67"/>
      <c r="E141" s="67"/>
      <c r="F141" s="208">
        <f>DSUM('Bestandesdaten &gt;100 ha'!$A$9:$AK$1100,'Bestandesdaten &gt;100 ha'!$D$9,T249:V250)</f>
        <v>0</v>
      </c>
      <c r="G141" s="67" t="s">
        <v>122</v>
      </c>
      <c r="H141" s="67"/>
      <c r="I141" s="67"/>
      <c r="J141" s="71" t="s">
        <v>193</v>
      </c>
      <c r="K141" s="209">
        <f>IF(F141=0,0,DSUM('Bestandesdaten &gt;100 ha'!$A$9:$AK$1100,'Bestandesdaten &gt;100 ha'!$D$9,T251:U252)/F141)</f>
        <v>0</v>
      </c>
      <c r="L141" s="76"/>
      <c r="N141" s="315" t="e">
        <f>F141*R141</f>
        <v>#VALUE!</v>
      </c>
      <c r="O141" s="315">
        <f>IF(K141&gt;0.7,(K141-0.7)*0.7*(-1)*F141*R141,0)</f>
        <v>0</v>
      </c>
      <c r="R141" s="65" t="e">
        <f>DGET('DB &gt; 100 ha'!$A$2:$E$153,'DB &gt; 100 ha'!$D$2,V376:X377)</f>
        <v>#VALUE!</v>
      </c>
    </row>
    <row r="142" spans="1:38" ht="3" hidden="1" customHeight="1" x14ac:dyDescent="0.2">
      <c r="A142" s="72"/>
      <c r="B142" s="74"/>
      <c r="C142" s="74"/>
      <c r="D142" s="74"/>
      <c r="E142" s="74"/>
      <c r="F142" s="205"/>
      <c r="G142" s="74"/>
      <c r="H142" s="74"/>
      <c r="I142" s="74"/>
      <c r="J142" s="74"/>
      <c r="K142" s="74"/>
      <c r="L142" s="75"/>
      <c r="N142" s="315"/>
      <c r="O142" s="315"/>
    </row>
    <row r="143" spans="1:38" hidden="1" x14ac:dyDescent="0.2">
      <c r="A143" s="72"/>
      <c r="B143" s="79" t="s">
        <v>56</v>
      </c>
      <c r="C143" s="77" t="s">
        <v>75</v>
      </c>
      <c r="D143" s="77"/>
      <c r="E143" s="77"/>
      <c r="F143" s="191">
        <f>DSUM('Bestandesdaten &gt;100 ha'!$A$9:$AK$1100,'Bestandesdaten &gt;100 ha'!$D$9,N254:O255)</f>
        <v>0</v>
      </c>
      <c r="G143" s="77" t="s">
        <v>122</v>
      </c>
      <c r="H143" s="77"/>
      <c r="I143" s="77"/>
      <c r="J143" s="77"/>
      <c r="K143" s="77"/>
      <c r="L143" s="78"/>
      <c r="N143" s="315" t="e">
        <f>F143*R143</f>
        <v>#VALUE!</v>
      </c>
      <c r="O143" s="315"/>
      <c r="R143" s="65" t="e">
        <f>DGET('DB &gt; 100 ha'!$A$2:$E$153,'DB &gt; 100 ha'!$D$2,V378:X379)</f>
        <v>#VALUE!</v>
      </c>
    </row>
    <row r="144" spans="1:38" hidden="1" x14ac:dyDescent="0.2">
      <c r="A144" s="72"/>
      <c r="B144" s="72"/>
      <c r="C144" s="74"/>
      <c r="D144" s="74"/>
      <c r="E144" s="74"/>
      <c r="F144" s="205"/>
      <c r="G144" s="74"/>
      <c r="H144" s="74"/>
      <c r="I144" s="74"/>
      <c r="J144" s="74"/>
      <c r="K144" s="74"/>
      <c r="L144" s="75"/>
      <c r="N144" s="315"/>
      <c r="O144" s="315"/>
    </row>
    <row r="145" spans="1:18" hidden="1" x14ac:dyDescent="0.2">
      <c r="A145" s="72"/>
      <c r="B145" s="72"/>
      <c r="C145" s="74" t="s">
        <v>74</v>
      </c>
      <c r="D145" s="74"/>
      <c r="E145" s="74"/>
      <c r="F145" s="206">
        <f>DSUM('Bestandesdaten &gt;100 ha'!$A$9:$AK$1100,'Bestandesdaten &gt;100 ha'!$D$9,N256:O257)</f>
        <v>0</v>
      </c>
      <c r="G145" s="74" t="s">
        <v>122</v>
      </c>
      <c r="H145" s="74"/>
      <c r="I145" s="74"/>
      <c r="J145" s="74"/>
      <c r="K145" s="74"/>
      <c r="L145" s="75"/>
      <c r="N145" s="315" t="e">
        <f>F145*R145</f>
        <v>#VALUE!</v>
      </c>
      <c r="O145" s="315"/>
      <c r="R145" s="65" t="e">
        <f>DGET('DB &gt; 100 ha'!$A$2:$E$153,'DB &gt; 100 ha'!$D$2,V380:X381)</f>
        <v>#VALUE!</v>
      </c>
    </row>
    <row r="146" spans="1:18" hidden="1" x14ac:dyDescent="0.2">
      <c r="A146" s="72"/>
      <c r="B146" s="72"/>
      <c r="C146" s="74"/>
      <c r="D146" s="74"/>
      <c r="E146" s="74"/>
      <c r="F146" s="205"/>
      <c r="G146" s="74"/>
      <c r="H146" s="74"/>
      <c r="I146" s="74"/>
      <c r="J146" s="74"/>
      <c r="K146" s="74"/>
      <c r="L146" s="75"/>
      <c r="N146" s="315"/>
      <c r="O146" s="315"/>
    </row>
    <row r="147" spans="1:18" hidden="1" x14ac:dyDescent="0.2">
      <c r="A147" s="72"/>
      <c r="B147" s="80"/>
      <c r="C147" s="67" t="s">
        <v>73</v>
      </c>
      <c r="D147" s="67"/>
      <c r="E147" s="67"/>
      <c r="F147" s="208">
        <f>DSUM('Bestandesdaten &gt;100 ha'!$A$9:$AK$1100,'Bestandesdaten &gt;100 ha'!$D$9,N258:O259)</f>
        <v>0</v>
      </c>
      <c r="G147" s="67" t="s">
        <v>122</v>
      </c>
      <c r="H147" s="67"/>
      <c r="I147" s="67"/>
      <c r="J147" s="67"/>
      <c r="K147" s="67"/>
      <c r="L147" s="76"/>
      <c r="N147" s="315" t="e">
        <f>F147*R147</f>
        <v>#VALUE!</v>
      </c>
      <c r="O147" s="315"/>
      <c r="R147" s="65" t="e">
        <f>DGET('DB &gt; 100 ha'!$A$2:$E$153,'DB &gt; 100 ha'!$D$2,V382:X383)</f>
        <v>#VALUE!</v>
      </c>
    </row>
    <row r="148" spans="1:18" ht="3" hidden="1" customHeight="1" x14ac:dyDescent="0.2">
      <c r="A148" s="72"/>
      <c r="B148" s="74"/>
      <c r="C148" s="74"/>
      <c r="D148" s="74"/>
      <c r="E148" s="74"/>
      <c r="F148" s="205"/>
      <c r="G148" s="74"/>
      <c r="H148" s="74"/>
      <c r="I148" s="74"/>
      <c r="J148" s="74"/>
      <c r="K148" s="74"/>
      <c r="L148" s="75"/>
      <c r="N148" s="315"/>
      <c r="O148" s="315"/>
    </row>
    <row r="149" spans="1:18" hidden="1" x14ac:dyDescent="0.2">
      <c r="A149" s="72"/>
      <c r="B149" s="79" t="s">
        <v>55</v>
      </c>
      <c r="C149" s="77" t="s">
        <v>75</v>
      </c>
      <c r="D149" s="77"/>
      <c r="E149" s="77"/>
      <c r="F149" s="191">
        <f>DSUM('Bestandesdaten &gt;100 ha'!$A$9:$AK$1100,'Bestandesdaten &gt;100 ha'!$D$9,N260:O261)</f>
        <v>0</v>
      </c>
      <c r="G149" s="77" t="s">
        <v>122</v>
      </c>
      <c r="H149" s="77"/>
      <c r="I149" s="77"/>
      <c r="J149" s="77"/>
      <c r="K149" s="77"/>
      <c r="L149" s="78"/>
      <c r="N149" s="315" t="e">
        <f>F149*R149</f>
        <v>#VALUE!</v>
      </c>
      <c r="O149" s="315"/>
      <c r="R149" s="65" t="e">
        <f>DGET('DB &gt; 100 ha'!$A$2:$E$153,'DB &gt; 100 ha'!$D$2,V384:X385)</f>
        <v>#VALUE!</v>
      </c>
    </row>
    <row r="150" spans="1:18" hidden="1" x14ac:dyDescent="0.2">
      <c r="A150" s="72"/>
      <c r="B150" s="72"/>
      <c r="C150" s="74"/>
      <c r="D150" s="74"/>
      <c r="E150" s="74"/>
      <c r="F150" s="205"/>
      <c r="G150" s="74"/>
      <c r="H150" s="74"/>
      <c r="I150" s="74"/>
      <c r="J150" s="74"/>
      <c r="K150" s="74"/>
      <c r="L150" s="75"/>
      <c r="N150" s="315"/>
      <c r="O150" s="315"/>
    </row>
    <row r="151" spans="1:18" hidden="1" x14ac:dyDescent="0.2">
      <c r="A151" s="72"/>
      <c r="B151" s="72"/>
      <c r="C151" s="74" t="s">
        <v>74</v>
      </c>
      <c r="D151" s="74"/>
      <c r="E151" s="74"/>
      <c r="F151" s="206">
        <f>DSUM('Bestandesdaten &gt;100 ha'!$A$9:$AK$1100,'Bestandesdaten &gt;100 ha'!$D$9,N262:O263)</f>
        <v>0</v>
      </c>
      <c r="G151" s="74" t="s">
        <v>122</v>
      </c>
      <c r="H151" s="74"/>
      <c r="I151" s="74"/>
      <c r="J151" s="74"/>
      <c r="K151" s="74"/>
      <c r="L151" s="75"/>
      <c r="N151" s="315" t="e">
        <f>F151*R151</f>
        <v>#VALUE!</v>
      </c>
      <c r="O151" s="315"/>
      <c r="R151" s="65" t="e">
        <f>DGET('DB &gt; 100 ha'!$A$2:$E$153,'DB &gt; 100 ha'!$D$2,V386:X387)</f>
        <v>#VALUE!</v>
      </c>
    </row>
    <row r="152" spans="1:18" hidden="1" x14ac:dyDescent="0.2">
      <c r="A152" s="72"/>
      <c r="B152" s="72"/>
      <c r="C152" s="74"/>
      <c r="D152" s="74"/>
      <c r="E152" s="74"/>
      <c r="F152" s="205"/>
      <c r="G152" s="74"/>
      <c r="H152" s="74"/>
      <c r="I152" s="74"/>
      <c r="J152" s="74"/>
      <c r="K152" s="74"/>
      <c r="L152" s="75"/>
      <c r="N152" s="315"/>
      <c r="O152" s="315"/>
    </row>
    <row r="153" spans="1:18" hidden="1" x14ac:dyDescent="0.2">
      <c r="A153" s="80"/>
      <c r="B153" s="80"/>
      <c r="C153" s="67" t="s">
        <v>73</v>
      </c>
      <c r="D153" s="67"/>
      <c r="E153" s="67"/>
      <c r="F153" s="208">
        <f>DSUM('Bestandesdaten &gt;100 ha'!$A$9:$AK$1100,'Bestandesdaten &gt;100 ha'!$D$9,N264:O265)</f>
        <v>0</v>
      </c>
      <c r="G153" s="67" t="s">
        <v>122</v>
      </c>
      <c r="H153" s="67"/>
      <c r="I153" s="67"/>
      <c r="J153" s="67"/>
      <c r="K153" s="67"/>
      <c r="L153" s="76"/>
      <c r="N153" s="315" t="e">
        <f>F153*R153</f>
        <v>#VALUE!</v>
      </c>
      <c r="O153" s="315"/>
      <c r="R153" s="65" t="e">
        <f>DGET('DB &gt; 100 ha'!$A$2:$E$153,'DB &gt; 100 ha'!$D$2,V388:X389)</f>
        <v>#VALUE!</v>
      </c>
    </row>
    <row r="154" spans="1:18" hidden="1" x14ac:dyDescent="0.2"/>
    <row r="155" spans="1:18" hidden="1" x14ac:dyDescent="0.2"/>
    <row r="156" spans="1:18" hidden="1" x14ac:dyDescent="0.2"/>
    <row r="157" spans="1:18" hidden="1" x14ac:dyDescent="0.2"/>
    <row r="158" spans="1:18" hidden="1" x14ac:dyDescent="0.2"/>
    <row r="159" spans="1:18" hidden="1" x14ac:dyDescent="0.2"/>
    <row r="160" spans="1:18" hidden="1" x14ac:dyDescent="0.2"/>
    <row r="161" spans="1:21" s="66" customFormat="1" x14ac:dyDescent="0.2">
      <c r="A161" s="66" t="s">
        <v>146</v>
      </c>
    </row>
    <row r="162" spans="1:21" s="210" customFormat="1" hidden="1" x14ac:dyDescent="0.2">
      <c r="M162" s="210" t="s">
        <v>211</v>
      </c>
      <c r="N162" s="210" t="str">
        <f>'Bestandesdaten &gt;100 ha'!$M$8</f>
        <v>WA abfr</v>
      </c>
      <c r="P162" s="210" t="s">
        <v>232</v>
      </c>
      <c r="R162" s="210" t="str">
        <f>'Bestandesdaten &gt;100 ha'!$M$8</f>
        <v>WA abfr</v>
      </c>
      <c r="S162" s="210" t="str">
        <f>'Bestandesdaten &gt;100 ha'!$M$8</f>
        <v>WA abfr</v>
      </c>
    </row>
    <row r="163" spans="1:21" s="210" customFormat="1" hidden="1" x14ac:dyDescent="0.2">
      <c r="N163" s="210">
        <v>53</v>
      </c>
      <c r="R163" s="210" t="s">
        <v>119</v>
      </c>
      <c r="S163" s="210" t="s">
        <v>120</v>
      </c>
    </row>
    <row r="164" spans="1:21" s="210" customFormat="1" hidden="1" x14ac:dyDescent="0.2">
      <c r="M164" s="210" t="s">
        <v>212</v>
      </c>
      <c r="N164" s="210" t="str">
        <f>'Bestandesdaten &gt;100 ha'!$M$8</f>
        <v>WA abfr</v>
      </c>
    </row>
    <row r="165" spans="1:21" s="210" customFormat="1" hidden="1" x14ac:dyDescent="0.2">
      <c r="N165" s="210">
        <v>54</v>
      </c>
    </row>
    <row r="166" spans="1:21" s="210" customFormat="1" hidden="1" x14ac:dyDescent="0.2">
      <c r="M166" s="210" t="s">
        <v>183</v>
      </c>
      <c r="N166" s="210" t="str">
        <f>'Bestandesdaten &gt;100 ha'!$M$8</f>
        <v>WA abfr</v>
      </c>
    </row>
    <row r="167" spans="1:21" s="210" customFormat="1" hidden="1" x14ac:dyDescent="0.2">
      <c r="N167" s="210">
        <v>61</v>
      </c>
    </row>
    <row r="168" spans="1:21" s="210" customFormat="1" hidden="1" x14ac:dyDescent="0.2">
      <c r="M168" s="210" t="s">
        <v>214</v>
      </c>
      <c r="N168" s="210" t="s">
        <v>0</v>
      </c>
      <c r="O168" s="210" t="str">
        <f>'Bestandesdaten &gt;100 ha'!$M$8</f>
        <v>WA abfr</v>
      </c>
      <c r="P168" s="210" t="s">
        <v>0</v>
      </c>
      <c r="Q168" s="210" t="str">
        <f>'Bestandesdaten &gt;100 ha'!$M$8</f>
        <v>WA abfr</v>
      </c>
      <c r="R168" s="210" t="s">
        <v>0</v>
      </c>
      <c r="S168" s="210" t="str">
        <f>'Bestandesdaten &gt;100 ha'!$M$8</f>
        <v>WA abfr</v>
      </c>
      <c r="T168" s="210" t="s">
        <v>0</v>
      </c>
      <c r="U168" s="210" t="str">
        <f>'Bestandesdaten &gt;100 ha'!$M$8</f>
        <v>WA abfr</v>
      </c>
    </row>
    <row r="169" spans="1:21" s="210" customFormat="1" hidden="1" x14ac:dyDescent="0.2">
      <c r="N169" s="210">
        <v>11</v>
      </c>
      <c r="O169" s="210">
        <v>52</v>
      </c>
      <c r="P169" s="210">
        <v>13</v>
      </c>
      <c r="Q169" s="210">
        <v>52</v>
      </c>
      <c r="R169" s="210">
        <v>15</v>
      </c>
      <c r="S169" s="210">
        <v>52</v>
      </c>
      <c r="T169" s="210">
        <v>16</v>
      </c>
      <c r="U169" s="210">
        <v>52</v>
      </c>
    </row>
    <row r="170" spans="1:21" s="210" customFormat="1" hidden="1" x14ac:dyDescent="0.2">
      <c r="M170" s="210" t="s">
        <v>215</v>
      </c>
      <c r="O170" s="210" t="str">
        <f>'Bestandesdaten &gt;100 ha'!$M$8</f>
        <v>WA abfr</v>
      </c>
    </row>
    <row r="171" spans="1:21" s="210" customFormat="1" hidden="1" x14ac:dyDescent="0.2">
      <c r="O171" s="210">
        <v>52</v>
      </c>
    </row>
    <row r="172" spans="1:21" s="210" customFormat="1" hidden="1" x14ac:dyDescent="0.2">
      <c r="M172" s="210" t="s">
        <v>216</v>
      </c>
      <c r="O172" s="210" t="str">
        <f>'Bestandesdaten &gt;100 ha'!$M$8</f>
        <v>WA abfr</v>
      </c>
    </row>
    <row r="173" spans="1:21" s="210" customFormat="1" hidden="1" x14ac:dyDescent="0.2">
      <c r="O173" s="210">
        <v>51</v>
      </c>
    </row>
    <row r="174" spans="1:21" s="210" customFormat="1" hidden="1" x14ac:dyDescent="0.2">
      <c r="M174" s="210" t="s">
        <v>218</v>
      </c>
      <c r="O174" s="210" t="str">
        <f>'Bestandesdaten &gt;100 ha'!$M$8</f>
        <v>WA abfr</v>
      </c>
    </row>
    <row r="175" spans="1:21" s="210" customFormat="1" hidden="1" x14ac:dyDescent="0.2">
      <c r="O175" s="210">
        <v>73</v>
      </c>
    </row>
    <row r="176" spans="1:21" s="210" customFormat="1" hidden="1" x14ac:dyDescent="0.2">
      <c r="M176" s="210" t="s">
        <v>219</v>
      </c>
      <c r="O176" s="210" t="str">
        <f>'Bestandesdaten &gt;100 ha'!$M$8</f>
        <v>WA abfr</v>
      </c>
    </row>
    <row r="177" spans="13:17" s="210" customFormat="1" hidden="1" x14ac:dyDescent="0.2">
      <c r="O177" s="210">
        <v>55</v>
      </c>
    </row>
    <row r="178" spans="13:17" s="210" customFormat="1" hidden="1" x14ac:dyDescent="0.2">
      <c r="M178" s="210" t="s">
        <v>222</v>
      </c>
      <c r="O178" s="210" t="str">
        <f>'Bestandesdaten &gt;100 ha'!$M$8</f>
        <v>WA abfr</v>
      </c>
      <c r="P178" s="210" t="str">
        <f>'Bestandesdaten &gt;100 ha'!$M$8</f>
        <v>WA abfr</v>
      </c>
    </row>
    <row r="179" spans="13:17" s="210" customFormat="1" hidden="1" x14ac:dyDescent="0.2">
      <c r="O179" s="210" t="s">
        <v>220</v>
      </c>
      <c r="P179" s="210" t="s">
        <v>221</v>
      </c>
    </row>
    <row r="180" spans="13:17" s="210" customFormat="1" hidden="1" x14ac:dyDescent="0.2">
      <c r="M180" s="210" t="s">
        <v>212</v>
      </c>
      <c r="O180" s="210" t="str">
        <f>'Bestandesdaten &gt;100 ha'!$M$8</f>
        <v>WA abfr</v>
      </c>
    </row>
    <row r="181" spans="13:17" s="210" customFormat="1" hidden="1" x14ac:dyDescent="0.2">
      <c r="O181" s="210">
        <v>54</v>
      </c>
    </row>
    <row r="182" spans="13:17" s="210" customFormat="1" hidden="1" x14ac:dyDescent="0.2">
      <c r="M182" s="210" t="s">
        <v>223</v>
      </c>
      <c r="O182" s="210" t="str">
        <f>'Bestandesdaten &gt;100 ha'!$M$8</f>
        <v>WA abfr</v>
      </c>
    </row>
    <row r="183" spans="13:17" s="210" customFormat="1" hidden="1" x14ac:dyDescent="0.2">
      <c r="O183" s="210">
        <v>56</v>
      </c>
    </row>
    <row r="184" spans="13:17" s="210" customFormat="1" hidden="1" x14ac:dyDescent="0.2">
      <c r="M184" s="210" t="s">
        <v>224</v>
      </c>
      <c r="O184" s="210" t="str">
        <f>'Bestandesdaten &gt;100 ha'!$M$8</f>
        <v>WA abfr</v>
      </c>
    </row>
    <row r="185" spans="13:17" s="210" customFormat="1" hidden="1" x14ac:dyDescent="0.2">
      <c r="O185" s="210">
        <v>57</v>
      </c>
    </row>
    <row r="186" spans="13:17" s="210" customFormat="1" hidden="1" x14ac:dyDescent="0.2">
      <c r="M186" s="210" t="s">
        <v>227</v>
      </c>
      <c r="O186" s="210" t="str">
        <f>'Bestandesdaten &gt;100 ha'!$M$8</f>
        <v>WA abfr</v>
      </c>
      <c r="P186" s="210" t="str">
        <f>'Bestandesdaten &gt;100 ha'!$M$8</f>
        <v>WA abfr</v>
      </c>
    </row>
    <row r="187" spans="13:17" s="210" customFormat="1" hidden="1" x14ac:dyDescent="0.2">
      <c r="O187" s="210" t="s">
        <v>228</v>
      </c>
      <c r="P187" s="210" t="s">
        <v>229</v>
      </c>
    </row>
    <row r="188" spans="13:17" s="210" customFormat="1" hidden="1" x14ac:dyDescent="0.2">
      <c r="M188" s="210" t="s">
        <v>231</v>
      </c>
      <c r="O188" s="210" t="str">
        <f>'Bestandesdaten &gt;100 ha'!$M$8</f>
        <v>WA abfr</v>
      </c>
    </row>
    <row r="189" spans="13:17" s="210" customFormat="1" hidden="1" x14ac:dyDescent="0.2">
      <c r="O189" s="210">
        <v>74</v>
      </c>
    </row>
    <row r="190" spans="13:17" hidden="1" x14ac:dyDescent="0.2">
      <c r="M190" s="65" t="s">
        <v>232</v>
      </c>
      <c r="N190" s="65" t="str">
        <f>'Bestandesdaten &gt;100 ha'!$M$8</f>
        <v>WA abfr</v>
      </c>
      <c r="O190" s="65" t="str">
        <f>'Bestandesdaten &gt;100 ha'!$M$8</f>
        <v>WA abfr</v>
      </c>
      <c r="P190" s="65" t="str">
        <f>'Bestandesdaten &gt;100 ha'!$M$8</f>
        <v>WA abfr</v>
      </c>
      <c r="Q190" s="65" t="str">
        <f>'Bestandesdaten &gt;100 ha'!$M$8</f>
        <v>WA abfr</v>
      </c>
    </row>
    <row r="191" spans="13:17" hidden="1" x14ac:dyDescent="0.2">
      <c r="N191" s="65" t="s">
        <v>120</v>
      </c>
    </row>
    <row r="192" spans="13:17" hidden="1" x14ac:dyDescent="0.2">
      <c r="M192" s="65" t="s">
        <v>109</v>
      </c>
      <c r="N192" s="65" t="str">
        <f>'Bestandesdaten &gt;100 ha'!$M$8</f>
        <v>WA abfr</v>
      </c>
    </row>
    <row r="193" spans="13:49" hidden="1" x14ac:dyDescent="0.2">
      <c r="N193" s="65">
        <v>71</v>
      </c>
    </row>
    <row r="194" spans="13:49" hidden="1" x14ac:dyDescent="0.2">
      <c r="M194" s="65" t="s">
        <v>147</v>
      </c>
      <c r="N194" s="65" t="str">
        <f>'Bestandesdaten &gt;100 ha'!$M$8</f>
        <v>WA abfr</v>
      </c>
    </row>
    <row r="195" spans="13:49" hidden="1" x14ac:dyDescent="0.2">
      <c r="N195" s="65">
        <v>72</v>
      </c>
    </row>
    <row r="196" spans="13:49" hidden="1" x14ac:dyDescent="0.2"/>
    <row r="197" spans="13:49" ht="25.5" hidden="1" x14ac:dyDescent="0.2">
      <c r="M197" s="181"/>
      <c r="N197" s="70" t="s">
        <v>52</v>
      </c>
      <c r="O197" s="70" t="s">
        <v>52</v>
      </c>
      <c r="P197" s="70" t="s">
        <v>0</v>
      </c>
      <c r="Q197" s="211" t="s">
        <v>145</v>
      </c>
      <c r="R197" s="70" t="s">
        <v>52</v>
      </c>
      <c r="S197" s="70" t="s">
        <v>52</v>
      </c>
      <c r="T197" s="70" t="s">
        <v>0</v>
      </c>
      <c r="U197" s="211" t="s">
        <v>145</v>
      </c>
      <c r="V197" s="70" t="s">
        <v>52</v>
      </c>
      <c r="W197" s="70" t="s">
        <v>52</v>
      </c>
      <c r="X197" s="70" t="s">
        <v>0</v>
      </c>
      <c r="Y197" s="211" t="s">
        <v>145</v>
      </c>
      <c r="Z197" s="70" t="s">
        <v>52</v>
      </c>
      <c r="AA197" s="70" t="s">
        <v>52</v>
      </c>
      <c r="AB197" s="70" t="s">
        <v>0</v>
      </c>
      <c r="AC197" s="211" t="s">
        <v>145</v>
      </c>
      <c r="AD197" s="70" t="s">
        <v>52</v>
      </c>
      <c r="AE197" s="70" t="s">
        <v>52</v>
      </c>
      <c r="AF197" s="70" t="s">
        <v>0</v>
      </c>
      <c r="AG197" s="211" t="s">
        <v>145</v>
      </c>
      <c r="AH197" s="70" t="s">
        <v>52</v>
      </c>
      <c r="AI197" s="70" t="s">
        <v>52</v>
      </c>
      <c r="AJ197" s="70" t="s">
        <v>0</v>
      </c>
      <c r="AK197" s="211" t="s">
        <v>145</v>
      </c>
      <c r="AL197" s="70" t="s">
        <v>52</v>
      </c>
      <c r="AM197" s="70" t="s">
        <v>52</v>
      </c>
      <c r="AN197" s="70" t="s">
        <v>0</v>
      </c>
      <c r="AO197" s="211" t="s">
        <v>145</v>
      </c>
      <c r="AP197" s="70" t="s">
        <v>52</v>
      </c>
      <c r="AQ197" s="70" t="s">
        <v>52</v>
      </c>
      <c r="AR197" s="70" t="s">
        <v>0</v>
      </c>
      <c r="AS197" s="211" t="s">
        <v>145</v>
      </c>
      <c r="AT197" s="70" t="s">
        <v>52</v>
      </c>
      <c r="AU197" s="70" t="s">
        <v>52</v>
      </c>
      <c r="AV197" s="70" t="s">
        <v>0</v>
      </c>
      <c r="AW197" s="211" t="s">
        <v>145</v>
      </c>
    </row>
    <row r="198" spans="13:49" hidden="1" x14ac:dyDescent="0.2">
      <c r="N198" s="65">
        <v>0</v>
      </c>
      <c r="O198" s="65">
        <v>0</v>
      </c>
      <c r="P198" s="65">
        <f>DGET('Bestandesdaten &gt;100 ha'!$AV$9:$AX$24,'Bestandesdaten &gt;100 ha'!$AX$9,$B$80:$B$81)</f>
        <v>11</v>
      </c>
      <c r="Q198" s="66">
        <v>53</v>
      </c>
      <c r="R198" s="65" t="s">
        <v>182</v>
      </c>
      <c r="S198" s="65" t="s">
        <v>266</v>
      </c>
      <c r="T198" s="65">
        <f>$P198</f>
        <v>11</v>
      </c>
      <c r="U198" s="65">
        <f>Q198</f>
        <v>53</v>
      </c>
      <c r="V198" s="65" t="s">
        <v>267</v>
      </c>
      <c r="W198" s="65" t="s">
        <v>173</v>
      </c>
      <c r="X198" s="65">
        <f>$P198</f>
        <v>11</v>
      </c>
      <c r="Y198" s="65">
        <f>U198</f>
        <v>53</v>
      </c>
      <c r="Z198" s="65" t="s">
        <v>174</v>
      </c>
      <c r="AA198" s="65" t="s">
        <v>175</v>
      </c>
      <c r="AB198" s="65">
        <f>$P198</f>
        <v>11</v>
      </c>
      <c r="AC198" s="65">
        <f>Y198</f>
        <v>53</v>
      </c>
      <c r="AD198" s="65" t="s">
        <v>116</v>
      </c>
      <c r="AE198" s="65" t="s">
        <v>176</v>
      </c>
      <c r="AF198" s="65">
        <f>$P198</f>
        <v>11</v>
      </c>
      <c r="AG198" s="65">
        <f>AC198</f>
        <v>53</v>
      </c>
      <c r="AH198" s="65" t="s">
        <v>177</v>
      </c>
      <c r="AI198" s="65" t="s">
        <v>117</v>
      </c>
      <c r="AJ198" s="65">
        <f>$P198</f>
        <v>11</v>
      </c>
      <c r="AK198" s="65">
        <f>AG198</f>
        <v>53</v>
      </c>
      <c r="AL198" s="65" t="s">
        <v>118</v>
      </c>
      <c r="AM198" s="65" t="s">
        <v>178</v>
      </c>
      <c r="AN198" s="65">
        <f>$P198</f>
        <v>11</v>
      </c>
      <c r="AO198" s="65">
        <f>AK198</f>
        <v>53</v>
      </c>
      <c r="AP198" s="65" t="s">
        <v>179</v>
      </c>
      <c r="AQ198" s="65" t="s">
        <v>180</v>
      </c>
      <c r="AR198" s="65">
        <f>$P198</f>
        <v>11</v>
      </c>
      <c r="AS198" s="65">
        <f>AO198</f>
        <v>53</v>
      </c>
      <c r="AT198" s="65" t="s">
        <v>181</v>
      </c>
      <c r="AV198" s="65">
        <f>$P198</f>
        <v>11</v>
      </c>
      <c r="AW198" s="65">
        <f>AS198</f>
        <v>53</v>
      </c>
    </row>
    <row r="199" spans="13:49" hidden="1" x14ac:dyDescent="0.2"/>
    <row r="200" spans="13:49" ht="25.5" hidden="1" x14ac:dyDescent="0.2">
      <c r="N200" s="70" t="s">
        <v>52</v>
      </c>
      <c r="O200" s="70" t="s">
        <v>52</v>
      </c>
      <c r="P200" s="70" t="s">
        <v>0</v>
      </c>
      <c r="Q200" s="211" t="s">
        <v>145</v>
      </c>
      <c r="R200" s="70" t="s">
        <v>52</v>
      </c>
      <c r="S200" s="70" t="s">
        <v>52</v>
      </c>
      <c r="T200" s="70" t="s">
        <v>0</v>
      </c>
      <c r="U200" s="211" t="s">
        <v>145</v>
      </c>
      <c r="V200" s="70" t="s">
        <v>52</v>
      </c>
      <c r="W200" s="70" t="s">
        <v>52</v>
      </c>
      <c r="X200" s="70" t="s">
        <v>0</v>
      </c>
      <c r="Y200" s="211" t="s">
        <v>145</v>
      </c>
      <c r="Z200" s="70" t="s">
        <v>52</v>
      </c>
      <c r="AA200" s="70" t="s">
        <v>52</v>
      </c>
      <c r="AB200" s="70" t="s">
        <v>0</v>
      </c>
      <c r="AC200" s="211" t="s">
        <v>145</v>
      </c>
      <c r="AD200" s="70" t="s">
        <v>52</v>
      </c>
      <c r="AE200" s="70" t="s">
        <v>52</v>
      </c>
      <c r="AF200" s="70" t="s">
        <v>0</v>
      </c>
      <c r="AG200" s="211" t="s">
        <v>145</v>
      </c>
      <c r="AH200" s="70" t="s">
        <v>52</v>
      </c>
      <c r="AI200" s="70" t="s">
        <v>52</v>
      </c>
      <c r="AJ200" s="70" t="s">
        <v>0</v>
      </c>
      <c r="AK200" s="211" t="s">
        <v>145</v>
      </c>
      <c r="AL200" s="70" t="s">
        <v>52</v>
      </c>
      <c r="AM200" s="70" t="s">
        <v>52</v>
      </c>
      <c r="AN200" s="70" t="s">
        <v>0</v>
      </c>
      <c r="AO200" s="211" t="s">
        <v>145</v>
      </c>
      <c r="AP200" s="70" t="s">
        <v>52</v>
      </c>
      <c r="AQ200" s="70" t="s">
        <v>52</v>
      </c>
      <c r="AR200" s="70" t="s">
        <v>0</v>
      </c>
      <c r="AS200" s="211" t="s">
        <v>145</v>
      </c>
      <c r="AT200" s="70" t="s">
        <v>52</v>
      </c>
      <c r="AU200" s="70" t="s">
        <v>52</v>
      </c>
      <c r="AV200" s="70" t="s">
        <v>0</v>
      </c>
      <c r="AW200" s="211" t="s">
        <v>145</v>
      </c>
    </row>
    <row r="201" spans="13:49" hidden="1" x14ac:dyDescent="0.2">
      <c r="N201" s="65">
        <v>0</v>
      </c>
      <c r="O201" s="65">
        <v>0</v>
      </c>
      <c r="P201" s="65">
        <f>DGET('Bestandesdaten &gt;100 ha'!$AV$9:$AX$24,'Bestandesdaten &gt;100 ha'!$AX$9,B87:B88)</f>
        <v>12</v>
      </c>
      <c r="Q201" s="65">
        <f>Q198</f>
        <v>53</v>
      </c>
      <c r="R201" s="65" t="s">
        <v>182</v>
      </c>
      <c r="S201" s="65" t="str">
        <f>$S$198</f>
        <v>&lt;4</v>
      </c>
      <c r="T201" s="65">
        <f>$P201</f>
        <v>12</v>
      </c>
      <c r="U201" s="65">
        <f>U198</f>
        <v>53</v>
      </c>
      <c r="V201" s="65" t="str">
        <f>$V$198</f>
        <v>&gt;3</v>
      </c>
      <c r="W201" s="65" t="s">
        <v>173</v>
      </c>
      <c r="X201" s="65">
        <f>$P201</f>
        <v>12</v>
      </c>
      <c r="Y201" s="65">
        <f>Y198</f>
        <v>53</v>
      </c>
      <c r="Z201" s="65" t="s">
        <v>174</v>
      </c>
      <c r="AA201" s="65" t="s">
        <v>175</v>
      </c>
      <c r="AB201" s="65">
        <f>$P201</f>
        <v>12</v>
      </c>
      <c r="AC201" s="65">
        <f>AC198</f>
        <v>53</v>
      </c>
      <c r="AD201" s="65" t="s">
        <v>116</v>
      </c>
      <c r="AE201" s="65" t="s">
        <v>176</v>
      </c>
      <c r="AF201" s="65">
        <f>$P201</f>
        <v>12</v>
      </c>
      <c r="AG201" s="65">
        <f>AG198</f>
        <v>53</v>
      </c>
      <c r="AH201" s="65" t="s">
        <v>177</v>
      </c>
      <c r="AI201" s="65" t="s">
        <v>117</v>
      </c>
      <c r="AJ201" s="65">
        <f>$P201</f>
        <v>12</v>
      </c>
      <c r="AK201" s="65">
        <f>AK198</f>
        <v>53</v>
      </c>
      <c r="AL201" s="65" t="s">
        <v>118</v>
      </c>
      <c r="AM201" s="65" t="s">
        <v>178</v>
      </c>
      <c r="AN201" s="65">
        <f>$P201</f>
        <v>12</v>
      </c>
      <c r="AO201" s="65">
        <f>AO198</f>
        <v>53</v>
      </c>
      <c r="AP201" s="65" t="s">
        <v>179</v>
      </c>
      <c r="AQ201" s="65" t="s">
        <v>180</v>
      </c>
      <c r="AR201" s="65">
        <f>$P201</f>
        <v>12</v>
      </c>
      <c r="AS201" s="65">
        <f>AS198</f>
        <v>53</v>
      </c>
      <c r="AT201" s="65" t="s">
        <v>181</v>
      </c>
      <c r="AV201" s="65">
        <f>$P201</f>
        <v>12</v>
      </c>
      <c r="AW201" s="65">
        <f>AW198</f>
        <v>53</v>
      </c>
    </row>
    <row r="202" spans="13:49" ht="25.5" hidden="1" x14ac:dyDescent="0.2">
      <c r="N202" s="70" t="s">
        <v>52</v>
      </c>
      <c r="O202" s="70" t="s">
        <v>52</v>
      </c>
      <c r="P202" s="70" t="s">
        <v>0</v>
      </c>
      <c r="Q202" s="211" t="s">
        <v>145</v>
      </c>
      <c r="R202" s="70" t="s">
        <v>52</v>
      </c>
      <c r="S202" s="70" t="s">
        <v>52</v>
      </c>
      <c r="T202" s="70" t="s">
        <v>0</v>
      </c>
      <c r="U202" s="211" t="s">
        <v>145</v>
      </c>
      <c r="V202" s="70" t="s">
        <v>52</v>
      </c>
      <c r="W202" s="70" t="s">
        <v>52</v>
      </c>
      <c r="X202" s="70" t="s">
        <v>0</v>
      </c>
      <c r="Y202" s="211" t="s">
        <v>145</v>
      </c>
      <c r="Z202" s="70" t="s">
        <v>52</v>
      </c>
      <c r="AA202" s="70" t="s">
        <v>52</v>
      </c>
      <c r="AB202" s="70" t="s">
        <v>0</v>
      </c>
      <c r="AC202" s="211" t="s">
        <v>145</v>
      </c>
      <c r="AD202" s="70" t="s">
        <v>52</v>
      </c>
      <c r="AE202" s="70" t="s">
        <v>52</v>
      </c>
      <c r="AF202" s="70" t="s">
        <v>0</v>
      </c>
      <c r="AG202" s="211" t="s">
        <v>145</v>
      </c>
      <c r="AH202" s="70" t="s">
        <v>52</v>
      </c>
      <c r="AI202" s="70" t="s">
        <v>52</v>
      </c>
      <c r="AJ202" s="70" t="s">
        <v>0</v>
      </c>
      <c r="AK202" s="211" t="s">
        <v>145</v>
      </c>
      <c r="AL202" s="70" t="s">
        <v>52</v>
      </c>
      <c r="AM202" s="70" t="s">
        <v>52</v>
      </c>
      <c r="AN202" s="70" t="s">
        <v>0</v>
      </c>
      <c r="AO202" s="211" t="s">
        <v>145</v>
      </c>
      <c r="AP202" s="70" t="s">
        <v>52</v>
      </c>
      <c r="AQ202" s="70" t="s">
        <v>52</v>
      </c>
      <c r="AR202" s="70" t="s">
        <v>0</v>
      </c>
      <c r="AS202" s="211" t="s">
        <v>145</v>
      </c>
      <c r="AT202" s="70" t="s">
        <v>52</v>
      </c>
      <c r="AU202" s="70" t="s">
        <v>52</v>
      </c>
      <c r="AV202" s="70" t="s">
        <v>0</v>
      </c>
      <c r="AW202" s="211" t="s">
        <v>145</v>
      </c>
    </row>
    <row r="203" spans="13:49" hidden="1" x14ac:dyDescent="0.2">
      <c r="N203" s="65">
        <v>0</v>
      </c>
      <c r="O203" s="65">
        <v>0</v>
      </c>
      <c r="P203" s="65">
        <f>P201</f>
        <v>12</v>
      </c>
      <c r="Q203" s="65">
        <f>Q201</f>
        <v>53</v>
      </c>
      <c r="R203" s="65" t="s">
        <v>182</v>
      </c>
      <c r="S203" s="65" t="str">
        <f>$S$198</f>
        <v>&lt;4</v>
      </c>
      <c r="T203" s="65">
        <f>$P203</f>
        <v>12</v>
      </c>
      <c r="U203" s="65">
        <f>U201</f>
        <v>53</v>
      </c>
      <c r="V203" s="65" t="str">
        <f>$V$198</f>
        <v>&gt;3</v>
      </c>
      <c r="W203" s="65" t="s">
        <v>173</v>
      </c>
      <c r="X203" s="65">
        <f>$P203</f>
        <v>12</v>
      </c>
      <c r="Y203" s="65">
        <f>Y201</f>
        <v>53</v>
      </c>
      <c r="Z203" s="65" t="s">
        <v>174</v>
      </c>
      <c r="AA203" s="65" t="s">
        <v>175</v>
      </c>
      <c r="AB203" s="65">
        <f>$P203</f>
        <v>12</v>
      </c>
      <c r="AC203" s="65">
        <f>AC201</f>
        <v>53</v>
      </c>
      <c r="AD203" s="65" t="s">
        <v>116</v>
      </c>
      <c r="AE203" s="65" t="s">
        <v>176</v>
      </c>
      <c r="AF203" s="65">
        <f>$P203</f>
        <v>12</v>
      </c>
      <c r="AG203" s="65">
        <f>AG201</f>
        <v>53</v>
      </c>
      <c r="AH203" s="65" t="s">
        <v>177</v>
      </c>
      <c r="AI203" s="65" t="s">
        <v>117</v>
      </c>
      <c r="AJ203" s="65">
        <f>$P203</f>
        <v>12</v>
      </c>
      <c r="AK203" s="65">
        <f>AK201</f>
        <v>53</v>
      </c>
      <c r="AL203" s="65" t="s">
        <v>118</v>
      </c>
      <c r="AM203" s="65" t="s">
        <v>178</v>
      </c>
      <c r="AN203" s="65">
        <f>$P203</f>
        <v>12</v>
      </c>
      <c r="AO203" s="65">
        <f>AO201</f>
        <v>53</v>
      </c>
      <c r="AP203" s="65" t="s">
        <v>179</v>
      </c>
      <c r="AQ203" s="65" t="s">
        <v>180</v>
      </c>
      <c r="AR203" s="65">
        <f>$P203</f>
        <v>12</v>
      </c>
      <c r="AS203" s="65">
        <f>AS201</f>
        <v>53</v>
      </c>
      <c r="AT203" s="65" t="s">
        <v>181</v>
      </c>
      <c r="AV203" s="65">
        <f>$P203</f>
        <v>12</v>
      </c>
      <c r="AW203" s="65">
        <f>AW201</f>
        <v>53</v>
      </c>
    </row>
    <row r="204" spans="13:49" ht="25.5" hidden="1" x14ac:dyDescent="0.2">
      <c r="N204" s="70" t="s">
        <v>52</v>
      </c>
      <c r="O204" s="70" t="s">
        <v>52</v>
      </c>
      <c r="P204" s="70" t="s">
        <v>0</v>
      </c>
      <c r="Q204" s="211" t="s">
        <v>145</v>
      </c>
      <c r="R204" s="70" t="s">
        <v>52</v>
      </c>
      <c r="S204" s="70" t="s">
        <v>52</v>
      </c>
      <c r="T204" s="70" t="s">
        <v>0</v>
      </c>
      <c r="U204" s="211" t="s">
        <v>145</v>
      </c>
      <c r="V204" s="70" t="s">
        <v>52</v>
      </c>
      <c r="W204" s="70" t="s">
        <v>52</v>
      </c>
      <c r="X204" s="70" t="s">
        <v>0</v>
      </c>
      <c r="Y204" s="211" t="s">
        <v>145</v>
      </c>
      <c r="Z204" s="70" t="s">
        <v>52</v>
      </c>
      <c r="AA204" s="70" t="s">
        <v>52</v>
      </c>
      <c r="AB204" s="70" t="s">
        <v>0</v>
      </c>
      <c r="AC204" s="211" t="s">
        <v>145</v>
      </c>
      <c r="AD204" s="70" t="s">
        <v>52</v>
      </c>
      <c r="AE204" s="70" t="s">
        <v>52</v>
      </c>
      <c r="AF204" s="70" t="s">
        <v>0</v>
      </c>
      <c r="AG204" s="211" t="s">
        <v>145</v>
      </c>
      <c r="AH204" s="70" t="s">
        <v>52</v>
      </c>
      <c r="AI204" s="70" t="s">
        <v>52</v>
      </c>
      <c r="AJ204" s="70" t="s">
        <v>0</v>
      </c>
      <c r="AK204" s="211" t="s">
        <v>145</v>
      </c>
      <c r="AL204" s="70" t="s">
        <v>52</v>
      </c>
      <c r="AM204" s="70" t="s">
        <v>52</v>
      </c>
      <c r="AN204" s="70" t="s">
        <v>0</v>
      </c>
      <c r="AO204" s="211" t="s">
        <v>145</v>
      </c>
      <c r="AP204" s="70" t="s">
        <v>52</v>
      </c>
      <c r="AQ204" s="70" t="s">
        <v>52</v>
      </c>
      <c r="AR204" s="70" t="s">
        <v>0</v>
      </c>
      <c r="AS204" s="211" t="s">
        <v>145</v>
      </c>
      <c r="AT204" s="70" t="s">
        <v>52</v>
      </c>
      <c r="AU204" s="70" t="s">
        <v>52</v>
      </c>
      <c r="AV204" s="70" t="s">
        <v>0</v>
      </c>
      <c r="AW204" s="211" t="s">
        <v>145</v>
      </c>
    </row>
    <row r="205" spans="13:49" hidden="1" x14ac:dyDescent="0.2">
      <c r="N205" s="65">
        <v>0</v>
      </c>
      <c r="O205" s="65">
        <v>0</v>
      </c>
      <c r="P205" s="65">
        <f>P201</f>
        <v>12</v>
      </c>
      <c r="Q205" s="65">
        <f>Q203</f>
        <v>53</v>
      </c>
      <c r="R205" s="65" t="s">
        <v>182</v>
      </c>
      <c r="S205" s="65" t="str">
        <f>$S$198</f>
        <v>&lt;4</v>
      </c>
      <c r="T205" s="65">
        <f>$P205</f>
        <v>12</v>
      </c>
      <c r="U205" s="65">
        <f>U203</f>
        <v>53</v>
      </c>
      <c r="V205" s="65" t="str">
        <f>$V$198</f>
        <v>&gt;3</v>
      </c>
      <c r="W205" s="65" t="s">
        <v>173</v>
      </c>
      <c r="X205" s="65">
        <f>$P205</f>
        <v>12</v>
      </c>
      <c r="Y205" s="65">
        <f>Y203</f>
        <v>53</v>
      </c>
      <c r="Z205" s="65" t="s">
        <v>174</v>
      </c>
      <c r="AA205" s="65" t="s">
        <v>175</v>
      </c>
      <c r="AB205" s="65">
        <f>$P205</f>
        <v>12</v>
      </c>
      <c r="AC205" s="65">
        <f>AC203</f>
        <v>53</v>
      </c>
      <c r="AD205" s="65" t="s">
        <v>116</v>
      </c>
      <c r="AE205" s="65" t="s">
        <v>176</v>
      </c>
      <c r="AF205" s="65">
        <f>$P205</f>
        <v>12</v>
      </c>
      <c r="AG205" s="65">
        <f>AG203</f>
        <v>53</v>
      </c>
      <c r="AH205" s="65" t="s">
        <v>177</v>
      </c>
      <c r="AI205" s="65" t="s">
        <v>117</v>
      </c>
      <c r="AJ205" s="65">
        <f>$P205</f>
        <v>12</v>
      </c>
      <c r="AK205" s="65">
        <f>AK203</f>
        <v>53</v>
      </c>
      <c r="AL205" s="65" t="s">
        <v>118</v>
      </c>
      <c r="AM205" s="65" t="s">
        <v>178</v>
      </c>
      <c r="AN205" s="65">
        <f>$P205</f>
        <v>12</v>
      </c>
      <c r="AO205" s="65">
        <f>AO203</f>
        <v>53</v>
      </c>
      <c r="AP205" s="65" t="s">
        <v>179</v>
      </c>
      <c r="AQ205" s="65" t="s">
        <v>180</v>
      </c>
      <c r="AR205" s="65">
        <f>$P205</f>
        <v>12</v>
      </c>
      <c r="AS205" s="65">
        <f>AS203</f>
        <v>53</v>
      </c>
      <c r="AT205" s="65" t="s">
        <v>181</v>
      </c>
      <c r="AV205" s="65">
        <f>$P205</f>
        <v>12</v>
      </c>
      <c r="AW205" s="65">
        <f>AW203</f>
        <v>53</v>
      </c>
    </row>
    <row r="206" spans="13:49" hidden="1" x14ac:dyDescent="0.2"/>
    <row r="207" spans="13:49" ht="25.5" hidden="1" x14ac:dyDescent="0.2">
      <c r="N207" s="70" t="s">
        <v>52</v>
      </c>
      <c r="O207" s="70" t="s">
        <v>52</v>
      </c>
      <c r="P207" s="70" t="s">
        <v>0</v>
      </c>
      <c r="Q207" s="211" t="s">
        <v>145</v>
      </c>
      <c r="R207" s="70" t="s">
        <v>52</v>
      </c>
      <c r="S207" s="70" t="s">
        <v>52</v>
      </c>
      <c r="T207" s="70" t="s">
        <v>0</v>
      </c>
      <c r="U207" s="211" t="s">
        <v>145</v>
      </c>
      <c r="V207" s="70" t="s">
        <v>52</v>
      </c>
      <c r="W207" s="70" t="s">
        <v>52</v>
      </c>
      <c r="X207" s="70" t="s">
        <v>0</v>
      </c>
      <c r="Y207" s="211" t="s">
        <v>145</v>
      </c>
      <c r="Z207" s="70" t="s">
        <v>52</v>
      </c>
      <c r="AA207" s="70" t="s">
        <v>52</v>
      </c>
      <c r="AB207" s="70" t="s">
        <v>0</v>
      </c>
      <c r="AC207" s="211" t="s">
        <v>145</v>
      </c>
      <c r="AD207" s="70" t="s">
        <v>52</v>
      </c>
      <c r="AE207" s="70" t="s">
        <v>52</v>
      </c>
      <c r="AF207" s="70" t="s">
        <v>0</v>
      </c>
      <c r="AG207" s="211" t="s">
        <v>145</v>
      </c>
      <c r="AH207" s="70" t="s">
        <v>52</v>
      </c>
      <c r="AI207" s="70" t="s">
        <v>52</v>
      </c>
      <c r="AJ207" s="70" t="s">
        <v>0</v>
      </c>
      <c r="AK207" s="211" t="s">
        <v>145</v>
      </c>
      <c r="AL207" s="70" t="s">
        <v>52</v>
      </c>
      <c r="AM207" s="70" t="s">
        <v>52</v>
      </c>
      <c r="AN207" s="70" t="s">
        <v>0</v>
      </c>
      <c r="AO207" s="211" t="s">
        <v>145</v>
      </c>
      <c r="AP207" s="70" t="s">
        <v>52</v>
      </c>
      <c r="AQ207" s="70" t="s">
        <v>52</v>
      </c>
      <c r="AR207" s="70" t="s">
        <v>0</v>
      </c>
      <c r="AS207" s="211" t="s">
        <v>145</v>
      </c>
      <c r="AT207" s="70" t="s">
        <v>52</v>
      </c>
      <c r="AU207" s="70" t="s">
        <v>52</v>
      </c>
      <c r="AV207" s="70" t="s">
        <v>0</v>
      </c>
      <c r="AW207" s="211" t="s">
        <v>145</v>
      </c>
    </row>
    <row r="208" spans="13:49" hidden="1" x14ac:dyDescent="0.2">
      <c r="N208" s="65">
        <v>0</v>
      </c>
      <c r="O208" s="65">
        <v>0</v>
      </c>
      <c r="P208" s="65">
        <f>DGET('Bestandesdaten &gt;100 ha'!$AV$9:$AX$24,'Bestandesdaten &gt;100 ha'!$AX$9,B94:B95)</f>
        <v>13</v>
      </c>
      <c r="Q208" s="65">
        <f>Q205</f>
        <v>53</v>
      </c>
      <c r="R208" s="65" t="s">
        <v>182</v>
      </c>
      <c r="S208" s="65" t="str">
        <f>$S$198</f>
        <v>&lt;4</v>
      </c>
      <c r="T208" s="65">
        <f>$P208</f>
        <v>13</v>
      </c>
      <c r="U208" s="65">
        <f>U205</f>
        <v>53</v>
      </c>
      <c r="V208" s="65" t="str">
        <f>$V$198</f>
        <v>&gt;3</v>
      </c>
      <c r="W208" s="65" t="s">
        <v>173</v>
      </c>
      <c r="X208" s="65">
        <f>$P208</f>
        <v>13</v>
      </c>
      <c r="Y208" s="65">
        <f>Y205</f>
        <v>53</v>
      </c>
      <c r="Z208" s="65" t="s">
        <v>174</v>
      </c>
      <c r="AA208" s="65" t="s">
        <v>175</v>
      </c>
      <c r="AB208" s="65">
        <f>$P208</f>
        <v>13</v>
      </c>
      <c r="AC208" s="65">
        <f>AC205</f>
        <v>53</v>
      </c>
      <c r="AD208" s="65" t="s">
        <v>116</v>
      </c>
      <c r="AE208" s="65" t="s">
        <v>176</v>
      </c>
      <c r="AF208" s="65">
        <f>$P208</f>
        <v>13</v>
      </c>
      <c r="AG208" s="65">
        <f>AG205</f>
        <v>53</v>
      </c>
      <c r="AH208" s="65" t="s">
        <v>177</v>
      </c>
      <c r="AI208" s="65" t="s">
        <v>117</v>
      </c>
      <c r="AJ208" s="65">
        <f>$P208</f>
        <v>13</v>
      </c>
      <c r="AK208" s="65">
        <f>AK205</f>
        <v>53</v>
      </c>
      <c r="AL208" s="65" t="s">
        <v>118</v>
      </c>
      <c r="AM208" s="65" t="s">
        <v>178</v>
      </c>
      <c r="AN208" s="65">
        <f>$P208</f>
        <v>13</v>
      </c>
      <c r="AO208" s="65">
        <f>AO205</f>
        <v>53</v>
      </c>
      <c r="AP208" s="65" t="s">
        <v>179</v>
      </c>
      <c r="AQ208" s="65" t="s">
        <v>180</v>
      </c>
      <c r="AR208" s="65">
        <f>$P208</f>
        <v>13</v>
      </c>
      <c r="AS208" s="65">
        <f>AS205</f>
        <v>53</v>
      </c>
      <c r="AT208" s="65" t="s">
        <v>181</v>
      </c>
      <c r="AV208" s="65">
        <f>$P208</f>
        <v>13</v>
      </c>
      <c r="AW208" s="65">
        <f>AW205</f>
        <v>53</v>
      </c>
    </row>
    <row r="209" spans="14:49" ht="25.5" hidden="1" x14ac:dyDescent="0.2">
      <c r="N209" s="70" t="s">
        <v>52</v>
      </c>
      <c r="O209" s="70" t="s">
        <v>52</v>
      </c>
      <c r="P209" s="70" t="s">
        <v>0</v>
      </c>
      <c r="Q209" s="211" t="s">
        <v>145</v>
      </c>
      <c r="R209" s="70" t="s">
        <v>52</v>
      </c>
      <c r="S209" s="70" t="s">
        <v>52</v>
      </c>
      <c r="T209" s="70" t="s">
        <v>0</v>
      </c>
      <c r="U209" s="211" t="s">
        <v>145</v>
      </c>
      <c r="V209" s="70" t="s">
        <v>52</v>
      </c>
      <c r="W209" s="70" t="s">
        <v>52</v>
      </c>
      <c r="X209" s="70" t="s">
        <v>0</v>
      </c>
      <c r="Y209" s="211" t="s">
        <v>145</v>
      </c>
      <c r="Z209" s="70" t="s">
        <v>52</v>
      </c>
      <c r="AA209" s="70" t="s">
        <v>52</v>
      </c>
      <c r="AB209" s="70" t="s">
        <v>0</v>
      </c>
      <c r="AC209" s="211" t="s">
        <v>145</v>
      </c>
      <c r="AD209" s="70" t="s">
        <v>52</v>
      </c>
      <c r="AE209" s="70" t="s">
        <v>52</v>
      </c>
      <c r="AF209" s="70" t="s">
        <v>0</v>
      </c>
      <c r="AG209" s="211" t="s">
        <v>145</v>
      </c>
      <c r="AH209" s="70" t="s">
        <v>52</v>
      </c>
      <c r="AI209" s="70" t="s">
        <v>52</v>
      </c>
      <c r="AJ209" s="70" t="s">
        <v>0</v>
      </c>
      <c r="AK209" s="211" t="s">
        <v>145</v>
      </c>
      <c r="AL209" s="70" t="s">
        <v>52</v>
      </c>
      <c r="AM209" s="70" t="s">
        <v>52</v>
      </c>
      <c r="AN209" s="70" t="s">
        <v>0</v>
      </c>
      <c r="AO209" s="211" t="s">
        <v>145</v>
      </c>
      <c r="AP209" s="70" t="s">
        <v>52</v>
      </c>
      <c r="AQ209" s="70" t="s">
        <v>52</v>
      </c>
      <c r="AR209" s="70" t="s">
        <v>0</v>
      </c>
      <c r="AS209" s="211" t="s">
        <v>145</v>
      </c>
      <c r="AT209" s="70" t="s">
        <v>52</v>
      </c>
      <c r="AU209" s="70" t="s">
        <v>52</v>
      </c>
      <c r="AV209" s="70" t="s">
        <v>0</v>
      </c>
      <c r="AW209" s="211" t="s">
        <v>145</v>
      </c>
    </row>
    <row r="210" spans="14:49" hidden="1" x14ac:dyDescent="0.2">
      <c r="N210" s="65">
        <v>0</v>
      </c>
      <c r="O210" s="65">
        <v>0</v>
      </c>
      <c r="P210" s="65">
        <f>P208</f>
        <v>13</v>
      </c>
      <c r="Q210" s="65">
        <f>Q208</f>
        <v>53</v>
      </c>
      <c r="R210" s="65" t="s">
        <v>182</v>
      </c>
      <c r="S210" s="65" t="str">
        <f>$S$198</f>
        <v>&lt;4</v>
      </c>
      <c r="T210" s="65">
        <f>$P210</f>
        <v>13</v>
      </c>
      <c r="U210" s="65">
        <f>U208</f>
        <v>53</v>
      </c>
      <c r="V210" s="65" t="str">
        <f>$V$198</f>
        <v>&gt;3</v>
      </c>
      <c r="W210" s="65" t="s">
        <v>173</v>
      </c>
      <c r="X210" s="65">
        <f>$P210</f>
        <v>13</v>
      </c>
      <c r="Y210" s="65">
        <f>Y208</f>
        <v>53</v>
      </c>
      <c r="Z210" s="65" t="s">
        <v>174</v>
      </c>
      <c r="AA210" s="65" t="s">
        <v>175</v>
      </c>
      <c r="AB210" s="65">
        <f>$P210</f>
        <v>13</v>
      </c>
      <c r="AC210" s="65">
        <f>AC208</f>
        <v>53</v>
      </c>
      <c r="AD210" s="65" t="s">
        <v>116</v>
      </c>
      <c r="AE210" s="65" t="s">
        <v>176</v>
      </c>
      <c r="AF210" s="65">
        <f>$P210</f>
        <v>13</v>
      </c>
      <c r="AG210" s="65">
        <f>AG208</f>
        <v>53</v>
      </c>
      <c r="AH210" s="65" t="s">
        <v>177</v>
      </c>
      <c r="AI210" s="65" t="s">
        <v>117</v>
      </c>
      <c r="AJ210" s="65">
        <f>$P210</f>
        <v>13</v>
      </c>
      <c r="AK210" s="65">
        <f>AK208</f>
        <v>53</v>
      </c>
      <c r="AL210" s="65" t="s">
        <v>118</v>
      </c>
      <c r="AM210" s="65" t="s">
        <v>178</v>
      </c>
      <c r="AN210" s="65">
        <f>$P210</f>
        <v>13</v>
      </c>
      <c r="AO210" s="65">
        <f>AO208</f>
        <v>53</v>
      </c>
      <c r="AP210" s="65" t="s">
        <v>179</v>
      </c>
      <c r="AQ210" s="65" t="s">
        <v>180</v>
      </c>
      <c r="AR210" s="65">
        <f>$P210</f>
        <v>13</v>
      </c>
      <c r="AS210" s="65">
        <f>AS208</f>
        <v>53</v>
      </c>
      <c r="AT210" s="65" t="s">
        <v>181</v>
      </c>
      <c r="AV210" s="65">
        <f>$P210</f>
        <v>13</v>
      </c>
      <c r="AW210" s="65">
        <f>AW208</f>
        <v>53</v>
      </c>
    </row>
    <row r="211" spans="14:49" ht="25.5" hidden="1" x14ac:dyDescent="0.2">
      <c r="N211" s="70" t="s">
        <v>52</v>
      </c>
      <c r="O211" s="70" t="s">
        <v>52</v>
      </c>
      <c r="P211" s="70" t="s">
        <v>0</v>
      </c>
      <c r="Q211" s="211" t="s">
        <v>145</v>
      </c>
      <c r="R211" s="70" t="s">
        <v>52</v>
      </c>
      <c r="S211" s="70" t="s">
        <v>52</v>
      </c>
      <c r="T211" s="70" t="s">
        <v>0</v>
      </c>
      <c r="U211" s="211" t="s">
        <v>145</v>
      </c>
      <c r="V211" s="70" t="s">
        <v>52</v>
      </c>
      <c r="W211" s="70" t="s">
        <v>52</v>
      </c>
      <c r="X211" s="70" t="s">
        <v>0</v>
      </c>
      <c r="Y211" s="211" t="s">
        <v>145</v>
      </c>
      <c r="Z211" s="70" t="s">
        <v>52</v>
      </c>
      <c r="AA211" s="70" t="s">
        <v>52</v>
      </c>
      <c r="AB211" s="70" t="s">
        <v>0</v>
      </c>
      <c r="AC211" s="211" t="s">
        <v>145</v>
      </c>
      <c r="AD211" s="70" t="s">
        <v>52</v>
      </c>
      <c r="AE211" s="70" t="s">
        <v>52</v>
      </c>
      <c r="AF211" s="70" t="s">
        <v>0</v>
      </c>
      <c r="AG211" s="211" t="s">
        <v>145</v>
      </c>
      <c r="AH211" s="70" t="s">
        <v>52</v>
      </c>
      <c r="AI211" s="70" t="s">
        <v>52</v>
      </c>
      <c r="AJ211" s="70" t="s">
        <v>0</v>
      </c>
      <c r="AK211" s="211" t="s">
        <v>145</v>
      </c>
      <c r="AL211" s="70" t="s">
        <v>52</v>
      </c>
      <c r="AM211" s="70" t="s">
        <v>52</v>
      </c>
      <c r="AN211" s="70" t="s">
        <v>0</v>
      </c>
      <c r="AO211" s="211" t="s">
        <v>145</v>
      </c>
      <c r="AP211" s="70" t="s">
        <v>52</v>
      </c>
      <c r="AQ211" s="70" t="s">
        <v>52</v>
      </c>
      <c r="AR211" s="70" t="s">
        <v>0</v>
      </c>
      <c r="AS211" s="211" t="s">
        <v>145</v>
      </c>
      <c r="AT211" s="70" t="s">
        <v>52</v>
      </c>
      <c r="AU211" s="70" t="s">
        <v>52</v>
      </c>
      <c r="AV211" s="70" t="s">
        <v>0</v>
      </c>
      <c r="AW211" s="211" t="s">
        <v>145</v>
      </c>
    </row>
    <row r="212" spans="14:49" hidden="1" x14ac:dyDescent="0.2">
      <c r="N212" s="65">
        <v>0</v>
      </c>
      <c r="O212" s="65">
        <v>0</v>
      </c>
      <c r="P212" s="65">
        <f>P208</f>
        <v>13</v>
      </c>
      <c r="Q212" s="65">
        <f>Q210</f>
        <v>53</v>
      </c>
      <c r="R212" s="65" t="s">
        <v>182</v>
      </c>
      <c r="S212" s="65" t="str">
        <f>$S$198</f>
        <v>&lt;4</v>
      </c>
      <c r="T212" s="65">
        <f>$P212</f>
        <v>13</v>
      </c>
      <c r="U212" s="65">
        <f>U210</f>
        <v>53</v>
      </c>
      <c r="V212" s="65" t="str">
        <f>$V$198</f>
        <v>&gt;3</v>
      </c>
      <c r="W212" s="65" t="s">
        <v>173</v>
      </c>
      <c r="X212" s="65">
        <f>$P212</f>
        <v>13</v>
      </c>
      <c r="Y212" s="65">
        <f>Y210</f>
        <v>53</v>
      </c>
      <c r="Z212" s="65" t="s">
        <v>174</v>
      </c>
      <c r="AA212" s="65" t="s">
        <v>175</v>
      </c>
      <c r="AB212" s="65">
        <f>$P212</f>
        <v>13</v>
      </c>
      <c r="AC212" s="65">
        <f>AC210</f>
        <v>53</v>
      </c>
      <c r="AD212" s="65" t="s">
        <v>116</v>
      </c>
      <c r="AE212" s="65" t="s">
        <v>176</v>
      </c>
      <c r="AF212" s="65">
        <f>$P212</f>
        <v>13</v>
      </c>
      <c r="AG212" s="65">
        <f>AG210</f>
        <v>53</v>
      </c>
      <c r="AH212" s="65" t="s">
        <v>177</v>
      </c>
      <c r="AI212" s="65" t="s">
        <v>117</v>
      </c>
      <c r="AJ212" s="65">
        <f>$P212</f>
        <v>13</v>
      </c>
      <c r="AK212" s="65">
        <f>AK210</f>
        <v>53</v>
      </c>
      <c r="AL212" s="65" t="s">
        <v>118</v>
      </c>
      <c r="AM212" s="65" t="s">
        <v>178</v>
      </c>
      <c r="AN212" s="65">
        <f>$P212</f>
        <v>13</v>
      </c>
      <c r="AO212" s="65">
        <f>AO210</f>
        <v>53</v>
      </c>
      <c r="AP212" s="65" t="s">
        <v>179</v>
      </c>
      <c r="AQ212" s="65" t="s">
        <v>180</v>
      </c>
      <c r="AR212" s="65">
        <f>$P212</f>
        <v>13</v>
      </c>
      <c r="AS212" s="65">
        <f>AS210</f>
        <v>53</v>
      </c>
      <c r="AT212" s="65" t="s">
        <v>181</v>
      </c>
      <c r="AV212" s="65">
        <f>$P212</f>
        <v>13</v>
      </c>
      <c r="AW212" s="65">
        <f>AW210</f>
        <v>53</v>
      </c>
    </row>
    <row r="213" spans="14:49" hidden="1" x14ac:dyDescent="0.2"/>
    <row r="214" spans="14:49" ht="25.5" hidden="1" x14ac:dyDescent="0.2">
      <c r="N214" s="70" t="s">
        <v>52</v>
      </c>
      <c r="O214" s="70" t="s">
        <v>52</v>
      </c>
      <c r="P214" s="70" t="s">
        <v>0</v>
      </c>
      <c r="Q214" s="211" t="s">
        <v>145</v>
      </c>
      <c r="R214" s="70" t="s">
        <v>52</v>
      </c>
      <c r="S214" s="70" t="s">
        <v>52</v>
      </c>
      <c r="T214" s="70" t="s">
        <v>0</v>
      </c>
      <c r="U214" s="211" t="s">
        <v>145</v>
      </c>
      <c r="V214" s="70" t="s">
        <v>52</v>
      </c>
      <c r="W214" s="70" t="s">
        <v>52</v>
      </c>
      <c r="X214" s="70" t="s">
        <v>0</v>
      </c>
      <c r="Y214" s="211" t="s">
        <v>145</v>
      </c>
      <c r="Z214" s="70" t="s">
        <v>52</v>
      </c>
      <c r="AA214" s="70" t="s">
        <v>52</v>
      </c>
      <c r="AB214" s="70" t="s">
        <v>0</v>
      </c>
      <c r="AC214" s="211" t="s">
        <v>145</v>
      </c>
      <c r="AD214" s="70" t="s">
        <v>52</v>
      </c>
      <c r="AE214" s="70" t="s">
        <v>52</v>
      </c>
      <c r="AF214" s="70" t="s">
        <v>0</v>
      </c>
      <c r="AG214" s="211" t="s">
        <v>145</v>
      </c>
      <c r="AH214" s="70" t="s">
        <v>52</v>
      </c>
      <c r="AI214" s="70" t="s">
        <v>52</v>
      </c>
      <c r="AJ214" s="70" t="s">
        <v>0</v>
      </c>
      <c r="AK214" s="211" t="s">
        <v>145</v>
      </c>
      <c r="AL214" s="70" t="s">
        <v>52</v>
      </c>
      <c r="AM214" s="70" t="s">
        <v>52</v>
      </c>
      <c r="AN214" s="70" t="s">
        <v>0</v>
      </c>
      <c r="AO214" s="211" t="s">
        <v>145</v>
      </c>
      <c r="AP214" s="70" t="s">
        <v>52</v>
      </c>
      <c r="AQ214" s="70" t="s">
        <v>52</v>
      </c>
      <c r="AR214" s="70" t="s">
        <v>0</v>
      </c>
      <c r="AS214" s="211" t="s">
        <v>145</v>
      </c>
      <c r="AT214" s="70" t="s">
        <v>52</v>
      </c>
      <c r="AU214" s="70" t="s">
        <v>52</v>
      </c>
      <c r="AV214" s="70" t="s">
        <v>0</v>
      </c>
      <c r="AW214" s="211" t="s">
        <v>145</v>
      </c>
    </row>
    <row r="215" spans="14:49" hidden="1" x14ac:dyDescent="0.2">
      <c r="N215" s="65">
        <v>0</v>
      </c>
      <c r="O215" s="65">
        <v>0</v>
      </c>
      <c r="P215" s="65">
        <f>DGET('Bestandesdaten &gt;100 ha'!$AV$9:$AX$24,'Bestandesdaten &gt;100 ha'!$AX$9,B101:B102)</f>
        <v>14</v>
      </c>
      <c r="Q215" s="65">
        <f>Q212</f>
        <v>53</v>
      </c>
      <c r="R215" s="65" t="s">
        <v>182</v>
      </c>
      <c r="S215" s="65" t="str">
        <f>$S$198</f>
        <v>&lt;4</v>
      </c>
      <c r="T215" s="65">
        <f>$P215</f>
        <v>14</v>
      </c>
      <c r="U215" s="65">
        <f>U212</f>
        <v>53</v>
      </c>
      <c r="V215" s="65" t="str">
        <f>$V$198</f>
        <v>&gt;3</v>
      </c>
      <c r="W215" s="65" t="s">
        <v>173</v>
      </c>
      <c r="X215" s="65">
        <f>$P215</f>
        <v>14</v>
      </c>
      <c r="Y215" s="65">
        <f>Y212</f>
        <v>53</v>
      </c>
      <c r="Z215" s="65" t="s">
        <v>174</v>
      </c>
      <c r="AA215" s="65" t="s">
        <v>175</v>
      </c>
      <c r="AB215" s="65">
        <f>$P215</f>
        <v>14</v>
      </c>
      <c r="AC215" s="65">
        <f>AC212</f>
        <v>53</v>
      </c>
      <c r="AD215" s="65" t="s">
        <v>116</v>
      </c>
      <c r="AE215" s="65" t="s">
        <v>176</v>
      </c>
      <c r="AF215" s="65">
        <f>$P215</f>
        <v>14</v>
      </c>
      <c r="AG215" s="65">
        <f>AG212</f>
        <v>53</v>
      </c>
      <c r="AH215" s="65" t="s">
        <v>177</v>
      </c>
      <c r="AI215" s="65" t="s">
        <v>117</v>
      </c>
      <c r="AJ215" s="65">
        <f>$P215</f>
        <v>14</v>
      </c>
      <c r="AK215" s="65">
        <f>AK212</f>
        <v>53</v>
      </c>
      <c r="AL215" s="65" t="s">
        <v>118</v>
      </c>
      <c r="AM215" s="65" t="s">
        <v>178</v>
      </c>
      <c r="AN215" s="65">
        <f>$P215</f>
        <v>14</v>
      </c>
      <c r="AO215" s="65">
        <f>AO212</f>
        <v>53</v>
      </c>
      <c r="AP215" s="65" t="s">
        <v>179</v>
      </c>
      <c r="AQ215" s="65" t="s">
        <v>180</v>
      </c>
      <c r="AR215" s="65">
        <f>$P215</f>
        <v>14</v>
      </c>
      <c r="AS215" s="65">
        <f>AS212</f>
        <v>53</v>
      </c>
      <c r="AT215" s="65" t="s">
        <v>181</v>
      </c>
      <c r="AV215" s="65">
        <f>$P215</f>
        <v>14</v>
      </c>
      <c r="AW215" s="65">
        <f>AW212</f>
        <v>53</v>
      </c>
    </row>
    <row r="216" spans="14:49" ht="25.5" hidden="1" x14ac:dyDescent="0.2">
      <c r="N216" s="70" t="s">
        <v>52</v>
      </c>
      <c r="O216" s="70" t="s">
        <v>52</v>
      </c>
      <c r="P216" s="70" t="s">
        <v>0</v>
      </c>
      <c r="Q216" s="211" t="s">
        <v>145</v>
      </c>
      <c r="R216" s="70" t="s">
        <v>52</v>
      </c>
      <c r="S216" s="70" t="s">
        <v>52</v>
      </c>
      <c r="T216" s="70" t="s">
        <v>0</v>
      </c>
      <c r="U216" s="211" t="s">
        <v>145</v>
      </c>
      <c r="V216" s="70" t="s">
        <v>52</v>
      </c>
      <c r="W216" s="70" t="s">
        <v>52</v>
      </c>
      <c r="X216" s="70" t="s">
        <v>0</v>
      </c>
      <c r="Y216" s="211" t="s">
        <v>145</v>
      </c>
      <c r="Z216" s="70" t="s">
        <v>52</v>
      </c>
      <c r="AA216" s="70" t="s">
        <v>52</v>
      </c>
      <c r="AB216" s="70" t="s">
        <v>0</v>
      </c>
      <c r="AC216" s="211" t="s">
        <v>145</v>
      </c>
      <c r="AD216" s="70" t="s">
        <v>52</v>
      </c>
      <c r="AE216" s="70" t="s">
        <v>52</v>
      </c>
      <c r="AF216" s="70" t="s">
        <v>0</v>
      </c>
      <c r="AG216" s="211" t="s">
        <v>145</v>
      </c>
      <c r="AH216" s="70" t="s">
        <v>52</v>
      </c>
      <c r="AI216" s="70" t="s">
        <v>52</v>
      </c>
      <c r="AJ216" s="70" t="s">
        <v>0</v>
      </c>
      <c r="AK216" s="211" t="s">
        <v>145</v>
      </c>
      <c r="AL216" s="70" t="s">
        <v>52</v>
      </c>
      <c r="AM216" s="70" t="s">
        <v>52</v>
      </c>
      <c r="AN216" s="70" t="s">
        <v>0</v>
      </c>
      <c r="AO216" s="211" t="s">
        <v>145</v>
      </c>
      <c r="AP216" s="70" t="s">
        <v>52</v>
      </c>
      <c r="AQ216" s="70" t="s">
        <v>52</v>
      </c>
      <c r="AR216" s="70" t="s">
        <v>0</v>
      </c>
      <c r="AS216" s="211" t="s">
        <v>145</v>
      </c>
      <c r="AT216" s="70" t="s">
        <v>52</v>
      </c>
      <c r="AU216" s="70" t="s">
        <v>52</v>
      </c>
      <c r="AV216" s="70" t="s">
        <v>0</v>
      </c>
      <c r="AW216" s="211" t="s">
        <v>145</v>
      </c>
    </row>
    <row r="217" spans="14:49" hidden="1" x14ac:dyDescent="0.2">
      <c r="N217" s="65">
        <v>0</v>
      </c>
      <c r="O217" s="65">
        <v>0</v>
      </c>
      <c r="P217" s="65">
        <f>P215</f>
        <v>14</v>
      </c>
      <c r="Q217" s="65">
        <f>Q215</f>
        <v>53</v>
      </c>
      <c r="R217" s="65" t="s">
        <v>182</v>
      </c>
      <c r="S217" s="65" t="str">
        <f>$S$198</f>
        <v>&lt;4</v>
      </c>
      <c r="T217" s="65">
        <f>$P217</f>
        <v>14</v>
      </c>
      <c r="U217" s="65">
        <f>U215</f>
        <v>53</v>
      </c>
      <c r="V217" s="65" t="str">
        <f>$V$198</f>
        <v>&gt;3</v>
      </c>
      <c r="W217" s="65" t="s">
        <v>173</v>
      </c>
      <c r="X217" s="65">
        <f>$P217</f>
        <v>14</v>
      </c>
      <c r="Y217" s="65">
        <f>Y215</f>
        <v>53</v>
      </c>
      <c r="Z217" s="65" t="s">
        <v>174</v>
      </c>
      <c r="AA217" s="65" t="s">
        <v>175</v>
      </c>
      <c r="AB217" s="65">
        <f>$P217</f>
        <v>14</v>
      </c>
      <c r="AC217" s="65">
        <f>AC215</f>
        <v>53</v>
      </c>
      <c r="AD217" s="65" t="s">
        <v>116</v>
      </c>
      <c r="AE217" s="65" t="s">
        <v>176</v>
      </c>
      <c r="AF217" s="65">
        <f>$P217</f>
        <v>14</v>
      </c>
      <c r="AG217" s="65">
        <f>AG215</f>
        <v>53</v>
      </c>
      <c r="AH217" s="65" t="s">
        <v>177</v>
      </c>
      <c r="AI217" s="65" t="s">
        <v>117</v>
      </c>
      <c r="AJ217" s="65">
        <f>$P217</f>
        <v>14</v>
      </c>
      <c r="AK217" s="65">
        <f>AK215</f>
        <v>53</v>
      </c>
      <c r="AL217" s="65" t="s">
        <v>118</v>
      </c>
      <c r="AM217" s="65" t="s">
        <v>178</v>
      </c>
      <c r="AN217" s="65">
        <f>$P217</f>
        <v>14</v>
      </c>
      <c r="AO217" s="65">
        <f>AO215</f>
        <v>53</v>
      </c>
      <c r="AP217" s="65" t="s">
        <v>179</v>
      </c>
      <c r="AQ217" s="65" t="s">
        <v>180</v>
      </c>
      <c r="AR217" s="65">
        <f>$P217</f>
        <v>14</v>
      </c>
      <c r="AS217" s="65">
        <f>AS215</f>
        <v>53</v>
      </c>
      <c r="AT217" s="65" t="s">
        <v>181</v>
      </c>
      <c r="AV217" s="65">
        <f>$P217</f>
        <v>14</v>
      </c>
      <c r="AW217" s="65">
        <f>AW215</f>
        <v>53</v>
      </c>
    </row>
    <row r="218" spans="14:49" ht="25.5" hidden="1" x14ac:dyDescent="0.2">
      <c r="N218" s="70" t="s">
        <v>52</v>
      </c>
      <c r="O218" s="70" t="s">
        <v>52</v>
      </c>
      <c r="P218" s="70" t="s">
        <v>0</v>
      </c>
      <c r="Q218" s="211" t="s">
        <v>145</v>
      </c>
      <c r="R218" s="70" t="s">
        <v>52</v>
      </c>
      <c r="S218" s="70" t="s">
        <v>52</v>
      </c>
      <c r="T218" s="70" t="s">
        <v>0</v>
      </c>
      <c r="U218" s="211" t="s">
        <v>145</v>
      </c>
      <c r="V218" s="70" t="s">
        <v>52</v>
      </c>
      <c r="W218" s="70" t="s">
        <v>52</v>
      </c>
      <c r="X218" s="70" t="s">
        <v>0</v>
      </c>
      <c r="Y218" s="211" t="s">
        <v>145</v>
      </c>
      <c r="Z218" s="70" t="s">
        <v>52</v>
      </c>
      <c r="AA218" s="70" t="s">
        <v>52</v>
      </c>
      <c r="AB218" s="70" t="s">
        <v>0</v>
      </c>
      <c r="AC218" s="211" t="s">
        <v>145</v>
      </c>
      <c r="AD218" s="70" t="s">
        <v>52</v>
      </c>
      <c r="AE218" s="70" t="s">
        <v>52</v>
      </c>
      <c r="AF218" s="70" t="s">
        <v>0</v>
      </c>
      <c r="AG218" s="211" t="s">
        <v>145</v>
      </c>
      <c r="AH218" s="70" t="s">
        <v>52</v>
      </c>
      <c r="AI218" s="70" t="s">
        <v>52</v>
      </c>
      <c r="AJ218" s="70" t="s">
        <v>0</v>
      </c>
      <c r="AK218" s="211" t="s">
        <v>145</v>
      </c>
      <c r="AL218" s="70" t="s">
        <v>52</v>
      </c>
      <c r="AM218" s="70" t="s">
        <v>52</v>
      </c>
      <c r="AN218" s="70" t="s">
        <v>0</v>
      </c>
      <c r="AO218" s="211" t="s">
        <v>145</v>
      </c>
      <c r="AP218" s="70" t="s">
        <v>52</v>
      </c>
      <c r="AQ218" s="70" t="s">
        <v>52</v>
      </c>
      <c r="AR218" s="70" t="s">
        <v>0</v>
      </c>
      <c r="AS218" s="211" t="s">
        <v>145</v>
      </c>
      <c r="AT218" s="70" t="s">
        <v>52</v>
      </c>
      <c r="AU218" s="70" t="s">
        <v>52</v>
      </c>
      <c r="AV218" s="70" t="s">
        <v>0</v>
      </c>
      <c r="AW218" s="211" t="s">
        <v>145</v>
      </c>
    </row>
    <row r="219" spans="14:49" hidden="1" x14ac:dyDescent="0.2">
      <c r="N219" s="65">
        <v>0</v>
      </c>
      <c r="O219" s="65">
        <v>0</v>
      </c>
      <c r="P219" s="65">
        <f>P215</f>
        <v>14</v>
      </c>
      <c r="Q219" s="65">
        <f>Q217</f>
        <v>53</v>
      </c>
      <c r="R219" s="65" t="s">
        <v>182</v>
      </c>
      <c r="S219" s="65" t="str">
        <f>$S$198</f>
        <v>&lt;4</v>
      </c>
      <c r="T219" s="65">
        <f>$P219</f>
        <v>14</v>
      </c>
      <c r="U219" s="65">
        <f>U217</f>
        <v>53</v>
      </c>
      <c r="V219" s="65" t="str">
        <f>$V$198</f>
        <v>&gt;3</v>
      </c>
      <c r="W219" s="65" t="s">
        <v>173</v>
      </c>
      <c r="X219" s="65">
        <f>$P219</f>
        <v>14</v>
      </c>
      <c r="Y219" s="65">
        <f>Y217</f>
        <v>53</v>
      </c>
      <c r="Z219" s="65" t="s">
        <v>174</v>
      </c>
      <c r="AA219" s="65" t="s">
        <v>175</v>
      </c>
      <c r="AB219" s="65">
        <f>$P219</f>
        <v>14</v>
      </c>
      <c r="AC219" s="65">
        <f>AC217</f>
        <v>53</v>
      </c>
      <c r="AD219" s="65" t="s">
        <v>116</v>
      </c>
      <c r="AE219" s="65" t="s">
        <v>176</v>
      </c>
      <c r="AF219" s="65">
        <f>$P219</f>
        <v>14</v>
      </c>
      <c r="AG219" s="65">
        <f>AG217</f>
        <v>53</v>
      </c>
      <c r="AH219" s="65" t="s">
        <v>177</v>
      </c>
      <c r="AI219" s="65" t="s">
        <v>117</v>
      </c>
      <c r="AJ219" s="65">
        <f>$P219</f>
        <v>14</v>
      </c>
      <c r="AK219" s="65">
        <f>AK217</f>
        <v>53</v>
      </c>
      <c r="AL219" s="65" t="s">
        <v>118</v>
      </c>
      <c r="AM219" s="65" t="s">
        <v>178</v>
      </c>
      <c r="AN219" s="65">
        <f>$P219</f>
        <v>14</v>
      </c>
      <c r="AO219" s="65">
        <f>AO217</f>
        <v>53</v>
      </c>
      <c r="AP219" s="65" t="s">
        <v>179</v>
      </c>
      <c r="AQ219" s="65" t="s">
        <v>180</v>
      </c>
      <c r="AR219" s="65">
        <f>$P219</f>
        <v>14</v>
      </c>
      <c r="AS219" s="65">
        <f>AS217</f>
        <v>53</v>
      </c>
      <c r="AT219" s="65" t="s">
        <v>181</v>
      </c>
      <c r="AV219" s="65">
        <f>$P219</f>
        <v>14</v>
      </c>
      <c r="AW219" s="65">
        <f>AW217</f>
        <v>53</v>
      </c>
    </row>
    <row r="220" spans="14:49" hidden="1" x14ac:dyDescent="0.2"/>
    <row r="221" spans="14:49" ht="25.5" hidden="1" x14ac:dyDescent="0.2">
      <c r="N221" s="70" t="s">
        <v>52</v>
      </c>
      <c r="O221" s="70" t="s">
        <v>52</v>
      </c>
      <c r="P221" s="70" t="s">
        <v>0</v>
      </c>
      <c r="Q221" s="211" t="s">
        <v>145</v>
      </c>
      <c r="R221" s="70" t="s">
        <v>52</v>
      </c>
      <c r="S221" s="70" t="s">
        <v>52</v>
      </c>
      <c r="T221" s="70" t="s">
        <v>0</v>
      </c>
      <c r="U221" s="211" t="s">
        <v>145</v>
      </c>
      <c r="V221" s="70" t="s">
        <v>52</v>
      </c>
      <c r="W221" s="70" t="s">
        <v>52</v>
      </c>
      <c r="X221" s="70" t="s">
        <v>0</v>
      </c>
      <c r="Y221" s="211" t="s">
        <v>145</v>
      </c>
      <c r="Z221" s="70" t="s">
        <v>52</v>
      </c>
      <c r="AA221" s="70" t="s">
        <v>52</v>
      </c>
      <c r="AB221" s="70" t="s">
        <v>0</v>
      </c>
      <c r="AC221" s="211" t="s">
        <v>145</v>
      </c>
      <c r="AD221" s="70" t="s">
        <v>52</v>
      </c>
      <c r="AE221" s="70" t="s">
        <v>52</v>
      </c>
      <c r="AF221" s="70" t="s">
        <v>0</v>
      </c>
      <c r="AG221" s="211" t="s">
        <v>145</v>
      </c>
      <c r="AH221" s="70" t="s">
        <v>52</v>
      </c>
      <c r="AI221" s="70" t="s">
        <v>52</v>
      </c>
      <c r="AJ221" s="70" t="s">
        <v>0</v>
      </c>
      <c r="AK221" s="211" t="s">
        <v>145</v>
      </c>
      <c r="AL221" s="70" t="s">
        <v>52</v>
      </c>
      <c r="AM221" s="70" t="s">
        <v>52</v>
      </c>
      <c r="AN221" s="70" t="s">
        <v>0</v>
      </c>
      <c r="AO221" s="211" t="s">
        <v>145</v>
      </c>
      <c r="AP221" s="70" t="s">
        <v>52</v>
      </c>
      <c r="AQ221" s="70" t="s">
        <v>52</v>
      </c>
      <c r="AR221" s="70" t="s">
        <v>0</v>
      </c>
      <c r="AS221" s="211" t="s">
        <v>145</v>
      </c>
      <c r="AT221" s="70" t="s">
        <v>52</v>
      </c>
      <c r="AU221" s="70" t="s">
        <v>52</v>
      </c>
      <c r="AV221" s="70" t="s">
        <v>0</v>
      </c>
      <c r="AW221" s="211" t="s">
        <v>145</v>
      </c>
    </row>
    <row r="222" spans="14:49" hidden="1" x14ac:dyDescent="0.2">
      <c r="N222" s="65">
        <v>0</v>
      </c>
      <c r="O222" s="65">
        <v>0</v>
      </c>
      <c r="P222" s="65">
        <f>DGET('Bestandesdaten &gt;100 ha'!$AV$9:$AX$24,'Bestandesdaten &gt;100 ha'!$AX$9,B108:B109)</f>
        <v>15</v>
      </c>
      <c r="Q222" s="65">
        <f>Q219</f>
        <v>53</v>
      </c>
      <c r="R222" s="65" t="s">
        <v>182</v>
      </c>
      <c r="S222" s="65" t="str">
        <f>$S$198</f>
        <v>&lt;4</v>
      </c>
      <c r="T222" s="65">
        <f>$P222</f>
        <v>15</v>
      </c>
      <c r="U222" s="65">
        <f>U219</f>
        <v>53</v>
      </c>
      <c r="V222" s="65" t="str">
        <f>$V$198</f>
        <v>&gt;3</v>
      </c>
      <c r="W222" s="65" t="s">
        <v>173</v>
      </c>
      <c r="X222" s="65">
        <f>$P222</f>
        <v>15</v>
      </c>
      <c r="Y222" s="65">
        <f>Y219</f>
        <v>53</v>
      </c>
      <c r="Z222" s="65" t="s">
        <v>174</v>
      </c>
      <c r="AA222" s="65" t="s">
        <v>175</v>
      </c>
      <c r="AB222" s="65">
        <f>$P222</f>
        <v>15</v>
      </c>
      <c r="AC222" s="65">
        <f>AC219</f>
        <v>53</v>
      </c>
      <c r="AD222" s="65" t="s">
        <v>116</v>
      </c>
      <c r="AE222" s="65" t="s">
        <v>176</v>
      </c>
      <c r="AF222" s="65">
        <f>$P222</f>
        <v>15</v>
      </c>
      <c r="AG222" s="65">
        <f>AG219</f>
        <v>53</v>
      </c>
      <c r="AH222" s="65" t="s">
        <v>177</v>
      </c>
      <c r="AI222" s="65" t="s">
        <v>117</v>
      </c>
      <c r="AJ222" s="65">
        <f>$P222</f>
        <v>15</v>
      </c>
      <c r="AK222" s="65">
        <f>AK219</f>
        <v>53</v>
      </c>
      <c r="AL222" s="65" t="s">
        <v>118</v>
      </c>
      <c r="AM222" s="65" t="s">
        <v>178</v>
      </c>
      <c r="AN222" s="65">
        <f>$P222</f>
        <v>15</v>
      </c>
      <c r="AO222" s="65">
        <f>AO219</f>
        <v>53</v>
      </c>
      <c r="AP222" s="65" t="s">
        <v>179</v>
      </c>
      <c r="AQ222" s="65" t="s">
        <v>180</v>
      </c>
      <c r="AR222" s="65">
        <f>$P222</f>
        <v>15</v>
      </c>
      <c r="AS222" s="65">
        <f>AS219</f>
        <v>53</v>
      </c>
      <c r="AT222" s="65" t="s">
        <v>181</v>
      </c>
      <c r="AV222" s="65">
        <f>$P222</f>
        <v>15</v>
      </c>
      <c r="AW222" s="65">
        <f>AW219</f>
        <v>53</v>
      </c>
    </row>
    <row r="223" spans="14:49" ht="25.5" hidden="1" x14ac:dyDescent="0.2">
      <c r="N223" s="70" t="s">
        <v>52</v>
      </c>
      <c r="O223" s="70" t="s">
        <v>52</v>
      </c>
      <c r="P223" s="70" t="s">
        <v>0</v>
      </c>
      <c r="Q223" s="211" t="s">
        <v>145</v>
      </c>
      <c r="R223" s="70" t="s">
        <v>52</v>
      </c>
      <c r="S223" s="70" t="s">
        <v>52</v>
      </c>
      <c r="T223" s="70" t="s">
        <v>0</v>
      </c>
      <c r="U223" s="211" t="s">
        <v>145</v>
      </c>
      <c r="V223" s="70" t="s">
        <v>52</v>
      </c>
      <c r="W223" s="70" t="s">
        <v>52</v>
      </c>
      <c r="X223" s="70" t="s">
        <v>0</v>
      </c>
      <c r="Y223" s="211" t="s">
        <v>145</v>
      </c>
      <c r="Z223" s="70" t="s">
        <v>52</v>
      </c>
      <c r="AA223" s="70" t="s">
        <v>52</v>
      </c>
      <c r="AB223" s="70" t="s">
        <v>0</v>
      </c>
      <c r="AC223" s="211" t="s">
        <v>145</v>
      </c>
      <c r="AD223" s="70" t="s">
        <v>52</v>
      </c>
      <c r="AE223" s="70" t="s">
        <v>52</v>
      </c>
      <c r="AF223" s="70" t="s">
        <v>0</v>
      </c>
      <c r="AG223" s="211" t="s">
        <v>145</v>
      </c>
      <c r="AH223" s="70" t="s">
        <v>52</v>
      </c>
      <c r="AI223" s="70" t="s">
        <v>52</v>
      </c>
      <c r="AJ223" s="70" t="s">
        <v>0</v>
      </c>
      <c r="AK223" s="211" t="s">
        <v>145</v>
      </c>
      <c r="AL223" s="70" t="s">
        <v>52</v>
      </c>
      <c r="AM223" s="70" t="s">
        <v>52</v>
      </c>
      <c r="AN223" s="70" t="s">
        <v>0</v>
      </c>
      <c r="AO223" s="211" t="s">
        <v>145</v>
      </c>
      <c r="AP223" s="70" t="s">
        <v>52</v>
      </c>
      <c r="AQ223" s="70" t="s">
        <v>52</v>
      </c>
      <c r="AR223" s="70" t="s">
        <v>0</v>
      </c>
      <c r="AS223" s="211" t="s">
        <v>145</v>
      </c>
      <c r="AT223" s="70" t="s">
        <v>52</v>
      </c>
      <c r="AU223" s="70" t="s">
        <v>52</v>
      </c>
      <c r="AV223" s="70" t="s">
        <v>0</v>
      </c>
      <c r="AW223" s="211" t="s">
        <v>145</v>
      </c>
    </row>
    <row r="224" spans="14:49" hidden="1" x14ac:dyDescent="0.2">
      <c r="N224" s="65">
        <v>0</v>
      </c>
      <c r="O224" s="65">
        <v>0</v>
      </c>
      <c r="P224" s="65">
        <f>P222</f>
        <v>15</v>
      </c>
      <c r="Q224" s="65">
        <f>Q222</f>
        <v>53</v>
      </c>
      <c r="R224" s="65" t="s">
        <v>182</v>
      </c>
      <c r="S224" s="65" t="str">
        <f>$S$198</f>
        <v>&lt;4</v>
      </c>
      <c r="T224" s="65">
        <f>$P224</f>
        <v>15</v>
      </c>
      <c r="U224" s="65">
        <f>U222</f>
        <v>53</v>
      </c>
      <c r="V224" s="65" t="str">
        <f>$V$198</f>
        <v>&gt;3</v>
      </c>
      <c r="W224" s="65" t="s">
        <v>173</v>
      </c>
      <c r="X224" s="65">
        <f>$P224</f>
        <v>15</v>
      </c>
      <c r="Y224" s="65">
        <f>Y222</f>
        <v>53</v>
      </c>
      <c r="Z224" s="65" t="s">
        <v>174</v>
      </c>
      <c r="AA224" s="65" t="s">
        <v>175</v>
      </c>
      <c r="AB224" s="65">
        <f>$P224</f>
        <v>15</v>
      </c>
      <c r="AC224" s="65">
        <f>AC222</f>
        <v>53</v>
      </c>
      <c r="AD224" s="65" t="s">
        <v>116</v>
      </c>
      <c r="AE224" s="65" t="s">
        <v>176</v>
      </c>
      <c r="AF224" s="65">
        <f>$P224</f>
        <v>15</v>
      </c>
      <c r="AG224" s="65">
        <f>AG222</f>
        <v>53</v>
      </c>
      <c r="AH224" s="65" t="s">
        <v>177</v>
      </c>
      <c r="AI224" s="65" t="s">
        <v>117</v>
      </c>
      <c r="AJ224" s="65">
        <f>$P224</f>
        <v>15</v>
      </c>
      <c r="AK224" s="65">
        <f>AK222</f>
        <v>53</v>
      </c>
      <c r="AL224" s="65" t="s">
        <v>118</v>
      </c>
      <c r="AM224" s="65" t="s">
        <v>178</v>
      </c>
      <c r="AN224" s="65">
        <f>$P224</f>
        <v>15</v>
      </c>
      <c r="AO224" s="65">
        <f>AO222</f>
        <v>53</v>
      </c>
      <c r="AP224" s="65" t="s">
        <v>179</v>
      </c>
      <c r="AQ224" s="65" t="s">
        <v>180</v>
      </c>
      <c r="AR224" s="65">
        <f>$P224</f>
        <v>15</v>
      </c>
      <c r="AS224" s="65">
        <f>AS222</f>
        <v>53</v>
      </c>
      <c r="AT224" s="65" t="s">
        <v>181</v>
      </c>
      <c r="AV224" s="65">
        <f>$P224</f>
        <v>15</v>
      </c>
      <c r="AW224" s="65">
        <f>AW222</f>
        <v>53</v>
      </c>
    </row>
    <row r="225" spans="14:49" ht="25.5" hidden="1" x14ac:dyDescent="0.2">
      <c r="N225" s="70" t="s">
        <v>52</v>
      </c>
      <c r="O225" s="70" t="s">
        <v>52</v>
      </c>
      <c r="P225" s="70" t="s">
        <v>0</v>
      </c>
      <c r="Q225" s="211" t="s">
        <v>145</v>
      </c>
      <c r="R225" s="70" t="s">
        <v>52</v>
      </c>
      <c r="S225" s="70" t="s">
        <v>52</v>
      </c>
      <c r="T225" s="70" t="s">
        <v>0</v>
      </c>
      <c r="U225" s="211" t="s">
        <v>145</v>
      </c>
      <c r="V225" s="70" t="s">
        <v>52</v>
      </c>
      <c r="W225" s="70" t="s">
        <v>52</v>
      </c>
      <c r="X225" s="70" t="s">
        <v>0</v>
      </c>
      <c r="Y225" s="211" t="s">
        <v>145</v>
      </c>
      <c r="Z225" s="70" t="s">
        <v>52</v>
      </c>
      <c r="AA225" s="70" t="s">
        <v>52</v>
      </c>
      <c r="AB225" s="70" t="s">
        <v>0</v>
      </c>
      <c r="AC225" s="211" t="s">
        <v>145</v>
      </c>
      <c r="AD225" s="70" t="s">
        <v>52</v>
      </c>
      <c r="AE225" s="70" t="s">
        <v>52</v>
      </c>
      <c r="AF225" s="70" t="s">
        <v>0</v>
      </c>
      <c r="AG225" s="211" t="s">
        <v>145</v>
      </c>
      <c r="AH225" s="70" t="s">
        <v>52</v>
      </c>
      <c r="AI225" s="70" t="s">
        <v>52</v>
      </c>
      <c r="AJ225" s="70" t="s">
        <v>0</v>
      </c>
      <c r="AK225" s="211" t="s">
        <v>145</v>
      </c>
      <c r="AL225" s="70" t="s">
        <v>52</v>
      </c>
      <c r="AM225" s="70" t="s">
        <v>52</v>
      </c>
      <c r="AN225" s="70" t="s">
        <v>0</v>
      </c>
      <c r="AO225" s="211" t="s">
        <v>145</v>
      </c>
      <c r="AP225" s="70" t="s">
        <v>52</v>
      </c>
      <c r="AQ225" s="70" t="s">
        <v>52</v>
      </c>
      <c r="AR225" s="70" t="s">
        <v>0</v>
      </c>
      <c r="AS225" s="211" t="s">
        <v>145</v>
      </c>
      <c r="AT225" s="70" t="s">
        <v>52</v>
      </c>
      <c r="AU225" s="70" t="s">
        <v>52</v>
      </c>
      <c r="AV225" s="70" t="s">
        <v>0</v>
      </c>
      <c r="AW225" s="211" t="s">
        <v>145</v>
      </c>
    </row>
    <row r="226" spans="14:49" hidden="1" x14ac:dyDescent="0.2">
      <c r="N226" s="65">
        <v>0</v>
      </c>
      <c r="O226" s="65">
        <v>0</v>
      </c>
      <c r="P226" s="65">
        <f>P222</f>
        <v>15</v>
      </c>
      <c r="Q226" s="65">
        <f>Q224</f>
        <v>53</v>
      </c>
      <c r="R226" s="65" t="s">
        <v>182</v>
      </c>
      <c r="S226" s="65" t="str">
        <f>$S$198</f>
        <v>&lt;4</v>
      </c>
      <c r="T226" s="65">
        <f>$P226</f>
        <v>15</v>
      </c>
      <c r="U226" s="65">
        <f>U224</f>
        <v>53</v>
      </c>
      <c r="V226" s="65" t="str">
        <f>$V$198</f>
        <v>&gt;3</v>
      </c>
      <c r="W226" s="65" t="s">
        <v>173</v>
      </c>
      <c r="X226" s="65">
        <f>$P226</f>
        <v>15</v>
      </c>
      <c r="Y226" s="65">
        <f>Y224</f>
        <v>53</v>
      </c>
      <c r="Z226" s="65" t="s">
        <v>174</v>
      </c>
      <c r="AA226" s="65" t="s">
        <v>175</v>
      </c>
      <c r="AB226" s="65">
        <f>$P226</f>
        <v>15</v>
      </c>
      <c r="AC226" s="65">
        <f>AC224</f>
        <v>53</v>
      </c>
      <c r="AD226" s="65" t="s">
        <v>116</v>
      </c>
      <c r="AE226" s="65" t="s">
        <v>176</v>
      </c>
      <c r="AF226" s="65">
        <f>$P226</f>
        <v>15</v>
      </c>
      <c r="AG226" s="65">
        <f>AG224</f>
        <v>53</v>
      </c>
      <c r="AH226" s="65" t="s">
        <v>177</v>
      </c>
      <c r="AI226" s="65" t="s">
        <v>117</v>
      </c>
      <c r="AJ226" s="65">
        <f>$P226</f>
        <v>15</v>
      </c>
      <c r="AK226" s="65">
        <f>AK224</f>
        <v>53</v>
      </c>
      <c r="AL226" s="65" t="s">
        <v>118</v>
      </c>
      <c r="AM226" s="65" t="s">
        <v>178</v>
      </c>
      <c r="AN226" s="65">
        <f>$P226</f>
        <v>15</v>
      </c>
      <c r="AO226" s="65">
        <f>AO224</f>
        <v>53</v>
      </c>
      <c r="AP226" s="65" t="s">
        <v>179</v>
      </c>
      <c r="AQ226" s="65" t="s">
        <v>180</v>
      </c>
      <c r="AR226" s="65">
        <f>$P226</f>
        <v>15</v>
      </c>
      <c r="AS226" s="65">
        <f>AS224</f>
        <v>53</v>
      </c>
      <c r="AT226" s="65" t="s">
        <v>181</v>
      </c>
      <c r="AV226" s="65">
        <f>$P226</f>
        <v>15</v>
      </c>
      <c r="AW226" s="65">
        <f>AW224</f>
        <v>53</v>
      </c>
    </row>
    <row r="227" spans="14:49" hidden="1" x14ac:dyDescent="0.2"/>
    <row r="228" spans="14:49" ht="25.5" hidden="1" x14ac:dyDescent="0.2">
      <c r="N228" s="70" t="s">
        <v>52</v>
      </c>
      <c r="O228" s="70" t="s">
        <v>52</v>
      </c>
      <c r="P228" s="70" t="s">
        <v>0</v>
      </c>
      <c r="Q228" s="211" t="s">
        <v>145</v>
      </c>
      <c r="R228" s="70" t="s">
        <v>52</v>
      </c>
      <c r="S228" s="70" t="s">
        <v>52</v>
      </c>
      <c r="T228" s="70" t="s">
        <v>0</v>
      </c>
      <c r="U228" s="211" t="s">
        <v>145</v>
      </c>
      <c r="V228" s="70" t="s">
        <v>52</v>
      </c>
      <c r="W228" s="70" t="s">
        <v>52</v>
      </c>
      <c r="X228" s="70" t="s">
        <v>0</v>
      </c>
      <c r="Y228" s="211" t="s">
        <v>145</v>
      </c>
      <c r="Z228" s="70" t="s">
        <v>52</v>
      </c>
      <c r="AA228" s="70" t="s">
        <v>52</v>
      </c>
      <c r="AB228" s="70" t="s">
        <v>0</v>
      </c>
      <c r="AC228" s="211" t="s">
        <v>145</v>
      </c>
      <c r="AD228" s="70" t="s">
        <v>52</v>
      </c>
      <c r="AE228" s="70" t="s">
        <v>52</v>
      </c>
      <c r="AF228" s="70" t="s">
        <v>0</v>
      </c>
      <c r="AG228" s="211" t="s">
        <v>145</v>
      </c>
      <c r="AH228" s="70" t="s">
        <v>52</v>
      </c>
      <c r="AI228" s="70" t="s">
        <v>52</v>
      </c>
      <c r="AJ228" s="70" t="s">
        <v>0</v>
      </c>
      <c r="AK228" s="211" t="s">
        <v>145</v>
      </c>
      <c r="AL228" s="70" t="s">
        <v>52</v>
      </c>
      <c r="AM228" s="70" t="s">
        <v>52</v>
      </c>
      <c r="AN228" s="70" t="s">
        <v>0</v>
      </c>
      <c r="AO228" s="211" t="s">
        <v>145</v>
      </c>
      <c r="AP228" s="70" t="s">
        <v>52</v>
      </c>
      <c r="AQ228" s="70" t="s">
        <v>52</v>
      </c>
      <c r="AR228" s="70" t="s">
        <v>0</v>
      </c>
      <c r="AS228" s="211" t="s">
        <v>145</v>
      </c>
      <c r="AT228" s="70" t="s">
        <v>52</v>
      </c>
      <c r="AU228" s="70" t="s">
        <v>52</v>
      </c>
      <c r="AV228" s="70" t="s">
        <v>0</v>
      </c>
      <c r="AW228" s="211" t="s">
        <v>145</v>
      </c>
    </row>
    <row r="229" spans="14:49" hidden="1" x14ac:dyDescent="0.2">
      <c r="N229" s="65">
        <v>0</v>
      </c>
      <c r="O229" s="65">
        <v>0</v>
      </c>
      <c r="P229" s="65">
        <f>DGET('Bestandesdaten &gt;100 ha'!$AV$9:$AX$24,'Bestandesdaten &gt;100 ha'!$AX$9,B115:B116)</f>
        <v>16</v>
      </c>
      <c r="Q229" s="65">
        <f>Q226</f>
        <v>53</v>
      </c>
      <c r="R229" s="65" t="s">
        <v>182</v>
      </c>
      <c r="S229" s="65" t="str">
        <f>$S$198</f>
        <v>&lt;4</v>
      </c>
      <c r="T229" s="65">
        <f>$P229</f>
        <v>16</v>
      </c>
      <c r="U229" s="65">
        <f>U226</f>
        <v>53</v>
      </c>
      <c r="V229" s="65" t="str">
        <f>$V$198</f>
        <v>&gt;3</v>
      </c>
      <c r="W229" s="65" t="s">
        <v>173</v>
      </c>
      <c r="X229" s="65">
        <f>$P229</f>
        <v>16</v>
      </c>
      <c r="Y229" s="65">
        <f>Y226</f>
        <v>53</v>
      </c>
      <c r="Z229" s="65" t="s">
        <v>174</v>
      </c>
      <c r="AA229" s="65" t="s">
        <v>175</v>
      </c>
      <c r="AB229" s="65">
        <f>$P229</f>
        <v>16</v>
      </c>
      <c r="AC229" s="65">
        <f>AC226</f>
        <v>53</v>
      </c>
      <c r="AD229" s="65" t="s">
        <v>116</v>
      </c>
      <c r="AE229" s="65" t="s">
        <v>176</v>
      </c>
      <c r="AF229" s="65">
        <f>$P229</f>
        <v>16</v>
      </c>
      <c r="AG229" s="65">
        <f>AG226</f>
        <v>53</v>
      </c>
      <c r="AH229" s="65" t="s">
        <v>177</v>
      </c>
      <c r="AI229" s="65" t="s">
        <v>117</v>
      </c>
      <c r="AJ229" s="65">
        <f>$P229</f>
        <v>16</v>
      </c>
      <c r="AK229" s="65">
        <f>AK226</f>
        <v>53</v>
      </c>
      <c r="AL229" s="65" t="s">
        <v>118</v>
      </c>
      <c r="AM229" s="65" t="s">
        <v>178</v>
      </c>
      <c r="AN229" s="65">
        <f>$P229</f>
        <v>16</v>
      </c>
      <c r="AO229" s="65">
        <f>AO226</f>
        <v>53</v>
      </c>
      <c r="AP229" s="65" t="s">
        <v>179</v>
      </c>
      <c r="AQ229" s="65" t="s">
        <v>180</v>
      </c>
      <c r="AR229" s="65">
        <f>$P229</f>
        <v>16</v>
      </c>
      <c r="AS229" s="65">
        <f>AS226</f>
        <v>53</v>
      </c>
      <c r="AT229" s="65" t="s">
        <v>181</v>
      </c>
      <c r="AV229" s="65">
        <f>$P229</f>
        <v>16</v>
      </c>
      <c r="AW229" s="65">
        <f>AW226</f>
        <v>53</v>
      </c>
    </row>
    <row r="230" spans="14:49" ht="25.5" hidden="1" x14ac:dyDescent="0.2">
      <c r="N230" s="70" t="s">
        <v>52</v>
      </c>
      <c r="O230" s="70" t="s">
        <v>52</v>
      </c>
      <c r="P230" s="70" t="s">
        <v>0</v>
      </c>
      <c r="Q230" s="211" t="s">
        <v>145</v>
      </c>
      <c r="R230" s="70" t="s">
        <v>52</v>
      </c>
      <c r="S230" s="70" t="s">
        <v>52</v>
      </c>
      <c r="T230" s="70" t="s">
        <v>0</v>
      </c>
      <c r="U230" s="211" t="s">
        <v>145</v>
      </c>
      <c r="V230" s="70" t="s">
        <v>52</v>
      </c>
      <c r="W230" s="70" t="s">
        <v>52</v>
      </c>
      <c r="X230" s="70" t="s">
        <v>0</v>
      </c>
      <c r="Y230" s="211" t="s">
        <v>145</v>
      </c>
      <c r="Z230" s="70" t="s">
        <v>52</v>
      </c>
      <c r="AA230" s="70" t="s">
        <v>52</v>
      </c>
      <c r="AB230" s="70" t="s">
        <v>0</v>
      </c>
      <c r="AC230" s="211" t="s">
        <v>145</v>
      </c>
      <c r="AD230" s="70" t="s">
        <v>52</v>
      </c>
      <c r="AE230" s="70" t="s">
        <v>52</v>
      </c>
      <c r="AF230" s="70" t="s">
        <v>0</v>
      </c>
      <c r="AG230" s="211" t="s">
        <v>145</v>
      </c>
      <c r="AH230" s="70" t="s">
        <v>52</v>
      </c>
      <c r="AI230" s="70" t="s">
        <v>52</v>
      </c>
      <c r="AJ230" s="70" t="s">
        <v>0</v>
      </c>
      <c r="AK230" s="211" t="s">
        <v>145</v>
      </c>
      <c r="AL230" s="70" t="s">
        <v>52</v>
      </c>
      <c r="AM230" s="70" t="s">
        <v>52</v>
      </c>
      <c r="AN230" s="70" t="s">
        <v>0</v>
      </c>
      <c r="AO230" s="211" t="s">
        <v>145</v>
      </c>
      <c r="AP230" s="70" t="s">
        <v>52</v>
      </c>
      <c r="AQ230" s="70" t="s">
        <v>52</v>
      </c>
      <c r="AR230" s="70" t="s">
        <v>0</v>
      </c>
      <c r="AS230" s="211" t="s">
        <v>145</v>
      </c>
      <c r="AT230" s="70" t="s">
        <v>52</v>
      </c>
      <c r="AU230" s="70" t="s">
        <v>52</v>
      </c>
      <c r="AV230" s="70" t="s">
        <v>0</v>
      </c>
      <c r="AW230" s="211" t="s">
        <v>145</v>
      </c>
    </row>
    <row r="231" spans="14:49" hidden="1" x14ac:dyDescent="0.2">
      <c r="N231" s="65">
        <v>0</v>
      </c>
      <c r="O231" s="65">
        <v>0</v>
      </c>
      <c r="P231" s="65">
        <f>P229</f>
        <v>16</v>
      </c>
      <c r="Q231" s="65">
        <f>Q229</f>
        <v>53</v>
      </c>
      <c r="R231" s="65" t="s">
        <v>182</v>
      </c>
      <c r="S231" s="65" t="str">
        <f>$S$198</f>
        <v>&lt;4</v>
      </c>
      <c r="T231" s="65">
        <f>$P231</f>
        <v>16</v>
      </c>
      <c r="U231" s="65">
        <f>U229</f>
        <v>53</v>
      </c>
      <c r="V231" s="65" t="str">
        <f>$V$198</f>
        <v>&gt;3</v>
      </c>
      <c r="W231" s="65" t="s">
        <v>173</v>
      </c>
      <c r="X231" s="65">
        <f>$P231</f>
        <v>16</v>
      </c>
      <c r="Y231" s="65">
        <f>Y229</f>
        <v>53</v>
      </c>
      <c r="Z231" s="65" t="s">
        <v>174</v>
      </c>
      <c r="AA231" s="65" t="s">
        <v>175</v>
      </c>
      <c r="AB231" s="65">
        <f>$P231</f>
        <v>16</v>
      </c>
      <c r="AC231" s="65">
        <f>AC229</f>
        <v>53</v>
      </c>
      <c r="AD231" s="65" t="s">
        <v>116</v>
      </c>
      <c r="AE231" s="65" t="s">
        <v>176</v>
      </c>
      <c r="AF231" s="65">
        <f>$P231</f>
        <v>16</v>
      </c>
      <c r="AG231" s="65">
        <f>AG229</f>
        <v>53</v>
      </c>
      <c r="AH231" s="65" t="s">
        <v>177</v>
      </c>
      <c r="AI231" s="65" t="s">
        <v>117</v>
      </c>
      <c r="AJ231" s="65">
        <f>$P231</f>
        <v>16</v>
      </c>
      <c r="AK231" s="65">
        <f>AK229</f>
        <v>53</v>
      </c>
      <c r="AL231" s="65" t="s">
        <v>118</v>
      </c>
      <c r="AM231" s="65" t="s">
        <v>178</v>
      </c>
      <c r="AN231" s="65">
        <f>$P231</f>
        <v>16</v>
      </c>
      <c r="AO231" s="65">
        <f>AO229</f>
        <v>53</v>
      </c>
      <c r="AP231" s="65" t="s">
        <v>179</v>
      </c>
      <c r="AQ231" s="65" t="s">
        <v>180</v>
      </c>
      <c r="AR231" s="65">
        <f>$P231</f>
        <v>16</v>
      </c>
      <c r="AS231" s="65">
        <f>AS229</f>
        <v>53</v>
      </c>
      <c r="AT231" s="65" t="s">
        <v>181</v>
      </c>
      <c r="AV231" s="65">
        <f>$P231</f>
        <v>16</v>
      </c>
      <c r="AW231" s="65">
        <f>AW229</f>
        <v>53</v>
      </c>
    </row>
    <row r="232" spans="14:49" ht="25.5" hidden="1" x14ac:dyDescent="0.2">
      <c r="N232" s="70" t="s">
        <v>52</v>
      </c>
      <c r="O232" s="70" t="s">
        <v>52</v>
      </c>
      <c r="P232" s="70" t="s">
        <v>0</v>
      </c>
      <c r="Q232" s="211" t="s">
        <v>145</v>
      </c>
      <c r="R232" s="70" t="s">
        <v>52</v>
      </c>
      <c r="S232" s="70" t="s">
        <v>52</v>
      </c>
      <c r="T232" s="70" t="s">
        <v>0</v>
      </c>
      <c r="U232" s="211" t="s">
        <v>145</v>
      </c>
      <c r="V232" s="70" t="s">
        <v>52</v>
      </c>
      <c r="W232" s="70" t="s">
        <v>52</v>
      </c>
      <c r="X232" s="70" t="s">
        <v>0</v>
      </c>
      <c r="Y232" s="211" t="s">
        <v>145</v>
      </c>
      <c r="Z232" s="70" t="s">
        <v>52</v>
      </c>
      <c r="AA232" s="70" t="s">
        <v>52</v>
      </c>
      <c r="AB232" s="70" t="s">
        <v>0</v>
      </c>
      <c r="AC232" s="211" t="s">
        <v>145</v>
      </c>
      <c r="AD232" s="70" t="s">
        <v>52</v>
      </c>
      <c r="AE232" s="70" t="s">
        <v>52</v>
      </c>
      <c r="AF232" s="70" t="s">
        <v>0</v>
      </c>
      <c r="AG232" s="211" t="s">
        <v>145</v>
      </c>
      <c r="AH232" s="70" t="s">
        <v>52</v>
      </c>
      <c r="AI232" s="70" t="s">
        <v>52</v>
      </c>
      <c r="AJ232" s="70" t="s">
        <v>0</v>
      </c>
      <c r="AK232" s="211" t="s">
        <v>145</v>
      </c>
      <c r="AL232" s="70" t="s">
        <v>52</v>
      </c>
      <c r="AM232" s="70" t="s">
        <v>52</v>
      </c>
      <c r="AN232" s="70" t="s">
        <v>0</v>
      </c>
      <c r="AO232" s="211" t="s">
        <v>145</v>
      </c>
      <c r="AP232" s="70" t="s">
        <v>52</v>
      </c>
      <c r="AQ232" s="70" t="s">
        <v>52</v>
      </c>
      <c r="AR232" s="70" t="s">
        <v>0</v>
      </c>
      <c r="AS232" s="211" t="s">
        <v>145</v>
      </c>
      <c r="AT232" s="70" t="s">
        <v>52</v>
      </c>
      <c r="AU232" s="70" t="s">
        <v>52</v>
      </c>
      <c r="AV232" s="70" t="s">
        <v>0</v>
      </c>
      <c r="AW232" s="211" t="s">
        <v>145</v>
      </c>
    </row>
    <row r="233" spans="14:49" hidden="1" x14ac:dyDescent="0.2">
      <c r="N233" s="65">
        <v>0</v>
      </c>
      <c r="O233" s="65">
        <v>0</v>
      </c>
      <c r="P233" s="65">
        <f>P229</f>
        <v>16</v>
      </c>
      <c r="Q233" s="65">
        <f>Q231</f>
        <v>53</v>
      </c>
      <c r="R233" s="65" t="s">
        <v>182</v>
      </c>
      <c r="S233" s="65" t="str">
        <f>$S$198</f>
        <v>&lt;4</v>
      </c>
      <c r="T233" s="65">
        <f>$P233</f>
        <v>16</v>
      </c>
      <c r="U233" s="65">
        <f>U231</f>
        <v>53</v>
      </c>
      <c r="V233" s="65" t="str">
        <f>$V$198</f>
        <v>&gt;3</v>
      </c>
      <c r="W233" s="65" t="s">
        <v>173</v>
      </c>
      <c r="X233" s="65">
        <f>$P233</f>
        <v>16</v>
      </c>
      <c r="Y233" s="65">
        <f>Y231</f>
        <v>53</v>
      </c>
      <c r="Z233" s="65" t="s">
        <v>174</v>
      </c>
      <c r="AA233" s="65" t="s">
        <v>175</v>
      </c>
      <c r="AB233" s="65">
        <f>$P233</f>
        <v>16</v>
      </c>
      <c r="AC233" s="65">
        <f>AC231</f>
        <v>53</v>
      </c>
      <c r="AD233" s="65" t="s">
        <v>116</v>
      </c>
      <c r="AE233" s="65" t="s">
        <v>176</v>
      </c>
      <c r="AF233" s="65">
        <f>$P233</f>
        <v>16</v>
      </c>
      <c r="AG233" s="65">
        <f>AG231</f>
        <v>53</v>
      </c>
      <c r="AH233" s="65" t="s">
        <v>177</v>
      </c>
      <c r="AI233" s="65" t="s">
        <v>117</v>
      </c>
      <c r="AJ233" s="65">
        <f>$P233</f>
        <v>16</v>
      </c>
      <c r="AK233" s="65">
        <f>AK231</f>
        <v>53</v>
      </c>
      <c r="AL233" s="65" t="s">
        <v>118</v>
      </c>
      <c r="AM233" s="65" t="s">
        <v>178</v>
      </c>
      <c r="AN233" s="65">
        <f>$P233</f>
        <v>16</v>
      </c>
      <c r="AO233" s="65">
        <f>AO231</f>
        <v>53</v>
      </c>
      <c r="AP233" s="65" t="s">
        <v>179</v>
      </c>
      <c r="AQ233" s="65" t="s">
        <v>180</v>
      </c>
      <c r="AR233" s="65">
        <f>$P233</f>
        <v>16</v>
      </c>
      <c r="AS233" s="65">
        <f>AS231</f>
        <v>53</v>
      </c>
      <c r="AT233" s="65" t="s">
        <v>181</v>
      </c>
      <c r="AV233" s="65">
        <f>$P233</f>
        <v>16</v>
      </c>
      <c r="AW233" s="65">
        <f>AW231</f>
        <v>53</v>
      </c>
    </row>
    <row r="234" spans="14:49" hidden="1" x14ac:dyDescent="0.2"/>
    <row r="235" spans="14:49" ht="25.5" hidden="1" x14ac:dyDescent="0.2">
      <c r="N235" s="70" t="s">
        <v>52</v>
      </c>
      <c r="O235" s="70" t="s">
        <v>52</v>
      </c>
      <c r="P235" s="70" t="s">
        <v>0</v>
      </c>
      <c r="Q235" s="211" t="s">
        <v>145</v>
      </c>
      <c r="R235" s="70" t="s">
        <v>52</v>
      </c>
      <c r="S235" s="70" t="s">
        <v>52</v>
      </c>
      <c r="T235" s="70" t="s">
        <v>0</v>
      </c>
      <c r="U235" s="211" t="s">
        <v>145</v>
      </c>
      <c r="V235" s="70" t="s">
        <v>52</v>
      </c>
      <c r="W235" s="70" t="s">
        <v>52</v>
      </c>
      <c r="X235" s="70" t="s">
        <v>0</v>
      </c>
      <c r="Y235" s="211" t="s">
        <v>145</v>
      </c>
      <c r="Z235" s="70" t="s">
        <v>52</v>
      </c>
      <c r="AA235" s="70" t="s">
        <v>52</v>
      </c>
      <c r="AB235" s="70" t="s">
        <v>0</v>
      </c>
      <c r="AC235" s="211" t="s">
        <v>145</v>
      </c>
      <c r="AD235" s="70" t="s">
        <v>52</v>
      </c>
      <c r="AE235" s="70" t="s">
        <v>52</v>
      </c>
      <c r="AF235" s="70" t="s">
        <v>0</v>
      </c>
      <c r="AG235" s="211" t="s">
        <v>145</v>
      </c>
      <c r="AH235" s="70" t="s">
        <v>52</v>
      </c>
      <c r="AI235" s="70" t="s">
        <v>52</v>
      </c>
      <c r="AJ235" s="70" t="s">
        <v>0</v>
      </c>
      <c r="AK235" s="211" t="s">
        <v>145</v>
      </c>
      <c r="AL235" s="70" t="s">
        <v>52</v>
      </c>
      <c r="AM235" s="70" t="s">
        <v>52</v>
      </c>
      <c r="AN235" s="70" t="s">
        <v>0</v>
      </c>
      <c r="AO235" s="211" t="s">
        <v>145</v>
      </c>
      <c r="AP235" s="70" t="s">
        <v>52</v>
      </c>
      <c r="AQ235" s="70" t="s">
        <v>52</v>
      </c>
      <c r="AR235" s="70" t="s">
        <v>0</v>
      </c>
      <c r="AS235" s="211" t="s">
        <v>145</v>
      </c>
      <c r="AT235" s="70" t="s">
        <v>52</v>
      </c>
      <c r="AU235" s="70" t="s">
        <v>52</v>
      </c>
      <c r="AV235" s="70" t="s">
        <v>0</v>
      </c>
      <c r="AW235" s="211" t="s">
        <v>145</v>
      </c>
    </row>
    <row r="236" spans="14:49" hidden="1" x14ac:dyDescent="0.2">
      <c r="N236" s="65">
        <v>0</v>
      </c>
      <c r="O236" s="65">
        <v>0</v>
      </c>
      <c r="P236" s="65">
        <f>DGET('Bestandesdaten &gt;100 ha'!$AV$9:$AX$24,'Bestandesdaten &gt;100 ha'!$AX$9,B122:B123)</f>
        <v>21</v>
      </c>
      <c r="Q236" s="65">
        <f>Q233</f>
        <v>53</v>
      </c>
      <c r="R236" s="65" t="s">
        <v>182</v>
      </c>
      <c r="S236" s="65" t="str">
        <f>$S$198</f>
        <v>&lt;4</v>
      </c>
      <c r="T236" s="65">
        <f>$P236</f>
        <v>21</v>
      </c>
      <c r="U236" s="65">
        <f>U233</f>
        <v>53</v>
      </c>
      <c r="V236" s="65" t="str">
        <f>$V$198</f>
        <v>&gt;3</v>
      </c>
      <c r="W236" s="65" t="s">
        <v>173</v>
      </c>
      <c r="X236" s="65">
        <f>$P236</f>
        <v>21</v>
      </c>
      <c r="Y236" s="65">
        <f>Y233</f>
        <v>53</v>
      </c>
      <c r="Z236" s="65" t="s">
        <v>174</v>
      </c>
      <c r="AA236" s="65" t="s">
        <v>175</v>
      </c>
      <c r="AB236" s="65">
        <f>$P236</f>
        <v>21</v>
      </c>
      <c r="AC236" s="65">
        <f>AC233</f>
        <v>53</v>
      </c>
      <c r="AD236" s="65" t="s">
        <v>116</v>
      </c>
      <c r="AE236" s="65" t="s">
        <v>176</v>
      </c>
      <c r="AF236" s="65">
        <f>$P236</f>
        <v>21</v>
      </c>
      <c r="AG236" s="65">
        <f>AG233</f>
        <v>53</v>
      </c>
      <c r="AH236" s="65" t="s">
        <v>177</v>
      </c>
      <c r="AI236" s="65" t="s">
        <v>117</v>
      </c>
      <c r="AJ236" s="65">
        <f>$P236</f>
        <v>21</v>
      </c>
      <c r="AK236" s="65">
        <f>AK233</f>
        <v>53</v>
      </c>
      <c r="AL236" s="65" t="s">
        <v>118</v>
      </c>
      <c r="AM236" s="65" t="s">
        <v>178</v>
      </c>
      <c r="AN236" s="65">
        <f>$P236</f>
        <v>21</v>
      </c>
      <c r="AO236" s="65">
        <f>AO233</f>
        <v>53</v>
      </c>
      <c r="AP236" s="65" t="s">
        <v>179</v>
      </c>
      <c r="AQ236" s="65" t="s">
        <v>180</v>
      </c>
      <c r="AR236" s="65">
        <f>$P236</f>
        <v>21</v>
      </c>
      <c r="AS236" s="65">
        <f>AS233</f>
        <v>53</v>
      </c>
      <c r="AT236" s="65" t="s">
        <v>181</v>
      </c>
      <c r="AV236" s="65">
        <f>$P236</f>
        <v>21</v>
      </c>
      <c r="AW236" s="65">
        <f>AW233</f>
        <v>53</v>
      </c>
    </row>
    <row r="237" spans="14:49" ht="25.5" hidden="1" x14ac:dyDescent="0.2">
      <c r="N237" s="70" t="s">
        <v>52</v>
      </c>
      <c r="O237" s="70" t="s">
        <v>52</v>
      </c>
      <c r="P237" s="70" t="s">
        <v>0</v>
      </c>
      <c r="Q237" s="211" t="s">
        <v>145</v>
      </c>
      <c r="R237" s="70" t="s">
        <v>52</v>
      </c>
      <c r="S237" s="70" t="s">
        <v>52</v>
      </c>
      <c r="T237" s="70" t="s">
        <v>0</v>
      </c>
      <c r="U237" s="211" t="s">
        <v>145</v>
      </c>
      <c r="V237" s="70" t="s">
        <v>52</v>
      </c>
      <c r="W237" s="70" t="s">
        <v>52</v>
      </c>
      <c r="X237" s="70" t="s">
        <v>0</v>
      </c>
      <c r="Y237" s="211" t="s">
        <v>145</v>
      </c>
      <c r="Z237" s="70" t="s">
        <v>52</v>
      </c>
      <c r="AA237" s="70" t="s">
        <v>52</v>
      </c>
      <c r="AB237" s="70" t="s">
        <v>0</v>
      </c>
      <c r="AC237" s="211" t="s">
        <v>145</v>
      </c>
      <c r="AD237" s="70" t="s">
        <v>52</v>
      </c>
      <c r="AE237" s="70" t="s">
        <v>52</v>
      </c>
      <c r="AF237" s="70" t="s">
        <v>0</v>
      </c>
      <c r="AG237" s="211" t="s">
        <v>145</v>
      </c>
      <c r="AH237" s="70" t="s">
        <v>52</v>
      </c>
      <c r="AI237" s="70" t="s">
        <v>52</v>
      </c>
      <c r="AJ237" s="70" t="s">
        <v>0</v>
      </c>
      <c r="AK237" s="211" t="s">
        <v>145</v>
      </c>
      <c r="AL237" s="70" t="s">
        <v>52</v>
      </c>
      <c r="AM237" s="70" t="s">
        <v>52</v>
      </c>
      <c r="AN237" s="70" t="s">
        <v>0</v>
      </c>
      <c r="AO237" s="211" t="s">
        <v>145</v>
      </c>
      <c r="AP237" s="70" t="s">
        <v>52</v>
      </c>
      <c r="AQ237" s="70" t="s">
        <v>52</v>
      </c>
      <c r="AR237" s="70" t="s">
        <v>0</v>
      </c>
      <c r="AS237" s="211" t="s">
        <v>145</v>
      </c>
      <c r="AT237" s="70" t="s">
        <v>52</v>
      </c>
      <c r="AU237" s="70" t="s">
        <v>52</v>
      </c>
      <c r="AV237" s="70" t="s">
        <v>0</v>
      </c>
      <c r="AW237" s="211" t="s">
        <v>145</v>
      </c>
    </row>
    <row r="238" spans="14:49" hidden="1" x14ac:dyDescent="0.2">
      <c r="N238" s="65">
        <v>0</v>
      </c>
      <c r="O238" s="65">
        <v>0</v>
      </c>
      <c r="P238" s="65">
        <f>P236</f>
        <v>21</v>
      </c>
      <c r="Q238" s="65">
        <f>Q236</f>
        <v>53</v>
      </c>
      <c r="R238" s="65" t="s">
        <v>182</v>
      </c>
      <c r="S238" s="65" t="str">
        <f>$S$198</f>
        <v>&lt;4</v>
      </c>
      <c r="T238" s="65">
        <f>$P238</f>
        <v>21</v>
      </c>
      <c r="U238" s="65">
        <f>U236</f>
        <v>53</v>
      </c>
      <c r="V238" s="65" t="str">
        <f>$V$198</f>
        <v>&gt;3</v>
      </c>
      <c r="W238" s="65" t="s">
        <v>173</v>
      </c>
      <c r="X238" s="65">
        <f>$P238</f>
        <v>21</v>
      </c>
      <c r="Y238" s="65">
        <f>Y236</f>
        <v>53</v>
      </c>
      <c r="Z238" s="65" t="s">
        <v>174</v>
      </c>
      <c r="AA238" s="65" t="s">
        <v>175</v>
      </c>
      <c r="AB238" s="65">
        <f>$P238</f>
        <v>21</v>
      </c>
      <c r="AC238" s="65">
        <f>AC236</f>
        <v>53</v>
      </c>
      <c r="AD238" s="65" t="s">
        <v>116</v>
      </c>
      <c r="AE238" s="65" t="s">
        <v>176</v>
      </c>
      <c r="AF238" s="65">
        <f>$P238</f>
        <v>21</v>
      </c>
      <c r="AG238" s="65">
        <f>AG236</f>
        <v>53</v>
      </c>
      <c r="AH238" s="65" t="s">
        <v>177</v>
      </c>
      <c r="AI238" s="65" t="s">
        <v>117</v>
      </c>
      <c r="AJ238" s="65">
        <f>$P238</f>
        <v>21</v>
      </c>
      <c r="AK238" s="65">
        <f>AK236</f>
        <v>53</v>
      </c>
      <c r="AL238" s="65" t="s">
        <v>118</v>
      </c>
      <c r="AM238" s="65" t="s">
        <v>178</v>
      </c>
      <c r="AN238" s="65">
        <f>$P238</f>
        <v>21</v>
      </c>
      <c r="AO238" s="65">
        <f>AO236</f>
        <v>53</v>
      </c>
      <c r="AP238" s="65" t="s">
        <v>179</v>
      </c>
      <c r="AQ238" s="65" t="s">
        <v>180</v>
      </c>
      <c r="AR238" s="65">
        <f>$P238</f>
        <v>21</v>
      </c>
      <c r="AS238" s="65">
        <f>AS236</f>
        <v>53</v>
      </c>
      <c r="AT238" s="65" t="s">
        <v>181</v>
      </c>
      <c r="AV238" s="65">
        <f>$P238</f>
        <v>21</v>
      </c>
      <c r="AW238" s="65">
        <f>AW236</f>
        <v>53</v>
      </c>
    </row>
    <row r="239" spans="14:49" ht="25.5" hidden="1" x14ac:dyDescent="0.2">
      <c r="N239" s="70" t="s">
        <v>52</v>
      </c>
      <c r="O239" s="70" t="s">
        <v>52</v>
      </c>
      <c r="P239" s="70" t="s">
        <v>0</v>
      </c>
      <c r="Q239" s="211" t="s">
        <v>145</v>
      </c>
      <c r="R239" s="70" t="s">
        <v>52</v>
      </c>
      <c r="S239" s="70" t="s">
        <v>52</v>
      </c>
      <c r="T239" s="70" t="s">
        <v>0</v>
      </c>
      <c r="U239" s="211" t="s">
        <v>145</v>
      </c>
      <c r="V239" s="70" t="s">
        <v>52</v>
      </c>
      <c r="W239" s="70" t="s">
        <v>52</v>
      </c>
      <c r="X239" s="70" t="s">
        <v>0</v>
      </c>
      <c r="Y239" s="211" t="s">
        <v>145</v>
      </c>
      <c r="Z239" s="70" t="s">
        <v>52</v>
      </c>
      <c r="AA239" s="70" t="s">
        <v>52</v>
      </c>
      <c r="AB239" s="70" t="s">
        <v>0</v>
      </c>
      <c r="AC239" s="211" t="s">
        <v>145</v>
      </c>
      <c r="AD239" s="70" t="s">
        <v>52</v>
      </c>
      <c r="AE239" s="70" t="s">
        <v>52</v>
      </c>
      <c r="AF239" s="70" t="s">
        <v>0</v>
      </c>
      <c r="AG239" s="211" t="s">
        <v>145</v>
      </c>
      <c r="AH239" s="70" t="s">
        <v>52</v>
      </c>
      <c r="AI239" s="70" t="s">
        <v>52</v>
      </c>
      <c r="AJ239" s="70" t="s">
        <v>0</v>
      </c>
      <c r="AK239" s="211" t="s">
        <v>145</v>
      </c>
      <c r="AL239" s="70" t="s">
        <v>52</v>
      </c>
      <c r="AM239" s="70" t="s">
        <v>52</v>
      </c>
      <c r="AN239" s="70" t="s">
        <v>0</v>
      </c>
      <c r="AO239" s="211" t="s">
        <v>145</v>
      </c>
      <c r="AP239" s="70" t="s">
        <v>52</v>
      </c>
      <c r="AQ239" s="70" t="s">
        <v>52</v>
      </c>
      <c r="AR239" s="70" t="s">
        <v>0</v>
      </c>
      <c r="AS239" s="211" t="s">
        <v>145</v>
      </c>
      <c r="AT239" s="70" t="s">
        <v>52</v>
      </c>
      <c r="AU239" s="70" t="s">
        <v>52</v>
      </c>
      <c r="AV239" s="70" t="s">
        <v>0</v>
      </c>
      <c r="AW239" s="211" t="s">
        <v>145</v>
      </c>
    </row>
    <row r="240" spans="14:49" hidden="1" x14ac:dyDescent="0.2">
      <c r="N240" s="65">
        <v>0</v>
      </c>
      <c r="O240" s="65">
        <v>0</v>
      </c>
      <c r="P240" s="65">
        <f>P236</f>
        <v>21</v>
      </c>
      <c r="Q240" s="65">
        <f>Q238</f>
        <v>53</v>
      </c>
      <c r="R240" s="65" t="s">
        <v>182</v>
      </c>
      <c r="S240" s="65" t="str">
        <f>$S$198</f>
        <v>&lt;4</v>
      </c>
      <c r="T240" s="65">
        <f>$P240</f>
        <v>21</v>
      </c>
      <c r="U240" s="65">
        <f>U238</f>
        <v>53</v>
      </c>
      <c r="V240" s="65" t="str">
        <f>$V$198</f>
        <v>&gt;3</v>
      </c>
      <c r="W240" s="65" t="s">
        <v>173</v>
      </c>
      <c r="X240" s="65">
        <f>$P240</f>
        <v>21</v>
      </c>
      <c r="Y240" s="65">
        <f>Y238</f>
        <v>53</v>
      </c>
      <c r="Z240" s="65" t="s">
        <v>174</v>
      </c>
      <c r="AA240" s="65" t="s">
        <v>175</v>
      </c>
      <c r="AB240" s="65">
        <f>$P240</f>
        <v>21</v>
      </c>
      <c r="AC240" s="65">
        <f>AC238</f>
        <v>53</v>
      </c>
      <c r="AD240" s="65" t="s">
        <v>116</v>
      </c>
      <c r="AE240" s="65" t="s">
        <v>176</v>
      </c>
      <c r="AF240" s="65">
        <f>$P240</f>
        <v>21</v>
      </c>
      <c r="AG240" s="65">
        <f>AG238</f>
        <v>53</v>
      </c>
      <c r="AH240" s="65" t="s">
        <v>177</v>
      </c>
      <c r="AI240" s="65" t="s">
        <v>117</v>
      </c>
      <c r="AJ240" s="65">
        <f>$P240</f>
        <v>21</v>
      </c>
      <c r="AK240" s="65">
        <f>AK238</f>
        <v>53</v>
      </c>
      <c r="AL240" s="65" t="s">
        <v>118</v>
      </c>
      <c r="AM240" s="65" t="s">
        <v>178</v>
      </c>
      <c r="AN240" s="65">
        <f>$P240</f>
        <v>21</v>
      </c>
      <c r="AO240" s="65">
        <f>AO238</f>
        <v>53</v>
      </c>
      <c r="AP240" s="65" t="s">
        <v>179</v>
      </c>
      <c r="AQ240" s="65" t="s">
        <v>180</v>
      </c>
      <c r="AR240" s="65">
        <f>$P240</f>
        <v>21</v>
      </c>
      <c r="AS240" s="65">
        <f>AS238</f>
        <v>53</v>
      </c>
      <c r="AT240" s="65" t="s">
        <v>181</v>
      </c>
      <c r="AV240" s="65">
        <f>$P240</f>
        <v>21</v>
      </c>
      <c r="AW240" s="65">
        <f>AW238</f>
        <v>53</v>
      </c>
    </row>
    <row r="241" spans="13:49" hidden="1" x14ac:dyDescent="0.2"/>
    <row r="242" spans="13:49" ht="25.5" hidden="1" x14ac:dyDescent="0.2">
      <c r="N242" s="70" t="s">
        <v>52</v>
      </c>
      <c r="O242" s="70" t="s">
        <v>52</v>
      </c>
      <c r="P242" s="70" t="s">
        <v>0</v>
      </c>
      <c r="Q242" s="211" t="s">
        <v>145</v>
      </c>
      <c r="R242" s="70" t="s">
        <v>52</v>
      </c>
      <c r="S242" s="70" t="s">
        <v>52</v>
      </c>
      <c r="T242" s="70" t="s">
        <v>0</v>
      </c>
      <c r="U242" s="211" t="s">
        <v>145</v>
      </c>
      <c r="V242" s="70" t="s">
        <v>52</v>
      </c>
      <c r="W242" s="70" t="s">
        <v>52</v>
      </c>
      <c r="X242" s="70" t="s">
        <v>0</v>
      </c>
      <c r="Y242" s="211" t="s">
        <v>145</v>
      </c>
      <c r="Z242" s="70" t="s">
        <v>52</v>
      </c>
      <c r="AA242" s="70" t="s">
        <v>52</v>
      </c>
      <c r="AB242" s="70" t="s">
        <v>0</v>
      </c>
      <c r="AC242" s="211" t="s">
        <v>145</v>
      </c>
      <c r="AD242" s="70" t="s">
        <v>52</v>
      </c>
      <c r="AE242" s="70" t="s">
        <v>52</v>
      </c>
      <c r="AF242" s="70" t="s">
        <v>0</v>
      </c>
      <c r="AG242" s="211" t="s">
        <v>145</v>
      </c>
      <c r="AH242" s="70" t="s">
        <v>52</v>
      </c>
      <c r="AI242" s="70" t="s">
        <v>52</v>
      </c>
      <c r="AJ242" s="70" t="s">
        <v>0</v>
      </c>
      <c r="AK242" s="211" t="s">
        <v>145</v>
      </c>
      <c r="AL242" s="70" t="s">
        <v>52</v>
      </c>
      <c r="AM242" s="70" t="s">
        <v>52</v>
      </c>
      <c r="AN242" s="70" t="s">
        <v>0</v>
      </c>
      <c r="AO242" s="211" t="s">
        <v>145</v>
      </c>
      <c r="AP242" s="70" t="s">
        <v>52</v>
      </c>
      <c r="AQ242" s="70" t="s">
        <v>52</v>
      </c>
      <c r="AR242" s="70" t="s">
        <v>0</v>
      </c>
      <c r="AS242" s="211" t="s">
        <v>145</v>
      </c>
      <c r="AT242" s="70" t="s">
        <v>52</v>
      </c>
      <c r="AU242" s="70" t="s">
        <v>52</v>
      </c>
      <c r="AV242" s="70" t="s">
        <v>0</v>
      </c>
      <c r="AW242" s="211" t="s">
        <v>145</v>
      </c>
    </row>
    <row r="243" spans="13:49" hidden="1" x14ac:dyDescent="0.2">
      <c r="N243" s="65">
        <v>0</v>
      </c>
      <c r="O243" s="65">
        <v>0</v>
      </c>
      <c r="P243" s="65">
        <f>DGET('Bestandesdaten &gt;100 ha'!$AV$9:$AX$24,'Bestandesdaten &gt;100 ha'!$AX$9,B129:B130)</f>
        <v>22</v>
      </c>
      <c r="Q243" s="65">
        <f>Q240</f>
        <v>53</v>
      </c>
      <c r="R243" s="65" t="s">
        <v>182</v>
      </c>
      <c r="S243" s="65" t="str">
        <f>$S$198</f>
        <v>&lt;4</v>
      </c>
      <c r="T243" s="65">
        <f>$P243</f>
        <v>22</v>
      </c>
      <c r="U243" s="65">
        <f>U240</f>
        <v>53</v>
      </c>
      <c r="V243" s="65" t="str">
        <f>$V$198</f>
        <v>&gt;3</v>
      </c>
      <c r="W243" s="65" t="s">
        <v>173</v>
      </c>
      <c r="X243" s="65">
        <f>$P243</f>
        <v>22</v>
      </c>
      <c r="Y243" s="65">
        <f>Y240</f>
        <v>53</v>
      </c>
      <c r="Z243" s="65" t="s">
        <v>174</v>
      </c>
      <c r="AA243" s="65" t="s">
        <v>175</v>
      </c>
      <c r="AB243" s="65">
        <f>$P243</f>
        <v>22</v>
      </c>
      <c r="AC243" s="65">
        <f>AC240</f>
        <v>53</v>
      </c>
      <c r="AD243" s="65" t="s">
        <v>116</v>
      </c>
      <c r="AE243" s="65" t="s">
        <v>176</v>
      </c>
      <c r="AF243" s="65">
        <f>$P243</f>
        <v>22</v>
      </c>
      <c r="AG243" s="65">
        <f>AG240</f>
        <v>53</v>
      </c>
      <c r="AH243" s="65" t="s">
        <v>177</v>
      </c>
      <c r="AI243" s="65" t="s">
        <v>117</v>
      </c>
      <c r="AJ243" s="65">
        <f>$P243</f>
        <v>22</v>
      </c>
      <c r="AK243" s="65">
        <f>AK240</f>
        <v>53</v>
      </c>
      <c r="AL243" s="65" t="s">
        <v>118</v>
      </c>
      <c r="AM243" s="65" t="s">
        <v>178</v>
      </c>
      <c r="AN243" s="65">
        <f>$P243</f>
        <v>22</v>
      </c>
      <c r="AO243" s="65">
        <f>AO240</f>
        <v>53</v>
      </c>
      <c r="AP243" s="65" t="s">
        <v>179</v>
      </c>
      <c r="AQ243" s="65" t="s">
        <v>180</v>
      </c>
      <c r="AR243" s="65">
        <f>$P243</f>
        <v>22</v>
      </c>
      <c r="AS243" s="65">
        <f>AS240</f>
        <v>53</v>
      </c>
      <c r="AT243" s="65" t="s">
        <v>181</v>
      </c>
      <c r="AV243" s="65">
        <f>$P243</f>
        <v>22</v>
      </c>
      <c r="AW243" s="65">
        <f>AW240</f>
        <v>53</v>
      </c>
    </row>
    <row r="244" spans="13:49" ht="25.5" hidden="1" x14ac:dyDescent="0.2">
      <c r="N244" s="70" t="s">
        <v>52</v>
      </c>
      <c r="O244" s="70" t="s">
        <v>52</v>
      </c>
      <c r="P244" s="70" t="s">
        <v>0</v>
      </c>
      <c r="Q244" s="211" t="s">
        <v>145</v>
      </c>
      <c r="R244" s="70" t="s">
        <v>52</v>
      </c>
      <c r="S244" s="70" t="s">
        <v>52</v>
      </c>
      <c r="T244" s="70" t="s">
        <v>0</v>
      </c>
      <c r="U244" s="211" t="s">
        <v>145</v>
      </c>
      <c r="V244" s="70" t="s">
        <v>52</v>
      </c>
      <c r="W244" s="70" t="s">
        <v>52</v>
      </c>
      <c r="X244" s="70" t="s">
        <v>0</v>
      </c>
      <c r="Y244" s="211" t="s">
        <v>145</v>
      </c>
      <c r="Z244" s="70" t="s">
        <v>52</v>
      </c>
      <c r="AA244" s="70" t="s">
        <v>52</v>
      </c>
      <c r="AB244" s="70" t="s">
        <v>0</v>
      </c>
      <c r="AC244" s="211" t="s">
        <v>145</v>
      </c>
      <c r="AD244" s="70" t="s">
        <v>52</v>
      </c>
      <c r="AE244" s="70" t="s">
        <v>52</v>
      </c>
      <c r="AF244" s="70" t="s">
        <v>0</v>
      </c>
      <c r="AG244" s="211" t="s">
        <v>145</v>
      </c>
      <c r="AH244" s="70" t="s">
        <v>52</v>
      </c>
      <c r="AI244" s="70" t="s">
        <v>52</v>
      </c>
      <c r="AJ244" s="70" t="s">
        <v>0</v>
      </c>
      <c r="AK244" s="211" t="s">
        <v>145</v>
      </c>
      <c r="AL244" s="70" t="s">
        <v>52</v>
      </c>
      <c r="AM244" s="70" t="s">
        <v>52</v>
      </c>
      <c r="AN244" s="70" t="s">
        <v>0</v>
      </c>
      <c r="AO244" s="211" t="s">
        <v>145</v>
      </c>
      <c r="AP244" s="70" t="s">
        <v>52</v>
      </c>
      <c r="AQ244" s="70" t="s">
        <v>52</v>
      </c>
      <c r="AR244" s="70" t="s">
        <v>0</v>
      </c>
      <c r="AS244" s="211" t="s">
        <v>145</v>
      </c>
      <c r="AT244" s="70" t="s">
        <v>52</v>
      </c>
      <c r="AU244" s="70" t="s">
        <v>52</v>
      </c>
      <c r="AV244" s="70" t="s">
        <v>0</v>
      </c>
      <c r="AW244" s="211" t="s">
        <v>145</v>
      </c>
    </row>
    <row r="245" spans="13:49" hidden="1" x14ac:dyDescent="0.2">
      <c r="N245" s="65">
        <v>0</v>
      </c>
      <c r="O245" s="65">
        <v>0</v>
      </c>
      <c r="P245" s="65">
        <f>P243</f>
        <v>22</v>
      </c>
      <c r="Q245" s="65">
        <f>Q243</f>
        <v>53</v>
      </c>
      <c r="R245" s="65" t="s">
        <v>182</v>
      </c>
      <c r="S245" s="65" t="str">
        <f>$S$198</f>
        <v>&lt;4</v>
      </c>
      <c r="T245" s="65">
        <f>$P245</f>
        <v>22</v>
      </c>
      <c r="U245" s="65">
        <f>U243</f>
        <v>53</v>
      </c>
      <c r="V245" s="65" t="str">
        <f>$V$198</f>
        <v>&gt;3</v>
      </c>
      <c r="W245" s="65" t="s">
        <v>173</v>
      </c>
      <c r="X245" s="65">
        <f>$P245</f>
        <v>22</v>
      </c>
      <c r="Y245" s="65">
        <f>Y243</f>
        <v>53</v>
      </c>
      <c r="Z245" s="65" t="s">
        <v>174</v>
      </c>
      <c r="AA245" s="65" t="s">
        <v>175</v>
      </c>
      <c r="AB245" s="65">
        <f>$P245</f>
        <v>22</v>
      </c>
      <c r="AC245" s="65">
        <f>AC243</f>
        <v>53</v>
      </c>
      <c r="AD245" s="65" t="s">
        <v>116</v>
      </c>
      <c r="AE245" s="65" t="s">
        <v>176</v>
      </c>
      <c r="AF245" s="65">
        <f>$P245</f>
        <v>22</v>
      </c>
      <c r="AG245" s="65">
        <f>AG243</f>
        <v>53</v>
      </c>
      <c r="AH245" s="65" t="s">
        <v>177</v>
      </c>
      <c r="AI245" s="65" t="s">
        <v>117</v>
      </c>
      <c r="AJ245" s="65">
        <f>$P245</f>
        <v>22</v>
      </c>
      <c r="AK245" s="65">
        <f>AK243</f>
        <v>53</v>
      </c>
      <c r="AL245" s="65" t="s">
        <v>118</v>
      </c>
      <c r="AM245" s="65" t="s">
        <v>178</v>
      </c>
      <c r="AN245" s="65">
        <f>$P245</f>
        <v>22</v>
      </c>
      <c r="AO245" s="65">
        <f>AO243</f>
        <v>53</v>
      </c>
      <c r="AP245" s="65" t="s">
        <v>179</v>
      </c>
      <c r="AQ245" s="65" t="s">
        <v>180</v>
      </c>
      <c r="AR245" s="65">
        <f>$P245</f>
        <v>22</v>
      </c>
      <c r="AS245" s="65">
        <f>AS243</f>
        <v>53</v>
      </c>
      <c r="AT245" s="65" t="s">
        <v>181</v>
      </c>
      <c r="AV245" s="65">
        <f>$P245</f>
        <v>22</v>
      </c>
      <c r="AW245" s="65">
        <f>AW243</f>
        <v>53</v>
      </c>
    </row>
    <row r="246" spans="13:49" ht="25.5" hidden="1" x14ac:dyDescent="0.2">
      <c r="N246" s="70" t="s">
        <v>52</v>
      </c>
      <c r="O246" s="70" t="s">
        <v>52</v>
      </c>
      <c r="P246" s="70" t="s">
        <v>0</v>
      </c>
      <c r="Q246" s="211" t="s">
        <v>145</v>
      </c>
      <c r="R246" s="70" t="s">
        <v>52</v>
      </c>
      <c r="S246" s="70" t="s">
        <v>52</v>
      </c>
      <c r="T246" s="70" t="s">
        <v>0</v>
      </c>
      <c r="U246" s="211" t="s">
        <v>145</v>
      </c>
      <c r="V246" s="70" t="s">
        <v>52</v>
      </c>
      <c r="W246" s="70" t="s">
        <v>52</v>
      </c>
      <c r="X246" s="70" t="s">
        <v>0</v>
      </c>
      <c r="Y246" s="211" t="s">
        <v>145</v>
      </c>
      <c r="Z246" s="70" t="s">
        <v>52</v>
      </c>
      <c r="AA246" s="70" t="s">
        <v>52</v>
      </c>
      <c r="AB246" s="70" t="s">
        <v>0</v>
      </c>
      <c r="AC246" s="211" t="s">
        <v>145</v>
      </c>
      <c r="AD246" s="70" t="s">
        <v>52</v>
      </c>
      <c r="AE246" s="70" t="s">
        <v>52</v>
      </c>
      <c r="AF246" s="70" t="s">
        <v>0</v>
      </c>
      <c r="AG246" s="211" t="s">
        <v>145</v>
      </c>
      <c r="AH246" s="70" t="s">
        <v>52</v>
      </c>
      <c r="AI246" s="70" t="s">
        <v>52</v>
      </c>
      <c r="AJ246" s="70" t="s">
        <v>0</v>
      </c>
      <c r="AK246" s="211" t="s">
        <v>145</v>
      </c>
      <c r="AL246" s="70" t="s">
        <v>52</v>
      </c>
      <c r="AM246" s="70" t="s">
        <v>52</v>
      </c>
      <c r="AN246" s="70" t="s">
        <v>0</v>
      </c>
      <c r="AO246" s="211" t="s">
        <v>145</v>
      </c>
      <c r="AP246" s="70" t="s">
        <v>52</v>
      </c>
      <c r="AQ246" s="70" t="s">
        <v>52</v>
      </c>
      <c r="AR246" s="70" t="s">
        <v>0</v>
      </c>
      <c r="AS246" s="211" t="s">
        <v>145</v>
      </c>
      <c r="AT246" s="70" t="s">
        <v>52</v>
      </c>
      <c r="AU246" s="70" t="s">
        <v>52</v>
      </c>
      <c r="AV246" s="70" t="s">
        <v>0</v>
      </c>
      <c r="AW246" s="211" t="s">
        <v>145</v>
      </c>
    </row>
    <row r="247" spans="13:49" hidden="1" x14ac:dyDescent="0.2">
      <c r="N247" s="65">
        <v>0</v>
      </c>
      <c r="O247" s="65">
        <v>0</v>
      </c>
      <c r="P247" s="65">
        <f>P243</f>
        <v>22</v>
      </c>
      <c r="Q247" s="65">
        <f>Q245</f>
        <v>53</v>
      </c>
      <c r="R247" s="65" t="s">
        <v>182</v>
      </c>
      <c r="S247" s="65" t="str">
        <f>$S$198</f>
        <v>&lt;4</v>
      </c>
      <c r="T247" s="65">
        <f>$P247</f>
        <v>22</v>
      </c>
      <c r="U247" s="65">
        <f>U245</f>
        <v>53</v>
      </c>
      <c r="V247" s="65" t="str">
        <f>$V$198</f>
        <v>&gt;3</v>
      </c>
      <c r="W247" s="65" t="s">
        <v>173</v>
      </c>
      <c r="X247" s="65">
        <f>$P247</f>
        <v>22</v>
      </c>
      <c r="Y247" s="65">
        <f>Y245</f>
        <v>53</v>
      </c>
      <c r="Z247" s="65" t="s">
        <v>174</v>
      </c>
      <c r="AA247" s="65" t="s">
        <v>175</v>
      </c>
      <c r="AB247" s="65">
        <f>$P247</f>
        <v>22</v>
      </c>
      <c r="AC247" s="65">
        <f>AC245</f>
        <v>53</v>
      </c>
      <c r="AD247" s="65" t="s">
        <v>116</v>
      </c>
      <c r="AE247" s="65" t="s">
        <v>176</v>
      </c>
      <c r="AF247" s="65">
        <f>$P247</f>
        <v>22</v>
      </c>
      <c r="AG247" s="65">
        <f>AG245</f>
        <v>53</v>
      </c>
      <c r="AH247" s="65" t="s">
        <v>177</v>
      </c>
      <c r="AI247" s="65" t="s">
        <v>117</v>
      </c>
      <c r="AJ247" s="65">
        <f>$P247</f>
        <v>22</v>
      </c>
      <c r="AK247" s="65">
        <f>AK245</f>
        <v>53</v>
      </c>
      <c r="AL247" s="65" t="s">
        <v>118</v>
      </c>
      <c r="AM247" s="65" t="s">
        <v>178</v>
      </c>
      <c r="AN247" s="65">
        <f>$P247</f>
        <v>22</v>
      </c>
      <c r="AO247" s="65">
        <f>AO245</f>
        <v>53</v>
      </c>
      <c r="AP247" s="65" t="s">
        <v>179</v>
      </c>
      <c r="AQ247" s="65" t="s">
        <v>180</v>
      </c>
      <c r="AR247" s="65">
        <f>$P247</f>
        <v>22</v>
      </c>
      <c r="AS247" s="65">
        <f>AS245</f>
        <v>53</v>
      </c>
      <c r="AT247" s="65" t="s">
        <v>181</v>
      </c>
      <c r="AV247" s="65">
        <f>$P247</f>
        <v>22</v>
      </c>
      <c r="AW247" s="65">
        <f>AW245</f>
        <v>53</v>
      </c>
    </row>
    <row r="248" spans="13:49" hidden="1" x14ac:dyDescent="0.2"/>
    <row r="249" spans="13:49" hidden="1" x14ac:dyDescent="0.2">
      <c r="M249" s="65" t="s">
        <v>57</v>
      </c>
      <c r="N249" s="65" t="str">
        <f>'Bestandesdaten &gt;100 ha'!$M$8</f>
        <v>WA abfr</v>
      </c>
      <c r="O249" s="65" t="str">
        <f>'Bestandesdaten &gt;100 ha'!$M$8</f>
        <v>WA abfr</v>
      </c>
      <c r="P249" s="65" t="s">
        <v>1</v>
      </c>
      <c r="Q249" s="65" t="str">
        <f>'Bestandesdaten &gt;100 ha'!$M$8</f>
        <v>WA abfr</v>
      </c>
      <c r="R249" s="65" t="str">
        <f>'Bestandesdaten &gt;100 ha'!$M$8</f>
        <v>WA abfr</v>
      </c>
      <c r="S249" s="65" t="s">
        <v>1</v>
      </c>
      <c r="T249" s="65" t="str">
        <f>'Bestandesdaten &gt;100 ha'!$M$8</f>
        <v>WA abfr</v>
      </c>
      <c r="U249" s="65" t="str">
        <f>'Bestandesdaten &gt;100 ha'!$M$8</f>
        <v>WA abfr</v>
      </c>
      <c r="V249" s="65" t="s">
        <v>1</v>
      </c>
    </row>
    <row r="250" spans="13:49" hidden="1" x14ac:dyDescent="0.2">
      <c r="N250" s="65" t="s">
        <v>191</v>
      </c>
      <c r="O250" s="65" t="s">
        <v>123</v>
      </c>
      <c r="P250" s="65">
        <v>3</v>
      </c>
      <c r="Q250" s="65" t="s">
        <v>191</v>
      </c>
      <c r="R250" s="65" t="s">
        <v>123</v>
      </c>
      <c r="S250" s="65">
        <v>2</v>
      </c>
      <c r="T250" s="65" t="s">
        <v>191</v>
      </c>
      <c r="U250" s="65" t="s">
        <v>123</v>
      </c>
      <c r="V250" s="65">
        <v>1</v>
      </c>
    </row>
    <row r="251" spans="13:49" hidden="1" x14ac:dyDescent="0.2">
      <c r="M251" s="65" t="s">
        <v>192</v>
      </c>
      <c r="N251" s="65" t="str">
        <f>'Bestandesdaten &gt;100 ha'!$M$8</f>
        <v>WA abfr</v>
      </c>
      <c r="O251" s="65" t="s">
        <v>1</v>
      </c>
      <c r="Q251" s="65" t="str">
        <f>'Bestandesdaten &gt;100 ha'!$M$8</f>
        <v>WA abfr</v>
      </c>
      <c r="R251" s="65" t="s">
        <v>1</v>
      </c>
      <c r="T251" s="65" t="str">
        <f>'Bestandesdaten &gt;100 ha'!$M$8</f>
        <v>WA abfr</v>
      </c>
      <c r="U251" s="65" t="s">
        <v>1</v>
      </c>
    </row>
    <row r="252" spans="13:49" hidden="1" x14ac:dyDescent="0.2">
      <c r="N252" s="65">
        <v>44</v>
      </c>
      <c r="O252" s="65">
        <v>3</v>
      </c>
      <c r="Q252" s="65">
        <v>44</v>
      </c>
      <c r="R252" s="65">
        <v>2</v>
      </c>
      <c r="T252" s="65">
        <v>44</v>
      </c>
      <c r="U252" s="65">
        <v>1</v>
      </c>
    </row>
    <row r="253" spans="13:49" hidden="1" x14ac:dyDescent="0.2"/>
    <row r="254" spans="13:49" hidden="1" x14ac:dyDescent="0.2">
      <c r="M254" s="65" t="s">
        <v>56</v>
      </c>
      <c r="N254" s="65" t="str">
        <f>'Bestandesdaten &gt;100 ha'!$M$8</f>
        <v>WA abfr</v>
      </c>
      <c r="O254" s="65" t="s">
        <v>1</v>
      </c>
    </row>
    <row r="255" spans="13:49" hidden="1" x14ac:dyDescent="0.2">
      <c r="N255" s="65">
        <v>42</v>
      </c>
      <c r="O255" s="65">
        <v>3</v>
      </c>
    </row>
    <row r="256" spans="13:49" hidden="1" x14ac:dyDescent="0.2">
      <c r="N256" s="65" t="str">
        <f>'Bestandesdaten &gt;100 ha'!$M$8</f>
        <v>WA abfr</v>
      </c>
      <c r="O256" s="65" t="s">
        <v>1</v>
      </c>
    </row>
    <row r="257" spans="14:57" hidden="1" x14ac:dyDescent="0.2">
      <c r="N257" s="65">
        <v>42</v>
      </c>
      <c r="O257" s="65">
        <v>2</v>
      </c>
    </row>
    <row r="258" spans="14:57" hidden="1" x14ac:dyDescent="0.2">
      <c r="N258" s="65" t="str">
        <f>'Bestandesdaten &gt;100 ha'!$M$8</f>
        <v>WA abfr</v>
      </c>
      <c r="O258" s="65" t="s">
        <v>1</v>
      </c>
    </row>
    <row r="259" spans="14:57" hidden="1" x14ac:dyDescent="0.2">
      <c r="N259" s="65">
        <v>42</v>
      </c>
      <c r="O259" s="65">
        <v>1</v>
      </c>
    </row>
    <row r="260" spans="14:57" hidden="1" x14ac:dyDescent="0.2">
      <c r="N260" s="65" t="str">
        <f>'Bestandesdaten &gt;100 ha'!$M$8</f>
        <v>WA abfr</v>
      </c>
      <c r="O260" s="65" t="s">
        <v>1</v>
      </c>
    </row>
    <row r="261" spans="14:57" hidden="1" x14ac:dyDescent="0.2">
      <c r="N261" s="65">
        <v>41</v>
      </c>
      <c r="O261" s="65">
        <v>3</v>
      </c>
    </row>
    <row r="262" spans="14:57" hidden="1" x14ac:dyDescent="0.2">
      <c r="N262" s="65" t="str">
        <f>'Bestandesdaten &gt;100 ha'!$M$8</f>
        <v>WA abfr</v>
      </c>
      <c r="O262" s="65" t="s">
        <v>1</v>
      </c>
    </row>
    <row r="263" spans="14:57" hidden="1" x14ac:dyDescent="0.2">
      <c r="N263" s="65">
        <v>41</v>
      </c>
      <c r="O263" s="65">
        <v>2</v>
      </c>
    </row>
    <row r="264" spans="14:57" hidden="1" x14ac:dyDescent="0.2">
      <c r="N264" s="65" t="str">
        <f>'Bestandesdaten &gt;100 ha'!$M$8</f>
        <v>WA abfr</v>
      </c>
      <c r="O264" s="65" t="s">
        <v>1</v>
      </c>
    </row>
    <row r="265" spans="14:57" hidden="1" x14ac:dyDescent="0.2">
      <c r="N265" s="65">
        <v>41</v>
      </c>
      <c r="O265" s="65">
        <v>1</v>
      </c>
    </row>
    <row r="266" spans="14:57" hidden="1" x14ac:dyDescent="0.2"/>
    <row r="267" spans="14:57" hidden="1" x14ac:dyDescent="0.2">
      <c r="N267" s="65" t="s">
        <v>308</v>
      </c>
      <c r="U267" s="65" t="s">
        <v>320</v>
      </c>
      <c r="V267" s="65" t="s">
        <v>24</v>
      </c>
      <c r="W267" s="65" t="s">
        <v>25</v>
      </c>
      <c r="X267" s="65" t="s">
        <v>110</v>
      </c>
      <c r="Y267" s="65" t="s">
        <v>24</v>
      </c>
      <c r="Z267" s="65" t="s">
        <v>25</v>
      </c>
      <c r="AA267" s="65" t="s">
        <v>110</v>
      </c>
      <c r="AB267" s="65" t="s">
        <v>24</v>
      </c>
      <c r="AC267" s="65" t="s">
        <v>25</v>
      </c>
      <c r="AD267" s="65" t="s">
        <v>110</v>
      </c>
      <c r="AE267" s="65" t="s">
        <v>24</v>
      </c>
      <c r="AF267" s="65" t="s">
        <v>25</v>
      </c>
      <c r="AG267" s="65" t="s">
        <v>110</v>
      </c>
      <c r="AH267" s="65" t="s">
        <v>24</v>
      </c>
      <c r="AI267" s="65" t="s">
        <v>25</v>
      </c>
      <c r="AJ267" s="65" t="s">
        <v>110</v>
      </c>
      <c r="AK267" s="65" t="s">
        <v>24</v>
      </c>
      <c r="AL267" s="65" t="s">
        <v>25</v>
      </c>
      <c r="AM267" s="65" t="s">
        <v>110</v>
      </c>
      <c r="AN267" s="65" t="s">
        <v>24</v>
      </c>
      <c r="AO267" s="65" t="s">
        <v>25</v>
      </c>
      <c r="AP267" s="65" t="s">
        <v>110</v>
      </c>
      <c r="AQ267" s="65" t="s">
        <v>24</v>
      </c>
      <c r="AR267" s="65" t="s">
        <v>25</v>
      </c>
      <c r="AS267" s="65" t="s">
        <v>110</v>
      </c>
      <c r="AT267" s="65" t="s">
        <v>24</v>
      </c>
      <c r="AU267" s="65" t="s">
        <v>25</v>
      </c>
      <c r="AV267" s="65" t="s">
        <v>110</v>
      </c>
    </row>
    <row r="268" spans="14:57" hidden="1" x14ac:dyDescent="0.2">
      <c r="V268" s="65">
        <f>IF(D83&lt;4,3,ROUND(D83/5,1)*5)</f>
        <v>3</v>
      </c>
      <c r="W268" s="65" t="str">
        <f>$I$3</f>
        <v>A</v>
      </c>
      <c r="X268" s="65">
        <v>11</v>
      </c>
      <c r="Y268" s="65">
        <f>IF(E83&lt;4,3,ROUND(E83/5,1)*5)</f>
        <v>3</v>
      </c>
      <c r="Z268" s="65" t="str">
        <f>$W$268</f>
        <v>A</v>
      </c>
      <c r="AA268" s="65">
        <f>X268</f>
        <v>11</v>
      </c>
      <c r="AB268" s="65">
        <f>IF(F83&lt;4,3,ROUND(F83/5,1)*5)</f>
        <v>3</v>
      </c>
      <c r="AC268" s="65" t="str">
        <f>$Z$268</f>
        <v>A</v>
      </c>
      <c r="AD268" s="65">
        <f>$AA$268</f>
        <v>11</v>
      </c>
      <c r="AE268" s="65">
        <f>IF(G83&lt;4,3,ROUND(G83/5,1)*5)</f>
        <v>3</v>
      </c>
      <c r="AF268" s="65" t="str">
        <f>$Z$268</f>
        <v>A</v>
      </c>
      <c r="AG268" s="65">
        <f>$AA$268</f>
        <v>11</v>
      </c>
      <c r="AH268" s="65">
        <f>IF(H83&lt;4,3,ROUND(H83/5,1)*5)</f>
        <v>3</v>
      </c>
      <c r="AI268" s="65" t="str">
        <f>$Z$268</f>
        <v>A</v>
      </c>
      <c r="AJ268" s="65">
        <f>$AA$268</f>
        <v>11</v>
      </c>
      <c r="AK268" s="65">
        <f>IF(I83&lt;4,3,ROUND(I83/5,1)*5)</f>
        <v>3</v>
      </c>
      <c r="AL268" s="65" t="str">
        <f>$Z$268</f>
        <v>A</v>
      </c>
      <c r="AM268" s="65">
        <f>$AA$268</f>
        <v>11</v>
      </c>
      <c r="AN268" s="65">
        <f>IF(J83&lt;4,3,ROUND(J83/5,1)*5)</f>
        <v>3</v>
      </c>
      <c r="AO268" s="65" t="str">
        <f>$Z$268</f>
        <v>A</v>
      </c>
      <c r="AP268" s="65">
        <f>$AA$268</f>
        <v>11</v>
      </c>
      <c r="AQ268" s="65">
        <f>IF(K83&lt;4,3,ROUND(K83/5,1)*5)</f>
        <v>3</v>
      </c>
      <c r="AR268" s="65" t="str">
        <f>$Z$268</f>
        <v>A</v>
      </c>
      <c r="AS268" s="65">
        <f>$AA$268</f>
        <v>11</v>
      </c>
      <c r="AT268" s="65">
        <f>IF(L83&lt;4,3,ROUND(L83/5,1)*5)</f>
        <v>3</v>
      </c>
      <c r="AU268" s="65" t="str">
        <f>$Z$268</f>
        <v>A</v>
      </c>
      <c r="AV268" s="65">
        <f>$AA$268</f>
        <v>11</v>
      </c>
    </row>
    <row r="269" spans="14:57" ht="15" hidden="1" x14ac:dyDescent="0.25">
      <c r="U269" s="298" t="s">
        <v>315</v>
      </c>
      <c r="V269" s="77" t="s">
        <v>24</v>
      </c>
      <c r="W269" s="77" t="s">
        <v>28</v>
      </c>
      <c r="X269" s="77" t="s">
        <v>29</v>
      </c>
      <c r="Y269" s="78"/>
      <c r="Z269" s="77" t="s">
        <v>24</v>
      </c>
      <c r="AA269" s="77" t="s">
        <v>28</v>
      </c>
      <c r="AB269" s="77" t="s">
        <v>29</v>
      </c>
      <c r="AC269" s="78"/>
      <c r="AD269" s="77" t="s">
        <v>24</v>
      </c>
      <c r="AE269" s="77" t="s">
        <v>28</v>
      </c>
      <c r="AF269" s="77" t="s">
        <v>29</v>
      </c>
      <c r="AG269" s="78"/>
      <c r="AH269" s="77" t="s">
        <v>24</v>
      </c>
      <c r="AI269" s="77" t="s">
        <v>28</v>
      </c>
      <c r="AJ269" s="77" t="s">
        <v>29</v>
      </c>
      <c r="AK269" s="78"/>
      <c r="AL269" s="77" t="s">
        <v>24</v>
      </c>
      <c r="AM269" s="77" t="s">
        <v>28</v>
      </c>
      <c r="AN269" s="77" t="s">
        <v>29</v>
      </c>
      <c r="AO269" s="78"/>
      <c r="AP269" s="77" t="s">
        <v>24</v>
      </c>
      <c r="AQ269" s="77" t="s">
        <v>28</v>
      </c>
      <c r="AR269" s="77" t="s">
        <v>29</v>
      </c>
      <c r="AS269" s="78"/>
      <c r="AT269" s="77" t="s">
        <v>24</v>
      </c>
      <c r="AU269" s="77" t="s">
        <v>28</v>
      </c>
      <c r="AV269" s="77" t="s">
        <v>29</v>
      </c>
      <c r="AW269" s="78"/>
      <c r="AX269" s="77" t="s">
        <v>24</v>
      </c>
      <c r="AY269" s="77" t="s">
        <v>28</v>
      </c>
      <c r="AZ269" s="77" t="s">
        <v>29</v>
      </c>
      <c r="BA269" s="78"/>
      <c r="BB269" s="77" t="s">
        <v>24</v>
      </c>
      <c r="BC269" s="77" t="s">
        <v>28</v>
      </c>
      <c r="BD269" s="77" t="s">
        <v>29</v>
      </c>
      <c r="BE269" s="78"/>
    </row>
    <row r="270" spans="14:57" ht="15" hidden="1" x14ac:dyDescent="0.25">
      <c r="U270" s="299" t="s">
        <v>316</v>
      </c>
      <c r="V270" s="67">
        <f>IF(D83&lt;7,6,ROUND(D83,0.1))</f>
        <v>6</v>
      </c>
      <c r="W270" s="67" t="s">
        <v>317</v>
      </c>
      <c r="X270" s="67">
        <f>IF($K$42&lt;='DB &gt; 100 ha'!R26,1,IF($K$42&gt;='DB &gt; 100 ha'!$Q$28,3,2))</f>
        <v>1</v>
      </c>
      <c r="Y270" s="300">
        <f>DGET('DB &gt; 100 ha'!$F$2:$N$41,'DB &gt; 100 ha'!$I$2,V269:X270)</f>
        <v>3</v>
      </c>
      <c r="Z270" s="67">
        <f>IF(E83&lt;7,6,ROUND(E83,0.1))</f>
        <v>6</v>
      </c>
      <c r="AA270" s="67" t="s">
        <v>317</v>
      </c>
      <c r="AB270" s="67">
        <f>IF($K$42&lt;='DB &gt; 100 ha'!V26,1,IF($K$42&gt;='DB &gt; 100 ha'!$Q$28,3,2))</f>
        <v>1</v>
      </c>
      <c r="AC270" s="300">
        <f>DGET('DB &gt; 100 ha'!$F$2:$N$41,'DB &gt; 100 ha'!$I$2,Z269:AB270)</f>
        <v>3</v>
      </c>
      <c r="AD270" s="67">
        <f>IF(F83&lt;7,6,ROUND(F83,0.1))</f>
        <v>6</v>
      </c>
      <c r="AE270" s="67" t="s">
        <v>317</v>
      </c>
      <c r="AF270" s="67">
        <f>IF($K$42&lt;='DB &gt; 100 ha'!Z26,1,IF($K$42&gt;='DB &gt; 100 ha'!$Q$28,3,2))</f>
        <v>1</v>
      </c>
      <c r="AG270" s="300">
        <f>DGET('DB &gt; 100 ha'!$F$2:$N$41,'DB &gt; 100 ha'!$I$2,AD269:AF270)</f>
        <v>3</v>
      </c>
      <c r="AH270" s="67">
        <f>IF(G83&lt;7,6,ROUND(G83,0.1))</f>
        <v>6</v>
      </c>
      <c r="AI270" s="67" t="s">
        <v>317</v>
      </c>
      <c r="AJ270" s="67">
        <f>IF($K$42&lt;='DB &gt; 100 ha'!AD26,1,IF($K$42&gt;='DB &gt; 100 ha'!$Q$28,3,2))</f>
        <v>1</v>
      </c>
      <c r="AK270" s="300">
        <f>DGET('DB &gt; 100 ha'!$F$2:$N$41,'DB &gt; 100 ha'!$I$2,AH269:AJ270)</f>
        <v>3</v>
      </c>
      <c r="AL270" s="67">
        <f>IF(H83&lt;7,6,ROUND(H83,0.1))</f>
        <v>6</v>
      </c>
      <c r="AM270" s="67" t="s">
        <v>317</v>
      </c>
      <c r="AN270" s="67">
        <f>IF($K$42&lt;='DB &gt; 100 ha'!AH26,1,IF($K$42&gt;='DB &gt; 100 ha'!$Q$28,3,2))</f>
        <v>1</v>
      </c>
      <c r="AO270" s="300">
        <f>DGET('DB &gt; 100 ha'!$F$2:$N$41,'DB &gt; 100 ha'!$I$2,AL269:AN270)</f>
        <v>3</v>
      </c>
      <c r="AP270" s="67">
        <f>IF(I83&lt;7,6,ROUND(I83,0.1))</f>
        <v>6</v>
      </c>
      <c r="AQ270" s="67" t="s">
        <v>317</v>
      </c>
      <c r="AR270" s="67">
        <f>IF($K$42&lt;='DB &gt; 100 ha'!AL26,1,IF($K$42&gt;='DB &gt; 100 ha'!$Q$28,3,2))</f>
        <v>1</v>
      </c>
      <c r="AS270" s="300">
        <f>DGET('DB &gt; 100 ha'!$F$2:$N$41,'DB &gt; 100 ha'!$I$2,AP269:AR270)</f>
        <v>3</v>
      </c>
      <c r="AT270" s="67">
        <f>IF(J83&lt;7,6,ROUND(J83,0.1))</f>
        <v>6</v>
      </c>
      <c r="AU270" s="67" t="s">
        <v>317</v>
      </c>
      <c r="AV270" s="67">
        <f>IF($K$42&lt;='DB &gt; 100 ha'!AP26,1,IF($K$42&gt;='DB &gt; 100 ha'!$Q$28,3,2))</f>
        <v>1</v>
      </c>
      <c r="AW270" s="300">
        <f>DGET('DB &gt; 100 ha'!$F$2:$N$41,'DB &gt; 100 ha'!$I$2,AT269:AV270)</f>
        <v>3</v>
      </c>
      <c r="AX270" s="67">
        <f>IF(K83&lt;7,6,ROUND(K83,0.1))</f>
        <v>6</v>
      </c>
      <c r="AY270" s="67" t="s">
        <v>317</v>
      </c>
      <c r="AZ270" s="67">
        <f>IF($K$42&lt;='DB &gt; 100 ha'!AT26,1,IF($K$42&gt;='DB &gt; 100 ha'!$Q$28,3,2))</f>
        <v>1</v>
      </c>
      <c r="BA270" s="300">
        <f>DGET('DB &gt; 100 ha'!$F$2:$N$41,'DB &gt; 100 ha'!$I$2,AX269:AZ270)</f>
        <v>3</v>
      </c>
      <c r="BB270" s="67">
        <f>IF(L83&lt;7,6,ROUND(L83,0.1))</f>
        <v>6</v>
      </c>
      <c r="BC270" s="67" t="s">
        <v>317</v>
      </c>
      <c r="BD270" s="67">
        <f>IF($K$42&lt;='DB &gt; 100 ha'!AX26,1,IF($K$42&gt;='DB &gt; 100 ha'!$Q$28,3,2))</f>
        <v>1</v>
      </c>
      <c r="BE270" s="300">
        <f>DGET('DB &gt; 100 ha'!$F$2:$N$41,'DB &gt; 100 ha'!$I$2,BB269:BD270)</f>
        <v>3</v>
      </c>
    </row>
    <row r="271" spans="14:57" ht="15" hidden="1" x14ac:dyDescent="0.25">
      <c r="U271" s="157" t="s">
        <v>315</v>
      </c>
      <c r="V271" s="77" t="s">
        <v>24</v>
      </c>
      <c r="W271" s="77" t="s">
        <v>28</v>
      </c>
      <c r="X271" s="77" t="s">
        <v>29</v>
      </c>
      <c r="Y271" s="300">
        <f>IF(X272=0,0,DGET('DB &gt; 100 ha'!$F$2:$N$41,'DB &gt; 100 ha'!$J$2,V271:X272))</f>
        <v>0</v>
      </c>
      <c r="Z271" s="77" t="s">
        <v>24</v>
      </c>
      <c r="AA271" s="77" t="s">
        <v>28</v>
      </c>
      <c r="AB271" s="77" t="s">
        <v>29</v>
      </c>
      <c r="AC271" s="300">
        <f>IF(AB272=0,0,DGET('DB &gt; 100 ha'!$F$2:$N$41,'DB &gt; 100 ha'!$J$2,Z271:AB272))</f>
        <v>0</v>
      </c>
      <c r="AD271" s="77" t="s">
        <v>24</v>
      </c>
      <c r="AE271" s="77" t="s">
        <v>28</v>
      </c>
      <c r="AF271" s="77" t="s">
        <v>29</v>
      </c>
      <c r="AG271" s="300">
        <f>IF(AF272=0,0,DGET('DB &gt; 100 ha'!$F$2:$N$41,'DB &gt; 100 ha'!$J$2,AD271:AF272))</f>
        <v>0</v>
      </c>
      <c r="AH271" s="77" t="s">
        <v>24</v>
      </c>
      <c r="AI271" s="77" t="s">
        <v>28</v>
      </c>
      <c r="AJ271" s="77" t="s">
        <v>29</v>
      </c>
      <c r="AK271" s="300">
        <f>IF(AJ272=0,0,DGET('DB &gt; 100 ha'!$F$2:$N$41,'DB &gt; 100 ha'!$J$2,AH271:AJ272))</f>
        <v>0</v>
      </c>
      <c r="AL271" s="77" t="s">
        <v>24</v>
      </c>
      <c r="AM271" s="77" t="s">
        <v>28</v>
      </c>
      <c r="AN271" s="77" t="s">
        <v>29</v>
      </c>
      <c r="AO271" s="300">
        <f>IF(AN272=0,0,DGET('DB &gt; 100 ha'!$F$2:$N$41,'DB &gt; 100 ha'!$J$2,AL271:AN272))</f>
        <v>0</v>
      </c>
      <c r="AP271" s="77" t="s">
        <v>24</v>
      </c>
      <c r="AQ271" s="77" t="s">
        <v>28</v>
      </c>
      <c r="AR271" s="77" t="s">
        <v>29</v>
      </c>
      <c r="AS271" s="300">
        <f>IF(AR272=0,0,DGET('DB &gt; 100 ha'!$F$2:$N$41,'DB &gt; 100 ha'!$J$2,AP271:AR272))</f>
        <v>0</v>
      </c>
      <c r="AT271" s="77" t="s">
        <v>24</v>
      </c>
      <c r="AU271" s="77" t="s">
        <v>28</v>
      </c>
      <c r="AV271" s="77" t="s">
        <v>29</v>
      </c>
      <c r="AW271" s="300">
        <f>IF(AV272=0,0,DGET('DB &gt; 100 ha'!$F$2:$N$41,'DB &gt; 100 ha'!$J$2,AT271:AV272))</f>
        <v>0</v>
      </c>
      <c r="AX271" s="77" t="s">
        <v>24</v>
      </c>
      <c r="AY271" s="77" t="s">
        <v>28</v>
      </c>
      <c r="AZ271" s="77" t="s">
        <v>29</v>
      </c>
      <c r="BA271" s="300">
        <f>IF(AZ272=0,0,DGET('DB &gt; 100 ha'!$F$2:$N$41,'DB &gt; 100 ha'!$J$2,AX271:AZ272))</f>
        <v>0</v>
      </c>
      <c r="BB271" s="77" t="s">
        <v>24</v>
      </c>
      <c r="BC271" s="77" t="s">
        <v>28</v>
      </c>
      <c r="BD271" s="77" t="s">
        <v>29</v>
      </c>
      <c r="BE271" s="300">
        <f>IF(BD272=0,0,DGET('DB &gt; 100 ha'!$F$2:$N$41,'DB &gt; 100 ha'!$J$2,BB271:BD272))</f>
        <v>0</v>
      </c>
    </row>
    <row r="272" spans="14:57" ht="15" hidden="1" x14ac:dyDescent="0.25">
      <c r="U272" s="157" t="s">
        <v>332</v>
      </c>
      <c r="V272" s="67">
        <f>V270</f>
        <v>6</v>
      </c>
      <c r="W272" s="67" t="s">
        <v>317</v>
      </c>
      <c r="X272" s="65">
        <f>IF($K$43&gt;'DB &gt; 100 ha'!$R$31,'DB &gt; 100 ha'!$P$32,IF($K$43&gt;'DB &gt; 100 ha'!$R$30,'DB &gt; 100 ha'!$P$31,IF($K$43&gt;='DB &gt; 100 ha'!$Q$30,'DB &gt; 100 ha'!$P$26,0)))</f>
        <v>0</v>
      </c>
      <c r="Z272" s="67">
        <f>Z270</f>
        <v>6</v>
      </c>
      <c r="AA272" s="67" t="s">
        <v>317</v>
      </c>
      <c r="AB272" s="65">
        <f>IF($K$43&gt;'DB &gt; 100 ha'!$R$31,'DB &gt; 100 ha'!$P$32,IF($K$43&gt;'DB &gt; 100 ha'!$R$30,'DB &gt; 100 ha'!$P$31,IF($K$43&gt;='DB &gt; 100 ha'!$Q$30,'DB &gt; 100 ha'!$P$26,0)))</f>
        <v>0</v>
      </c>
      <c r="AC272" s="300"/>
      <c r="AD272" s="67">
        <f>AD270</f>
        <v>6</v>
      </c>
      <c r="AE272" s="67" t="s">
        <v>317</v>
      </c>
      <c r="AF272" s="65">
        <f>IF($K$43&gt;'DB &gt; 100 ha'!$R$31,'DB &gt; 100 ha'!$P$32,IF($K$43&gt;'DB &gt; 100 ha'!$R$30,'DB &gt; 100 ha'!$P$31,IF($K$43&gt;='DB &gt; 100 ha'!$Q$30,'DB &gt; 100 ha'!$P$26,0)))</f>
        <v>0</v>
      </c>
      <c r="AG272" s="300"/>
      <c r="AH272" s="67">
        <f>AH270</f>
        <v>6</v>
      </c>
      <c r="AI272" s="67" t="s">
        <v>317</v>
      </c>
      <c r="AJ272" s="65">
        <f>IF($K$43&gt;'DB &gt; 100 ha'!$R$31,'DB &gt; 100 ha'!$P$32,IF($K$43&gt;'DB &gt; 100 ha'!$R$30,'DB &gt; 100 ha'!$P$31,IF($K$43&gt;='DB &gt; 100 ha'!$Q$30,'DB &gt; 100 ha'!$P$26,0)))</f>
        <v>0</v>
      </c>
      <c r="AK272" s="300"/>
      <c r="AL272" s="67">
        <f>AL270</f>
        <v>6</v>
      </c>
      <c r="AM272" s="67" t="s">
        <v>317</v>
      </c>
      <c r="AN272" s="65">
        <f>IF($K$43&gt;'DB &gt; 100 ha'!$R$31,'DB &gt; 100 ha'!$P$32,IF($K$43&gt;'DB &gt; 100 ha'!$R$30,'DB &gt; 100 ha'!$P$31,IF($K$43&gt;='DB &gt; 100 ha'!$Q$30,'DB &gt; 100 ha'!$P$26,0)))</f>
        <v>0</v>
      </c>
      <c r="AO272" s="300"/>
      <c r="AP272" s="67">
        <f>AP270</f>
        <v>6</v>
      </c>
      <c r="AQ272" s="67" t="s">
        <v>317</v>
      </c>
      <c r="AR272" s="65">
        <f>IF($K$43&gt;'DB &gt; 100 ha'!$R$31,'DB &gt; 100 ha'!$P$32,IF($K$43&gt;'DB &gt; 100 ha'!$R$30,'DB &gt; 100 ha'!$P$31,IF($K$43&gt;='DB &gt; 100 ha'!$Q$30,'DB &gt; 100 ha'!$P$26,0)))</f>
        <v>0</v>
      </c>
      <c r="AS272" s="300"/>
      <c r="AT272" s="67">
        <f>AT270</f>
        <v>6</v>
      </c>
      <c r="AU272" s="67" t="s">
        <v>317</v>
      </c>
      <c r="AV272" s="65">
        <f>IF($K$43&gt;'DB &gt; 100 ha'!$R$31,'DB &gt; 100 ha'!$P$32,IF($K$43&gt;'DB &gt; 100 ha'!$R$30,'DB &gt; 100 ha'!$P$31,IF($K$43&gt;='DB &gt; 100 ha'!$Q$30,'DB &gt; 100 ha'!$P$26,0)))</f>
        <v>0</v>
      </c>
      <c r="AW272" s="300"/>
      <c r="AX272" s="67">
        <f>AX270</f>
        <v>6</v>
      </c>
      <c r="AY272" s="67" t="s">
        <v>317</v>
      </c>
      <c r="AZ272" s="65">
        <f>IF($K$43&gt;'DB &gt; 100 ha'!$R$31,'DB &gt; 100 ha'!$P$32,IF($K$43&gt;'DB &gt; 100 ha'!$R$30,'DB &gt; 100 ha'!$P$31,IF($K$43&gt;='DB &gt; 100 ha'!$Q$30,'DB &gt; 100 ha'!$P$26,0)))</f>
        <v>0</v>
      </c>
      <c r="BA272" s="300"/>
      <c r="BB272" s="67">
        <f>BB270</f>
        <v>6</v>
      </c>
      <c r="BC272" s="67" t="s">
        <v>317</v>
      </c>
      <c r="BD272" s="65">
        <f>IF($K$43&gt;'DB &gt; 100 ha'!$R$31,'DB &gt; 100 ha'!$P$32,IF($K$43&gt;'DB &gt; 100 ha'!$R$30,'DB &gt; 100 ha'!$P$31,IF($K$43&gt;='DB &gt; 100 ha'!$Q$30,'DB &gt; 100 ha'!$P$26,0)))</f>
        <v>0</v>
      </c>
      <c r="BE272" s="300"/>
    </row>
    <row r="273" spans="21:57" ht="15" hidden="1" x14ac:dyDescent="0.25">
      <c r="U273" s="157" t="s">
        <v>315</v>
      </c>
      <c r="V273" s="77" t="s">
        <v>24</v>
      </c>
      <c r="W273" s="77" t="s">
        <v>28</v>
      </c>
      <c r="X273" s="77" t="s">
        <v>29</v>
      </c>
      <c r="Y273" s="300">
        <f>DGET('DB &gt; 100 ha'!$F$2:$N$41,'DB &gt; 100 ha'!$K$2,V273:X274)</f>
        <v>41</v>
      </c>
      <c r="Z273" s="77" t="s">
        <v>24</v>
      </c>
      <c r="AA273" s="77" t="s">
        <v>28</v>
      </c>
      <c r="AB273" s="77" t="s">
        <v>29</v>
      </c>
      <c r="AC273" s="300">
        <f>DGET('DB &gt; 100 ha'!$F$2:$N$41,'DB &gt; 100 ha'!$K$2,Z273:AB274)</f>
        <v>41</v>
      </c>
      <c r="AD273" s="77" t="s">
        <v>24</v>
      </c>
      <c r="AE273" s="77" t="s">
        <v>28</v>
      </c>
      <c r="AF273" s="77" t="s">
        <v>29</v>
      </c>
      <c r="AG273" s="300">
        <f>DGET('DB &gt; 100 ha'!$F$2:$N$41,'DB &gt; 100 ha'!$K$2,AD273:AF274)</f>
        <v>41</v>
      </c>
      <c r="AH273" s="77" t="s">
        <v>24</v>
      </c>
      <c r="AI273" s="77" t="s">
        <v>28</v>
      </c>
      <c r="AJ273" s="77" t="s">
        <v>29</v>
      </c>
      <c r="AK273" s="300">
        <f>DGET('DB &gt; 100 ha'!$F$2:$N$41,'DB &gt; 100 ha'!$K$2,AH273:AJ274)</f>
        <v>41</v>
      </c>
      <c r="AL273" s="77" t="s">
        <v>24</v>
      </c>
      <c r="AM273" s="77" t="s">
        <v>28</v>
      </c>
      <c r="AN273" s="77" t="s">
        <v>29</v>
      </c>
      <c r="AO273" s="300">
        <f>DGET('DB &gt; 100 ha'!$F$2:$N$41,'DB &gt; 100 ha'!$K$2,AL273:AN274)</f>
        <v>41</v>
      </c>
      <c r="AP273" s="77" t="s">
        <v>24</v>
      </c>
      <c r="AQ273" s="77" t="s">
        <v>28</v>
      </c>
      <c r="AR273" s="77" t="s">
        <v>29</v>
      </c>
      <c r="AS273" s="300">
        <f>DGET('DB &gt; 100 ha'!$F$2:$N$41,'DB &gt; 100 ha'!$K$2,AP273:AR274)</f>
        <v>41</v>
      </c>
      <c r="AT273" s="77" t="s">
        <v>24</v>
      </c>
      <c r="AU273" s="77" t="s">
        <v>28</v>
      </c>
      <c r="AV273" s="77" t="s">
        <v>29</v>
      </c>
      <c r="AW273" s="300">
        <f>DGET('DB &gt; 100 ha'!$F$2:$N$41,'DB &gt; 100 ha'!$K$2,AT273:AV274)</f>
        <v>41</v>
      </c>
      <c r="AX273" s="77" t="s">
        <v>24</v>
      </c>
      <c r="AY273" s="77" t="s">
        <v>28</v>
      </c>
      <c r="AZ273" s="77" t="s">
        <v>29</v>
      </c>
      <c r="BA273" s="300">
        <f>DGET('DB &gt; 100 ha'!$F$2:$N$41,'DB &gt; 100 ha'!$K$2,AX273:AZ274)</f>
        <v>41</v>
      </c>
      <c r="BB273" s="77" t="s">
        <v>24</v>
      </c>
      <c r="BC273" s="77" t="s">
        <v>28</v>
      </c>
      <c r="BD273" s="77" t="s">
        <v>29</v>
      </c>
      <c r="BE273" s="300">
        <f>DGET('DB &gt; 100 ha'!$F$2:$N$41,'DB &gt; 100 ha'!$K$2,BB273:BD274)</f>
        <v>41</v>
      </c>
    </row>
    <row r="274" spans="21:57" ht="15" hidden="1" x14ac:dyDescent="0.25">
      <c r="U274" s="157" t="s">
        <v>336</v>
      </c>
      <c r="V274" s="67">
        <f>V272</f>
        <v>6</v>
      </c>
      <c r="W274" s="67" t="s">
        <v>317</v>
      </c>
      <c r="X274" s="65">
        <v>1</v>
      </c>
      <c r="Z274" s="67">
        <f>Z272</f>
        <v>6</v>
      </c>
      <c r="AA274" s="67" t="s">
        <v>317</v>
      </c>
      <c r="AB274" s="65">
        <v>1</v>
      </c>
      <c r="AD274" s="67">
        <f>AD272</f>
        <v>6</v>
      </c>
      <c r="AE274" s="67" t="s">
        <v>317</v>
      </c>
      <c r="AF274" s="65">
        <v>1</v>
      </c>
      <c r="AH274" s="67">
        <f>AH272</f>
        <v>6</v>
      </c>
      <c r="AI274" s="67" t="s">
        <v>317</v>
      </c>
      <c r="AJ274" s="65">
        <v>1</v>
      </c>
      <c r="AL274" s="67">
        <f>AL272</f>
        <v>6</v>
      </c>
      <c r="AM274" s="67" t="s">
        <v>317</v>
      </c>
      <c r="AN274" s="65">
        <v>1</v>
      </c>
      <c r="AP274" s="67">
        <f>AP272</f>
        <v>6</v>
      </c>
      <c r="AQ274" s="67" t="s">
        <v>317</v>
      </c>
      <c r="AR274" s="65">
        <v>1</v>
      </c>
      <c r="AT274" s="67">
        <f>AT272</f>
        <v>6</v>
      </c>
      <c r="AU274" s="67" t="s">
        <v>317</v>
      </c>
      <c r="AV274" s="65">
        <v>1</v>
      </c>
      <c r="AX274" s="67">
        <f>AX272</f>
        <v>6</v>
      </c>
      <c r="AY274" s="67" t="s">
        <v>317</v>
      </c>
      <c r="AZ274" s="65">
        <v>1</v>
      </c>
      <c r="BB274" s="67">
        <f>BB272</f>
        <v>6</v>
      </c>
      <c r="BC274" s="67" t="s">
        <v>317</v>
      </c>
      <c r="BD274" s="65">
        <v>1</v>
      </c>
    </row>
    <row r="275" spans="21:57" ht="15" hidden="1" x14ac:dyDescent="0.25">
      <c r="U275" s="157" t="s">
        <v>315</v>
      </c>
      <c r="V275" s="77" t="s">
        <v>24</v>
      </c>
      <c r="W275" s="77" t="s">
        <v>28</v>
      </c>
      <c r="X275" s="77" t="s">
        <v>29</v>
      </c>
      <c r="Y275" s="300">
        <f>DGET('DB &gt; 100 ha'!$F$2:$N$41,'DB &gt; 100 ha'!$L$2,V275:X276)</f>
        <v>11</v>
      </c>
      <c r="Z275" s="77" t="s">
        <v>24</v>
      </c>
      <c r="AA275" s="77" t="s">
        <v>28</v>
      </c>
      <c r="AB275" s="77" t="s">
        <v>29</v>
      </c>
      <c r="AC275" s="300">
        <f>DGET('DB &gt; 100 ha'!$F$2:$N$41,'DB &gt; 100 ha'!$L$2,Z275:AB276)</f>
        <v>11</v>
      </c>
      <c r="AD275" s="77" t="s">
        <v>24</v>
      </c>
      <c r="AE275" s="77" t="s">
        <v>28</v>
      </c>
      <c r="AF275" s="77" t="s">
        <v>29</v>
      </c>
      <c r="AG275" s="300">
        <f>DGET('DB &gt; 100 ha'!$F$2:$N$41,'DB &gt; 100 ha'!$L$2,AD275:AF276)</f>
        <v>11</v>
      </c>
      <c r="AH275" s="77" t="s">
        <v>24</v>
      </c>
      <c r="AI275" s="77" t="s">
        <v>28</v>
      </c>
      <c r="AJ275" s="77" t="s">
        <v>29</v>
      </c>
      <c r="AK275" s="300">
        <f>DGET('DB &gt; 100 ha'!$F$2:$N$41,'DB &gt; 100 ha'!$L$2,AH275:AJ276)</f>
        <v>11</v>
      </c>
      <c r="AL275" s="77" t="s">
        <v>24</v>
      </c>
      <c r="AM275" s="77" t="s">
        <v>28</v>
      </c>
      <c r="AN275" s="77" t="s">
        <v>29</v>
      </c>
      <c r="AO275" s="300">
        <f>DGET('DB &gt; 100 ha'!$F$2:$N$41,'DB &gt; 100 ha'!$L$2,AL275:AN276)</f>
        <v>11</v>
      </c>
      <c r="AP275" s="77" t="s">
        <v>24</v>
      </c>
      <c r="AQ275" s="77" t="s">
        <v>28</v>
      </c>
      <c r="AR275" s="77" t="s">
        <v>29</v>
      </c>
      <c r="AS275" s="300">
        <f>DGET('DB &gt; 100 ha'!$F$2:$N$41,'DB &gt; 100 ha'!$L$2,AP275:AR276)</f>
        <v>11</v>
      </c>
      <c r="AT275" s="77" t="s">
        <v>24</v>
      </c>
      <c r="AU275" s="77" t="s">
        <v>28</v>
      </c>
      <c r="AV275" s="77" t="s">
        <v>29</v>
      </c>
      <c r="AW275" s="300">
        <f>DGET('DB &gt; 100 ha'!$F$2:$N$41,'DB &gt; 100 ha'!$L$2,AT275:AV276)</f>
        <v>11</v>
      </c>
      <c r="AX275" s="77" t="s">
        <v>24</v>
      </c>
      <c r="AY275" s="77" t="s">
        <v>28</v>
      </c>
      <c r="AZ275" s="77" t="s">
        <v>29</v>
      </c>
      <c r="BA275" s="300">
        <f>DGET('DB &gt; 100 ha'!$F$2:$N$41,'DB &gt; 100 ha'!$L$2,AX275:AZ276)</f>
        <v>11</v>
      </c>
      <c r="BB275" s="77" t="s">
        <v>24</v>
      </c>
      <c r="BC275" s="77" t="s">
        <v>28</v>
      </c>
      <c r="BD275" s="77" t="s">
        <v>29</v>
      </c>
      <c r="BE275" s="300">
        <f>DGET('DB &gt; 100 ha'!$F$2:$N$41,'DB &gt; 100 ha'!$L$2,BB275:BD276)</f>
        <v>11</v>
      </c>
    </row>
    <row r="276" spans="21:57" ht="15" hidden="1" x14ac:dyDescent="0.25">
      <c r="U276" s="157" t="s">
        <v>337</v>
      </c>
      <c r="V276" s="67">
        <f>V274</f>
        <v>6</v>
      </c>
      <c r="W276" s="77" t="str">
        <f>W274</f>
        <v>&lt;20</v>
      </c>
      <c r="X276" s="65">
        <f>X274</f>
        <v>1</v>
      </c>
      <c r="Z276" s="67">
        <f>Z274</f>
        <v>6</v>
      </c>
      <c r="AA276" s="77" t="str">
        <f>AA274</f>
        <v>&lt;20</v>
      </c>
      <c r="AB276" s="65">
        <f>AB274</f>
        <v>1</v>
      </c>
      <c r="AD276" s="67">
        <f>AD274</f>
        <v>6</v>
      </c>
      <c r="AE276" s="77" t="str">
        <f>AE274</f>
        <v>&lt;20</v>
      </c>
      <c r="AF276" s="65">
        <f>AF274</f>
        <v>1</v>
      </c>
      <c r="AH276" s="67">
        <f>AH274</f>
        <v>6</v>
      </c>
      <c r="AI276" s="77" t="str">
        <f>AI274</f>
        <v>&lt;20</v>
      </c>
      <c r="AJ276" s="65">
        <f>AJ274</f>
        <v>1</v>
      </c>
      <c r="AL276" s="67">
        <f>AL274</f>
        <v>6</v>
      </c>
      <c r="AM276" s="77" t="str">
        <f>AM274</f>
        <v>&lt;20</v>
      </c>
      <c r="AN276" s="65">
        <f>AN274</f>
        <v>1</v>
      </c>
      <c r="AP276" s="67">
        <f>AP274</f>
        <v>6</v>
      </c>
      <c r="AQ276" s="77" t="str">
        <f>AQ274</f>
        <v>&lt;20</v>
      </c>
      <c r="AR276" s="65">
        <f>AR274</f>
        <v>1</v>
      </c>
      <c r="AT276" s="67">
        <f>AT274</f>
        <v>6</v>
      </c>
      <c r="AU276" s="77" t="str">
        <f>AU274</f>
        <v>&lt;20</v>
      </c>
      <c r="AV276" s="65">
        <f>AV274</f>
        <v>1</v>
      </c>
      <c r="AX276" s="67">
        <f>AX274</f>
        <v>6</v>
      </c>
      <c r="AY276" s="77" t="str">
        <f>AY274</f>
        <v>&lt;20</v>
      </c>
      <c r="AZ276" s="65">
        <f>AZ274</f>
        <v>1</v>
      </c>
      <c r="BB276" s="67">
        <f>BB274</f>
        <v>6</v>
      </c>
      <c r="BC276" s="77" t="str">
        <f>BC274</f>
        <v>&lt;20</v>
      </c>
      <c r="BD276" s="65">
        <f>BD274</f>
        <v>1</v>
      </c>
    </row>
    <row r="277" spans="21:57" ht="15" hidden="1" x14ac:dyDescent="0.25">
      <c r="U277" s="157" t="s">
        <v>315</v>
      </c>
      <c r="V277" s="77" t="s">
        <v>24</v>
      </c>
      <c r="W277" s="77" t="s">
        <v>28</v>
      </c>
      <c r="X277" s="77" t="s">
        <v>29</v>
      </c>
      <c r="Y277" s="300">
        <f>DGET('DB &gt; 100 ha'!$F$2:$N$41,'DB &gt; 100 ha'!$M$2,V277:X278)</f>
        <v>0</v>
      </c>
      <c r="Z277" s="77" t="s">
        <v>24</v>
      </c>
      <c r="AA277" s="77" t="s">
        <v>28</v>
      </c>
      <c r="AB277" s="77" t="s">
        <v>29</v>
      </c>
      <c r="AC277" s="300">
        <f>DGET('DB &gt; 100 ha'!$F$2:$N$41,'DB &gt; 100 ha'!$M$2,Z277:AB278)</f>
        <v>0</v>
      </c>
      <c r="AD277" s="77" t="s">
        <v>24</v>
      </c>
      <c r="AE277" s="77" t="s">
        <v>28</v>
      </c>
      <c r="AF277" s="77" t="s">
        <v>29</v>
      </c>
      <c r="AG277" s="300">
        <f>DGET('DB &gt; 100 ha'!$F$2:$N$41,'DB &gt; 100 ha'!$M$2,AD277:AF278)</f>
        <v>0</v>
      </c>
      <c r="AH277" s="77" t="s">
        <v>24</v>
      </c>
      <c r="AI277" s="77" t="s">
        <v>28</v>
      </c>
      <c r="AJ277" s="77" t="s">
        <v>29</v>
      </c>
      <c r="AK277" s="300">
        <f>DGET('DB &gt; 100 ha'!$F$2:$N$41,'DB &gt; 100 ha'!$M$2,AH277:AJ278)</f>
        <v>0</v>
      </c>
      <c r="AL277" s="77" t="s">
        <v>24</v>
      </c>
      <c r="AM277" s="77" t="s">
        <v>28</v>
      </c>
      <c r="AN277" s="77" t="s">
        <v>29</v>
      </c>
      <c r="AO277" s="300">
        <f>DGET('DB &gt; 100 ha'!$F$2:$N$41,'DB &gt; 100 ha'!$M$2,AL277:AN278)</f>
        <v>0</v>
      </c>
      <c r="AP277" s="77" t="s">
        <v>24</v>
      </c>
      <c r="AQ277" s="77" t="s">
        <v>28</v>
      </c>
      <c r="AR277" s="77" t="s">
        <v>29</v>
      </c>
      <c r="AS277" s="300">
        <f>DGET('DB &gt; 100 ha'!$F$2:$N$41,'DB &gt; 100 ha'!$M$2,AP277:AR278)</f>
        <v>0</v>
      </c>
      <c r="AT277" s="77" t="s">
        <v>24</v>
      </c>
      <c r="AU277" s="77" t="s">
        <v>28</v>
      </c>
      <c r="AV277" s="77" t="s">
        <v>29</v>
      </c>
      <c r="AW277" s="300">
        <f>DGET('DB &gt; 100 ha'!$F$2:$N$41,'DB &gt; 100 ha'!$M$2,AT277:AV278)</f>
        <v>0</v>
      </c>
      <c r="AX277" s="77" t="s">
        <v>24</v>
      </c>
      <c r="AY277" s="77" t="s">
        <v>28</v>
      </c>
      <c r="AZ277" s="77" t="s">
        <v>29</v>
      </c>
      <c r="BA277" s="300">
        <f>DGET('DB &gt; 100 ha'!$F$2:$N$41,'DB &gt; 100 ha'!$M$2,AX277:AZ278)</f>
        <v>0</v>
      </c>
      <c r="BB277" s="77" t="s">
        <v>24</v>
      </c>
      <c r="BC277" s="77" t="s">
        <v>28</v>
      </c>
      <c r="BD277" s="77" t="s">
        <v>29</v>
      </c>
      <c r="BE277" s="300">
        <f>DGET('DB &gt; 100 ha'!$F$2:$N$41,'DB &gt; 100 ha'!$M$2,BB277:BD278)</f>
        <v>0</v>
      </c>
    </row>
    <row r="278" spans="21:57" ht="15" hidden="1" x14ac:dyDescent="0.25">
      <c r="U278" s="157" t="s">
        <v>342</v>
      </c>
      <c r="V278" s="67">
        <f>V276</f>
        <v>6</v>
      </c>
      <c r="W278" s="77" t="str">
        <f>W276</f>
        <v>&lt;20</v>
      </c>
      <c r="X278" s="65">
        <f>$O$64+1</f>
        <v>1</v>
      </c>
      <c r="Z278" s="67">
        <f>Z276</f>
        <v>6</v>
      </c>
      <c r="AA278" s="77" t="str">
        <f>AA276</f>
        <v>&lt;20</v>
      </c>
      <c r="AB278" s="65">
        <f>$O$64+1</f>
        <v>1</v>
      </c>
      <c r="AD278" s="67">
        <f>AD276</f>
        <v>6</v>
      </c>
      <c r="AE278" s="77" t="str">
        <f>AE276</f>
        <v>&lt;20</v>
      </c>
      <c r="AF278" s="65">
        <f>$O$64+1</f>
        <v>1</v>
      </c>
      <c r="AH278" s="67">
        <f>AH276</f>
        <v>6</v>
      </c>
      <c r="AI278" s="77" t="str">
        <f>AI276</f>
        <v>&lt;20</v>
      </c>
      <c r="AJ278" s="65">
        <f>$O$64+1</f>
        <v>1</v>
      </c>
      <c r="AL278" s="67">
        <f>AL276</f>
        <v>6</v>
      </c>
      <c r="AM278" s="77" t="str">
        <f>AM276</f>
        <v>&lt;20</v>
      </c>
      <c r="AN278" s="65">
        <f>$O$64+1</f>
        <v>1</v>
      </c>
      <c r="AP278" s="67">
        <f>AP276</f>
        <v>6</v>
      </c>
      <c r="AQ278" s="77" t="str">
        <f>AQ276</f>
        <v>&lt;20</v>
      </c>
      <c r="AR278" s="65">
        <f>$O$64+1</f>
        <v>1</v>
      </c>
      <c r="AT278" s="67">
        <f>AT276</f>
        <v>6</v>
      </c>
      <c r="AU278" s="77" t="str">
        <f>AU276</f>
        <v>&lt;20</v>
      </c>
      <c r="AV278" s="65">
        <f>$O$64+1</f>
        <v>1</v>
      </c>
      <c r="AX278" s="67">
        <f>AX276</f>
        <v>6</v>
      </c>
      <c r="AY278" s="77" t="str">
        <f>AY276</f>
        <v>&lt;20</v>
      </c>
      <c r="AZ278" s="65">
        <f>$O$64+1</f>
        <v>1</v>
      </c>
      <c r="BB278" s="67">
        <f>BB276</f>
        <v>6</v>
      </c>
      <c r="BC278" s="77" t="str">
        <f>BC276</f>
        <v>&lt;20</v>
      </c>
      <c r="BD278" s="65">
        <f>$O$64+1</f>
        <v>1</v>
      </c>
    </row>
    <row r="279" spans="21:57" hidden="1" x14ac:dyDescent="0.2"/>
    <row r="280" spans="21:57" hidden="1" x14ac:dyDescent="0.2">
      <c r="U280" s="65" t="s">
        <v>104</v>
      </c>
      <c r="V280" s="65" t="s">
        <v>24</v>
      </c>
      <c r="W280" s="65" t="s">
        <v>25</v>
      </c>
      <c r="X280" s="65" t="s">
        <v>110</v>
      </c>
      <c r="Y280" s="65" t="s">
        <v>24</v>
      </c>
      <c r="Z280" s="65" t="s">
        <v>25</v>
      </c>
      <c r="AA280" s="65" t="s">
        <v>110</v>
      </c>
      <c r="AB280" s="65" t="s">
        <v>24</v>
      </c>
      <c r="AC280" s="65" t="s">
        <v>25</v>
      </c>
      <c r="AD280" s="65" t="s">
        <v>110</v>
      </c>
      <c r="AE280" s="65" t="s">
        <v>24</v>
      </c>
      <c r="AF280" s="65" t="s">
        <v>25</v>
      </c>
      <c r="AG280" s="65" t="s">
        <v>110</v>
      </c>
      <c r="AH280" s="65" t="s">
        <v>24</v>
      </c>
      <c r="AI280" s="65" t="s">
        <v>25</v>
      </c>
      <c r="AJ280" s="65" t="s">
        <v>110</v>
      </c>
      <c r="AK280" s="65" t="s">
        <v>24</v>
      </c>
      <c r="AL280" s="65" t="s">
        <v>25</v>
      </c>
      <c r="AM280" s="65" t="s">
        <v>110</v>
      </c>
      <c r="AN280" s="65" t="s">
        <v>24</v>
      </c>
      <c r="AO280" s="65" t="s">
        <v>25</v>
      </c>
      <c r="AP280" s="65" t="s">
        <v>110</v>
      </c>
      <c r="AQ280" s="65" t="s">
        <v>24</v>
      </c>
      <c r="AR280" s="65" t="s">
        <v>25</v>
      </c>
      <c r="AS280" s="65" t="s">
        <v>110</v>
      </c>
      <c r="AT280" s="65" t="s">
        <v>24</v>
      </c>
      <c r="AU280" s="65" t="s">
        <v>25</v>
      </c>
      <c r="AV280" s="65" t="s">
        <v>110</v>
      </c>
    </row>
    <row r="281" spans="21:57" hidden="1" x14ac:dyDescent="0.2">
      <c r="V281" s="65">
        <f>IF(D90&lt;3,2,ROUND(D90/5,1)*5)</f>
        <v>2</v>
      </c>
      <c r="W281" s="65">
        <v>0</v>
      </c>
      <c r="X281" s="65">
        <v>12</v>
      </c>
      <c r="Y281" s="65">
        <f>IF(E90&lt;3,2,ROUND(E90/5,1)*5)</f>
        <v>2</v>
      </c>
      <c r="Z281" s="65">
        <f>W281</f>
        <v>0</v>
      </c>
      <c r="AA281" s="65">
        <f>X281</f>
        <v>12</v>
      </c>
      <c r="AB281" s="65">
        <f>IF(F90&lt;3,2,ROUND(F90/5,1)*5)</f>
        <v>2</v>
      </c>
      <c r="AC281" s="65">
        <f>$Z$281</f>
        <v>0</v>
      </c>
      <c r="AD281" s="65">
        <f>X281</f>
        <v>12</v>
      </c>
      <c r="AE281" s="65">
        <f>IF(G90&lt;3,2,ROUND(G90/5,1)*5)</f>
        <v>2</v>
      </c>
      <c r="AF281" s="65">
        <f>$Z$281</f>
        <v>0</v>
      </c>
      <c r="AG281" s="65">
        <f>X281</f>
        <v>12</v>
      </c>
      <c r="AH281" s="65">
        <f>IF(H90&lt;3,2,ROUND(H90/5,1)*5)</f>
        <v>2</v>
      </c>
      <c r="AI281" s="65">
        <f>$Z$281</f>
        <v>0</v>
      </c>
      <c r="AJ281" s="65">
        <f>X281</f>
        <v>12</v>
      </c>
      <c r="AK281" s="65">
        <f>IF(I90&lt;3,2,ROUND(I90/5,1)*5)</f>
        <v>2</v>
      </c>
      <c r="AL281" s="65">
        <f>$Z$281</f>
        <v>0</v>
      </c>
      <c r="AM281" s="65">
        <f>X281</f>
        <v>12</v>
      </c>
      <c r="AN281" s="65">
        <f>IF(J90&lt;3,2,ROUND(J90/5,1)*5)</f>
        <v>2</v>
      </c>
      <c r="AO281" s="65">
        <f>$Z$281</f>
        <v>0</v>
      </c>
      <c r="AP281" s="65">
        <f>AM281</f>
        <v>12</v>
      </c>
      <c r="AQ281" s="65">
        <f>IF(K90&lt;3,2,ROUND(K90/5,1)*5)</f>
        <v>2</v>
      </c>
      <c r="AR281" s="65">
        <f>$Z$281</f>
        <v>0</v>
      </c>
      <c r="AS281" s="65">
        <f>AP281</f>
        <v>12</v>
      </c>
      <c r="AT281" s="65">
        <f>IF(L90&lt;3,2,ROUND(L90/5,1)*5)</f>
        <v>2</v>
      </c>
      <c r="AU281" s="65">
        <f>$Z$281</f>
        <v>0</v>
      </c>
      <c r="AV281" s="65">
        <f>AS281</f>
        <v>12</v>
      </c>
    </row>
    <row r="282" spans="21:57" ht="15" hidden="1" x14ac:dyDescent="0.25">
      <c r="U282" s="298" t="s">
        <v>315</v>
      </c>
      <c r="V282" s="77" t="s">
        <v>24</v>
      </c>
      <c r="W282" s="77" t="s">
        <v>28</v>
      </c>
      <c r="X282" s="77" t="s">
        <v>29</v>
      </c>
      <c r="Y282" s="78"/>
      <c r="Z282" s="77" t="s">
        <v>24</v>
      </c>
      <c r="AA282" s="77" t="s">
        <v>28</v>
      </c>
      <c r="AB282" s="77" t="s">
        <v>29</v>
      </c>
      <c r="AC282" s="78"/>
      <c r="AD282" s="77" t="s">
        <v>24</v>
      </c>
      <c r="AE282" s="77" t="s">
        <v>28</v>
      </c>
      <c r="AF282" s="77" t="s">
        <v>29</v>
      </c>
      <c r="AG282" s="78"/>
      <c r="AH282" s="77" t="s">
        <v>24</v>
      </c>
      <c r="AI282" s="77" t="s">
        <v>28</v>
      </c>
      <c r="AJ282" s="77" t="s">
        <v>29</v>
      </c>
      <c r="AK282" s="78"/>
      <c r="AL282" s="77" t="s">
        <v>24</v>
      </c>
      <c r="AM282" s="77" t="s">
        <v>28</v>
      </c>
      <c r="AN282" s="77" t="s">
        <v>29</v>
      </c>
      <c r="AO282" s="78"/>
      <c r="AP282" s="77" t="s">
        <v>24</v>
      </c>
      <c r="AQ282" s="77" t="s">
        <v>28</v>
      </c>
      <c r="AR282" s="77" t="s">
        <v>29</v>
      </c>
      <c r="AS282" s="78"/>
      <c r="AT282" s="77" t="s">
        <v>24</v>
      </c>
      <c r="AU282" s="77" t="s">
        <v>28</v>
      </c>
      <c r="AV282" s="77" t="s">
        <v>29</v>
      </c>
      <c r="AW282" s="78"/>
      <c r="AX282" s="77" t="s">
        <v>24</v>
      </c>
      <c r="AY282" s="77" t="s">
        <v>28</v>
      </c>
      <c r="AZ282" s="77" t="s">
        <v>29</v>
      </c>
      <c r="BA282" s="78"/>
      <c r="BB282" s="77" t="s">
        <v>24</v>
      </c>
      <c r="BC282" s="77" t="s">
        <v>28</v>
      </c>
      <c r="BD282" s="77" t="s">
        <v>29</v>
      </c>
      <c r="BE282" s="78"/>
    </row>
    <row r="283" spans="21:57" ht="15" hidden="1" x14ac:dyDescent="0.25">
      <c r="U283" s="299" t="s">
        <v>316</v>
      </c>
      <c r="V283" s="67">
        <f>IF(D90&lt;7,6,ROUND(D90,0.1))</f>
        <v>6</v>
      </c>
      <c r="W283" s="67" t="s">
        <v>317</v>
      </c>
      <c r="X283" s="67">
        <f>IF($K$42&lt;='DB &gt; 100 ha'!R33,1,IF($K$42&gt;='DB &gt; 100 ha'!$Q$28,3,2))</f>
        <v>1</v>
      </c>
      <c r="Y283" s="300">
        <f>DGET('DB &gt; 100 ha'!$F$2:$N$41,'DB &gt; 100 ha'!$I$2,V282:X283)</f>
        <v>3</v>
      </c>
      <c r="Z283" s="67">
        <f>IF(E90&lt;7,6,ROUND(E90,0.1))</f>
        <v>6</v>
      </c>
      <c r="AA283" s="67" t="s">
        <v>317</v>
      </c>
      <c r="AB283" s="67">
        <f>IF($K$42&lt;='DB &gt; 100 ha'!V33,1,IF($K$42&gt;='DB &gt; 100 ha'!$Q$28,3,2))</f>
        <v>1</v>
      </c>
      <c r="AC283" s="300">
        <f>DGET('DB &gt; 100 ha'!$F$2:$N$41,'DB &gt; 100 ha'!$I$2,Z282:AB283)</f>
        <v>3</v>
      </c>
      <c r="AD283" s="67">
        <f>IF(F90&lt;7,6,ROUND(F90,0.1))</f>
        <v>6</v>
      </c>
      <c r="AE283" s="67" t="s">
        <v>317</v>
      </c>
      <c r="AF283" s="67">
        <f>IF($K$42&lt;='DB &gt; 100 ha'!Z33,1,IF($K$42&gt;='DB &gt; 100 ha'!$Q$28,3,2))</f>
        <v>1</v>
      </c>
      <c r="AG283" s="300">
        <f>DGET('DB &gt; 100 ha'!$F$2:$N$41,'DB &gt; 100 ha'!$I$2,AD282:AF283)</f>
        <v>3</v>
      </c>
      <c r="AH283" s="67">
        <f>IF(G90&lt;7,6,ROUND(G90,0.1))</f>
        <v>6</v>
      </c>
      <c r="AI283" s="67" t="s">
        <v>317</v>
      </c>
      <c r="AJ283" s="67">
        <f>IF($K$42&lt;='DB &gt; 100 ha'!AD33,1,IF($K$42&gt;='DB &gt; 100 ha'!$Q$28,3,2))</f>
        <v>1</v>
      </c>
      <c r="AK283" s="300">
        <f>DGET('DB &gt; 100 ha'!$F$2:$N$41,'DB &gt; 100 ha'!$I$2,AH282:AJ283)</f>
        <v>3</v>
      </c>
      <c r="AL283" s="67">
        <f>IF(H90&lt;7,6,ROUND(H90,0.1))</f>
        <v>6</v>
      </c>
      <c r="AM283" s="67" t="s">
        <v>317</v>
      </c>
      <c r="AN283" s="67">
        <f>IF($K$42&lt;='DB &gt; 100 ha'!AH33,1,IF($K$42&gt;='DB &gt; 100 ha'!$Q$28,3,2))</f>
        <v>1</v>
      </c>
      <c r="AO283" s="300">
        <f>DGET('DB &gt; 100 ha'!$F$2:$N$41,'DB &gt; 100 ha'!$I$2,AL282:AN283)</f>
        <v>3</v>
      </c>
      <c r="AP283" s="67">
        <f>IF(I90&lt;7,6,ROUND(I90,0.1))</f>
        <v>6</v>
      </c>
      <c r="AQ283" s="67" t="s">
        <v>317</v>
      </c>
      <c r="AR283" s="67">
        <f>IF($K$42&lt;='DB &gt; 100 ha'!AL33,1,IF($K$42&gt;='DB &gt; 100 ha'!$Q$28,3,2))</f>
        <v>1</v>
      </c>
      <c r="AS283" s="300">
        <f>DGET('DB &gt; 100 ha'!$F$2:$N$41,'DB &gt; 100 ha'!$I$2,AP282:AR283)</f>
        <v>3</v>
      </c>
      <c r="AT283" s="67">
        <f>IF(J90&lt;7,6,ROUND(J90,0.1))</f>
        <v>6</v>
      </c>
      <c r="AU283" s="67" t="s">
        <v>317</v>
      </c>
      <c r="AV283" s="67">
        <f>IF($K$42&lt;='DB &gt; 100 ha'!AP33,1,IF($K$42&gt;='DB &gt; 100 ha'!$Q$28,3,2))</f>
        <v>1</v>
      </c>
      <c r="AW283" s="300">
        <f>DGET('DB &gt; 100 ha'!$F$2:$N$41,'DB &gt; 100 ha'!$I$2,AT282:AV283)</f>
        <v>3</v>
      </c>
      <c r="AX283" s="67">
        <f>IF(K90&lt;7,6,ROUND(K90,0.1))</f>
        <v>6</v>
      </c>
      <c r="AY283" s="67" t="s">
        <v>317</v>
      </c>
      <c r="AZ283" s="67">
        <f>IF($K$42&lt;='DB &gt; 100 ha'!AT33,1,IF($K$42&gt;='DB &gt; 100 ha'!$Q$28,3,2))</f>
        <v>1</v>
      </c>
      <c r="BA283" s="300">
        <f>DGET('DB &gt; 100 ha'!$F$2:$N$41,'DB &gt; 100 ha'!$I$2,AX282:AZ283)</f>
        <v>3</v>
      </c>
      <c r="BB283" s="67">
        <f>IF(L90&lt;7,6,ROUND(L90,0.1))</f>
        <v>6</v>
      </c>
      <c r="BC283" s="67" t="s">
        <v>317</v>
      </c>
      <c r="BD283" s="67">
        <f>IF($K$42&lt;='DB &gt; 100 ha'!AX33,1,IF($K$42&gt;='DB &gt; 100 ha'!$Q$28,3,2))</f>
        <v>1</v>
      </c>
      <c r="BE283" s="300">
        <f>DGET('DB &gt; 100 ha'!$F$2:$N$41,'DB &gt; 100 ha'!$I$2,BB282:BD283)</f>
        <v>3</v>
      </c>
    </row>
    <row r="284" spans="21:57" ht="15" hidden="1" x14ac:dyDescent="0.25">
      <c r="U284" s="157" t="s">
        <v>315</v>
      </c>
      <c r="V284" s="77" t="s">
        <v>24</v>
      </c>
      <c r="W284" s="77" t="s">
        <v>28</v>
      </c>
      <c r="X284" s="77" t="s">
        <v>29</v>
      </c>
      <c r="Y284" s="300">
        <f>IF(X285=0,0,DGET('DB &gt; 100 ha'!$F$2:$N$41,'DB &gt; 100 ha'!$J$2,V284:X285))</f>
        <v>0</v>
      </c>
      <c r="Z284" s="77" t="s">
        <v>24</v>
      </c>
      <c r="AA284" s="77" t="s">
        <v>28</v>
      </c>
      <c r="AB284" s="77" t="s">
        <v>29</v>
      </c>
      <c r="AC284" s="300">
        <f>IF(AB285=0,0,DGET('DB &gt; 100 ha'!$F$2:$N$41,'DB &gt; 100 ha'!$J$2,Z284:AB285))</f>
        <v>0</v>
      </c>
      <c r="AD284" s="77" t="s">
        <v>24</v>
      </c>
      <c r="AE284" s="77" t="s">
        <v>28</v>
      </c>
      <c r="AF284" s="77" t="s">
        <v>29</v>
      </c>
      <c r="AG284" s="300">
        <f>IF(AF285=0,0,DGET('DB &gt; 100 ha'!$F$2:$N$41,'DB &gt; 100 ha'!$J$2,AD284:AF285))</f>
        <v>0</v>
      </c>
      <c r="AH284" s="77" t="s">
        <v>24</v>
      </c>
      <c r="AI284" s="77" t="s">
        <v>28</v>
      </c>
      <c r="AJ284" s="77" t="s">
        <v>29</v>
      </c>
      <c r="AK284" s="300">
        <f>IF(AJ285=0,0,DGET('DB &gt; 100 ha'!$F$2:$N$41,'DB &gt; 100 ha'!$J$2,AH284:AJ285))</f>
        <v>0</v>
      </c>
      <c r="AL284" s="77" t="s">
        <v>24</v>
      </c>
      <c r="AM284" s="77" t="s">
        <v>28</v>
      </c>
      <c r="AN284" s="77" t="s">
        <v>29</v>
      </c>
      <c r="AO284" s="300">
        <f>IF(AN285=0,0,DGET('DB &gt; 100 ha'!$F$2:$N$41,'DB &gt; 100 ha'!$J$2,AL284:AN285))</f>
        <v>0</v>
      </c>
      <c r="AP284" s="77" t="s">
        <v>24</v>
      </c>
      <c r="AQ284" s="77" t="s">
        <v>28</v>
      </c>
      <c r="AR284" s="77" t="s">
        <v>29</v>
      </c>
      <c r="AS284" s="300">
        <f>IF(AR285=0,0,DGET('DB &gt; 100 ha'!$F$2:$N$41,'DB &gt; 100 ha'!$J$2,AP284:AR285))</f>
        <v>0</v>
      </c>
      <c r="AT284" s="77" t="s">
        <v>24</v>
      </c>
      <c r="AU284" s="77" t="s">
        <v>28</v>
      </c>
      <c r="AV284" s="77" t="s">
        <v>29</v>
      </c>
      <c r="AW284" s="300">
        <f>IF(AV285=0,0,DGET('DB &gt; 100 ha'!$F$2:$N$41,'DB &gt; 100 ha'!$J$2,AT284:AV285))</f>
        <v>0</v>
      </c>
      <c r="AX284" s="77" t="s">
        <v>24</v>
      </c>
      <c r="AY284" s="77" t="s">
        <v>28</v>
      </c>
      <c r="AZ284" s="77" t="s">
        <v>29</v>
      </c>
      <c r="BA284" s="300">
        <f>IF(AZ285=0,0,DGET('DB &gt; 100 ha'!$F$2:$N$41,'DB &gt; 100 ha'!$J$2,AX284:AZ285))</f>
        <v>0</v>
      </c>
      <c r="BB284" s="77" t="s">
        <v>24</v>
      </c>
      <c r="BC284" s="77" t="s">
        <v>28</v>
      </c>
      <c r="BD284" s="77" t="s">
        <v>29</v>
      </c>
      <c r="BE284" s="300">
        <f>IF(BD285=0,0,DGET('DB &gt; 100 ha'!$F$2:$N$41,'DB &gt; 100 ha'!$J$2,BB284:BD285))</f>
        <v>0</v>
      </c>
    </row>
    <row r="285" spans="21:57" ht="15" hidden="1" x14ac:dyDescent="0.25">
      <c r="U285" s="157" t="s">
        <v>332</v>
      </c>
      <c r="V285" s="67">
        <f>V283</f>
        <v>6</v>
      </c>
      <c r="W285" s="67" t="s">
        <v>317</v>
      </c>
      <c r="X285" s="65">
        <f>IF($K$43&gt;'DB &gt; 100 ha'!$R$31,'DB &gt; 100 ha'!$P$32,IF($K$43&gt;'DB &gt; 100 ha'!$R$30,'DB &gt; 100 ha'!$P$31,IF($K$43&gt;='DB &gt; 100 ha'!$Q$30,'DB &gt; 100 ha'!$P$26,0)))</f>
        <v>0</v>
      </c>
      <c r="Z285" s="67">
        <f>Z283</f>
        <v>6</v>
      </c>
      <c r="AA285" s="67" t="s">
        <v>317</v>
      </c>
      <c r="AB285" s="65">
        <f>IF($K$43&gt;'DB &gt; 100 ha'!$R$31,'DB &gt; 100 ha'!$P$32,IF($K$43&gt;'DB &gt; 100 ha'!$R$30,'DB &gt; 100 ha'!$P$31,IF($K$43&gt;='DB &gt; 100 ha'!$Q$30,'DB &gt; 100 ha'!$P$26,0)))</f>
        <v>0</v>
      </c>
      <c r="AC285" s="300"/>
      <c r="AD285" s="67">
        <f>AD283</f>
        <v>6</v>
      </c>
      <c r="AE285" s="67" t="s">
        <v>317</v>
      </c>
      <c r="AF285" s="65">
        <f>IF($K$43&gt;'DB &gt; 100 ha'!$R$31,'DB &gt; 100 ha'!$P$32,IF($K$43&gt;'DB &gt; 100 ha'!$R$30,'DB &gt; 100 ha'!$P$31,IF($K$43&gt;='DB &gt; 100 ha'!$Q$30,'DB &gt; 100 ha'!$P$26,0)))</f>
        <v>0</v>
      </c>
      <c r="AG285" s="300"/>
      <c r="AH285" s="67">
        <f>AH283</f>
        <v>6</v>
      </c>
      <c r="AI285" s="67" t="s">
        <v>317</v>
      </c>
      <c r="AJ285" s="65">
        <f>IF($K$43&gt;'DB &gt; 100 ha'!$R$31,'DB &gt; 100 ha'!$P$32,IF($K$43&gt;'DB &gt; 100 ha'!$R$30,'DB &gt; 100 ha'!$P$31,IF($K$43&gt;='DB &gt; 100 ha'!$Q$30,'DB &gt; 100 ha'!$P$26,0)))</f>
        <v>0</v>
      </c>
      <c r="AK285" s="300"/>
      <c r="AL285" s="67">
        <f>AL283</f>
        <v>6</v>
      </c>
      <c r="AM285" s="67" t="s">
        <v>317</v>
      </c>
      <c r="AN285" s="65">
        <f>IF($K$43&gt;'DB &gt; 100 ha'!$R$31,'DB &gt; 100 ha'!$P$32,IF($K$43&gt;'DB &gt; 100 ha'!$R$30,'DB &gt; 100 ha'!$P$31,IF($K$43&gt;='DB &gt; 100 ha'!$Q$30,'DB &gt; 100 ha'!$P$26,0)))</f>
        <v>0</v>
      </c>
      <c r="AO285" s="300"/>
      <c r="AP285" s="67">
        <f>AP283</f>
        <v>6</v>
      </c>
      <c r="AQ285" s="67" t="s">
        <v>317</v>
      </c>
      <c r="AR285" s="65">
        <f>IF($K$43&gt;'DB &gt; 100 ha'!$R$31,'DB &gt; 100 ha'!$P$32,IF($K$43&gt;'DB &gt; 100 ha'!$R$30,'DB &gt; 100 ha'!$P$31,IF($K$43&gt;='DB &gt; 100 ha'!$Q$30,'DB &gt; 100 ha'!$P$26,0)))</f>
        <v>0</v>
      </c>
      <c r="AS285" s="300"/>
      <c r="AT285" s="67">
        <f>AT283</f>
        <v>6</v>
      </c>
      <c r="AU285" s="67" t="s">
        <v>317</v>
      </c>
      <c r="AV285" s="65">
        <f>IF($K$43&gt;'DB &gt; 100 ha'!$R$31,'DB &gt; 100 ha'!$P$32,IF($K$43&gt;'DB &gt; 100 ha'!$R$30,'DB &gt; 100 ha'!$P$31,IF($K$43&gt;='DB &gt; 100 ha'!$Q$30,'DB &gt; 100 ha'!$P$26,0)))</f>
        <v>0</v>
      </c>
      <c r="AW285" s="300"/>
      <c r="AX285" s="67">
        <f>AX283</f>
        <v>6</v>
      </c>
      <c r="AY285" s="67" t="s">
        <v>317</v>
      </c>
      <c r="AZ285" s="65">
        <f>IF($K$43&gt;'DB &gt; 100 ha'!$R$31,'DB &gt; 100 ha'!$P$32,IF($K$43&gt;'DB &gt; 100 ha'!$R$30,'DB &gt; 100 ha'!$P$31,IF($K$43&gt;='DB &gt; 100 ha'!$Q$30,'DB &gt; 100 ha'!$P$26,0)))</f>
        <v>0</v>
      </c>
      <c r="BA285" s="300"/>
      <c r="BB285" s="67">
        <f>BB283</f>
        <v>6</v>
      </c>
      <c r="BC285" s="67" t="s">
        <v>317</v>
      </c>
      <c r="BD285" s="65">
        <f>IF($K$43&gt;'DB &gt; 100 ha'!$R$31,'DB &gt; 100 ha'!$P$32,IF($K$43&gt;'DB &gt; 100 ha'!$R$30,'DB &gt; 100 ha'!$P$31,IF($K$43&gt;='DB &gt; 100 ha'!$Q$30,'DB &gt; 100 ha'!$P$26,0)))</f>
        <v>0</v>
      </c>
      <c r="BE285" s="300"/>
    </row>
    <row r="286" spans="21:57" ht="15" hidden="1" x14ac:dyDescent="0.25">
      <c r="U286" s="157" t="s">
        <v>315</v>
      </c>
      <c r="V286" s="77" t="s">
        <v>24</v>
      </c>
      <c r="W286" s="77" t="s">
        <v>28</v>
      </c>
      <c r="X286" s="77" t="s">
        <v>29</v>
      </c>
      <c r="Y286" s="300">
        <f>DGET('DB &gt; 100 ha'!$F$2:$N$41,'DB &gt; 100 ha'!$K$2,V286:X287)</f>
        <v>41</v>
      </c>
      <c r="Z286" s="77" t="s">
        <v>24</v>
      </c>
      <c r="AA286" s="77" t="s">
        <v>28</v>
      </c>
      <c r="AB286" s="77" t="s">
        <v>29</v>
      </c>
      <c r="AC286" s="300">
        <f>DGET('DB &gt; 100 ha'!$F$2:$N$41,'DB &gt; 100 ha'!$K$2,Z286:AB287)</f>
        <v>41</v>
      </c>
      <c r="AD286" s="77" t="s">
        <v>24</v>
      </c>
      <c r="AE286" s="77" t="s">
        <v>28</v>
      </c>
      <c r="AF286" s="77" t="s">
        <v>29</v>
      </c>
      <c r="AG286" s="300">
        <f>DGET('DB &gt; 100 ha'!$F$2:$N$41,'DB &gt; 100 ha'!$K$2,AD286:AF287)</f>
        <v>41</v>
      </c>
      <c r="AH286" s="77" t="s">
        <v>24</v>
      </c>
      <c r="AI286" s="77" t="s">
        <v>28</v>
      </c>
      <c r="AJ286" s="77" t="s">
        <v>29</v>
      </c>
      <c r="AK286" s="300">
        <f>DGET('DB &gt; 100 ha'!$F$2:$N$41,'DB &gt; 100 ha'!$K$2,AH286:AJ287)</f>
        <v>41</v>
      </c>
      <c r="AL286" s="77" t="s">
        <v>24</v>
      </c>
      <c r="AM286" s="77" t="s">
        <v>28</v>
      </c>
      <c r="AN286" s="77" t="s">
        <v>29</v>
      </c>
      <c r="AO286" s="300">
        <f>DGET('DB &gt; 100 ha'!$F$2:$N$41,'DB &gt; 100 ha'!$K$2,AL286:AN287)</f>
        <v>41</v>
      </c>
      <c r="AP286" s="77" t="s">
        <v>24</v>
      </c>
      <c r="AQ286" s="77" t="s">
        <v>28</v>
      </c>
      <c r="AR286" s="77" t="s">
        <v>29</v>
      </c>
      <c r="AS286" s="300">
        <f>DGET('DB &gt; 100 ha'!$F$2:$N$41,'DB &gt; 100 ha'!$K$2,AP286:AR287)</f>
        <v>41</v>
      </c>
      <c r="AT286" s="77" t="s">
        <v>24</v>
      </c>
      <c r="AU286" s="77" t="s">
        <v>28</v>
      </c>
      <c r="AV286" s="77" t="s">
        <v>29</v>
      </c>
      <c r="AW286" s="300">
        <f>DGET('DB &gt; 100 ha'!$F$2:$N$41,'DB &gt; 100 ha'!$K$2,AT286:AV287)</f>
        <v>41</v>
      </c>
      <c r="AX286" s="77" t="s">
        <v>24</v>
      </c>
      <c r="AY286" s="77" t="s">
        <v>28</v>
      </c>
      <c r="AZ286" s="77" t="s">
        <v>29</v>
      </c>
      <c r="BA286" s="300">
        <f>DGET('DB &gt; 100 ha'!$F$2:$N$41,'DB &gt; 100 ha'!$K$2,AX286:AZ287)</f>
        <v>41</v>
      </c>
      <c r="BB286" s="77" t="s">
        <v>24</v>
      </c>
      <c r="BC286" s="77" t="s">
        <v>28</v>
      </c>
      <c r="BD286" s="77" t="s">
        <v>29</v>
      </c>
      <c r="BE286" s="300">
        <f>DGET('DB &gt; 100 ha'!$F$2:$N$41,'DB &gt; 100 ha'!$K$2,BB286:BD287)</f>
        <v>41</v>
      </c>
    </row>
    <row r="287" spans="21:57" ht="15" hidden="1" x14ac:dyDescent="0.25">
      <c r="U287" s="157" t="s">
        <v>336</v>
      </c>
      <c r="V287" s="67">
        <f>V285</f>
        <v>6</v>
      </c>
      <c r="W287" s="67" t="s">
        <v>317</v>
      </c>
      <c r="X287" s="65">
        <v>1</v>
      </c>
      <c r="Z287" s="67">
        <f>Z285</f>
        <v>6</v>
      </c>
      <c r="AA287" s="67" t="s">
        <v>317</v>
      </c>
      <c r="AB287" s="65">
        <v>1</v>
      </c>
      <c r="AD287" s="67">
        <f>AD285</f>
        <v>6</v>
      </c>
      <c r="AE287" s="67" t="s">
        <v>317</v>
      </c>
      <c r="AF287" s="65">
        <v>1</v>
      </c>
      <c r="AH287" s="67">
        <f>AH285</f>
        <v>6</v>
      </c>
      <c r="AI287" s="67" t="s">
        <v>317</v>
      </c>
      <c r="AJ287" s="65">
        <v>1</v>
      </c>
      <c r="AL287" s="67">
        <f>AL285</f>
        <v>6</v>
      </c>
      <c r="AM287" s="67" t="s">
        <v>317</v>
      </c>
      <c r="AN287" s="65">
        <v>1</v>
      </c>
      <c r="AP287" s="67">
        <f>AP285</f>
        <v>6</v>
      </c>
      <c r="AQ287" s="67" t="s">
        <v>317</v>
      </c>
      <c r="AR287" s="65">
        <v>1</v>
      </c>
      <c r="AT287" s="67">
        <f>AT285</f>
        <v>6</v>
      </c>
      <c r="AU287" s="67" t="s">
        <v>317</v>
      </c>
      <c r="AV287" s="65">
        <v>1</v>
      </c>
      <c r="AX287" s="67">
        <f>AX285</f>
        <v>6</v>
      </c>
      <c r="AY287" s="67" t="s">
        <v>317</v>
      </c>
      <c r="AZ287" s="65">
        <v>1</v>
      </c>
      <c r="BB287" s="67">
        <f>BB285</f>
        <v>6</v>
      </c>
      <c r="BC287" s="67" t="s">
        <v>317</v>
      </c>
      <c r="BD287" s="65">
        <v>1</v>
      </c>
    </row>
    <row r="288" spans="21:57" ht="15" hidden="1" x14ac:dyDescent="0.25">
      <c r="U288" s="157" t="s">
        <v>315</v>
      </c>
      <c r="V288" s="77" t="s">
        <v>24</v>
      </c>
      <c r="W288" s="77" t="s">
        <v>28</v>
      </c>
      <c r="X288" s="77" t="s">
        <v>29</v>
      </c>
      <c r="Y288" s="300">
        <f>DGET('DB &gt; 100 ha'!$F$2:$N$41,'DB &gt; 100 ha'!$L$2,V288:X289)</f>
        <v>11</v>
      </c>
      <c r="Z288" s="77" t="s">
        <v>24</v>
      </c>
      <c r="AA288" s="77" t="s">
        <v>28</v>
      </c>
      <c r="AB288" s="77" t="s">
        <v>29</v>
      </c>
      <c r="AC288" s="300">
        <f>DGET('DB &gt; 100 ha'!$F$2:$N$41,'DB &gt; 100 ha'!$L$2,Z288:AB289)</f>
        <v>11</v>
      </c>
      <c r="AD288" s="77" t="s">
        <v>24</v>
      </c>
      <c r="AE288" s="77" t="s">
        <v>28</v>
      </c>
      <c r="AF288" s="77" t="s">
        <v>29</v>
      </c>
      <c r="AG288" s="300">
        <f>DGET('DB &gt; 100 ha'!$F$2:$N$41,'DB &gt; 100 ha'!$L$2,AD288:AF289)</f>
        <v>11</v>
      </c>
      <c r="AH288" s="77" t="s">
        <v>24</v>
      </c>
      <c r="AI288" s="77" t="s">
        <v>28</v>
      </c>
      <c r="AJ288" s="77" t="s">
        <v>29</v>
      </c>
      <c r="AK288" s="300">
        <f>DGET('DB &gt; 100 ha'!$F$2:$N$41,'DB &gt; 100 ha'!$L$2,AH288:AJ289)</f>
        <v>11</v>
      </c>
      <c r="AL288" s="77" t="s">
        <v>24</v>
      </c>
      <c r="AM288" s="77" t="s">
        <v>28</v>
      </c>
      <c r="AN288" s="77" t="s">
        <v>29</v>
      </c>
      <c r="AO288" s="300">
        <f>DGET('DB &gt; 100 ha'!$F$2:$N$41,'DB &gt; 100 ha'!$L$2,AL288:AN289)</f>
        <v>11</v>
      </c>
      <c r="AP288" s="77" t="s">
        <v>24</v>
      </c>
      <c r="AQ288" s="77" t="s">
        <v>28</v>
      </c>
      <c r="AR288" s="77" t="s">
        <v>29</v>
      </c>
      <c r="AS288" s="300">
        <f>DGET('DB &gt; 100 ha'!$F$2:$N$41,'DB &gt; 100 ha'!$L$2,AP288:AR289)</f>
        <v>11</v>
      </c>
      <c r="AT288" s="77" t="s">
        <v>24</v>
      </c>
      <c r="AU288" s="77" t="s">
        <v>28</v>
      </c>
      <c r="AV288" s="77" t="s">
        <v>29</v>
      </c>
      <c r="AW288" s="300">
        <f>DGET('DB &gt; 100 ha'!$F$2:$N$41,'DB &gt; 100 ha'!$L$2,AT288:AV289)</f>
        <v>11</v>
      </c>
      <c r="AX288" s="77" t="s">
        <v>24</v>
      </c>
      <c r="AY288" s="77" t="s">
        <v>28</v>
      </c>
      <c r="AZ288" s="77" t="s">
        <v>29</v>
      </c>
      <c r="BA288" s="300">
        <f>DGET('DB &gt; 100 ha'!$F$2:$N$41,'DB &gt; 100 ha'!$L$2,AX288:AZ289)</f>
        <v>11</v>
      </c>
      <c r="BB288" s="77" t="s">
        <v>24</v>
      </c>
      <c r="BC288" s="77" t="s">
        <v>28</v>
      </c>
      <c r="BD288" s="77" t="s">
        <v>29</v>
      </c>
      <c r="BE288" s="300">
        <f>DGET('DB &gt; 100 ha'!$F$2:$N$41,'DB &gt; 100 ha'!$L$2,BB288:BD289)</f>
        <v>11</v>
      </c>
    </row>
    <row r="289" spans="21:57" ht="15" hidden="1" x14ac:dyDescent="0.25">
      <c r="U289" s="157" t="s">
        <v>337</v>
      </c>
      <c r="V289" s="67">
        <f>V287</f>
        <v>6</v>
      </c>
      <c r="W289" s="77" t="str">
        <f>W287</f>
        <v>&lt;20</v>
      </c>
      <c r="X289" s="65">
        <f>X287</f>
        <v>1</v>
      </c>
      <c r="Z289" s="67">
        <f>Z287</f>
        <v>6</v>
      </c>
      <c r="AA289" s="77" t="str">
        <f>AA287</f>
        <v>&lt;20</v>
      </c>
      <c r="AB289" s="65">
        <f>AB287</f>
        <v>1</v>
      </c>
      <c r="AD289" s="67">
        <f>AD287</f>
        <v>6</v>
      </c>
      <c r="AE289" s="77" t="str">
        <f>AE287</f>
        <v>&lt;20</v>
      </c>
      <c r="AF289" s="65">
        <f>AF287</f>
        <v>1</v>
      </c>
      <c r="AH289" s="67">
        <f>AH287</f>
        <v>6</v>
      </c>
      <c r="AI289" s="77" t="str">
        <f>AI287</f>
        <v>&lt;20</v>
      </c>
      <c r="AJ289" s="65">
        <f>AJ287</f>
        <v>1</v>
      </c>
      <c r="AL289" s="67">
        <f>AL287</f>
        <v>6</v>
      </c>
      <c r="AM289" s="77" t="str">
        <f>AM287</f>
        <v>&lt;20</v>
      </c>
      <c r="AN289" s="65">
        <f>AN287</f>
        <v>1</v>
      </c>
      <c r="AP289" s="67">
        <f>AP287</f>
        <v>6</v>
      </c>
      <c r="AQ289" s="77" t="str">
        <f>AQ287</f>
        <v>&lt;20</v>
      </c>
      <c r="AR289" s="65">
        <f>AR287</f>
        <v>1</v>
      </c>
      <c r="AT289" s="67">
        <f>AT287</f>
        <v>6</v>
      </c>
      <c r="AU289" s="77" t="str">
        <f>AU287</f>
        <v>&lt;20</v>
      </c>
      <c r="AV289" s="65">
        <f>AV287</f>
        <v>1</v>
      </c>
      <c r="AX289" s="67">
        <f>AX287</f>
        <v>6</v>
      </c>
      <c r="AY289" s="77" t="str">
        <f>AY287</f>
        <v>&lt;20</v>
      </c>
      <c r="AZ289" s="65">
        <f>AZ287</f>
        <v>1</v>
      </c>
      <c r="BB289" s="67">
        <f>BB287</f>
        <v>6</v>
      </c>
      <c r="BC289" s="77" t="str">
        <f>BC287</f>
        <v>&lt;20</v>
      </c>
      <c r="BD289" s="65">
        <f>BD287</f>
        <v>1</v>
      </c>
    </row>
    <row r="290" spans="21:57" ht="15" hidden="1" x14ac:dyDescent="0.25">
      <c r="U290" s="157" t="s">
        <v>315</v>
      </c>
      <c r="V290" s="77" t="s">
        <v>24</v>
      </c>
      <c r="W290" s="77" t="s">
        <v>28</v>
      </c>
      <c r="X290" s="77" t="s">
        <v>29</v>
      </c>
      <c r="Y290" s="300">
        <f>DGET('DB &gt; 100 ha'!$F$2:$N$41,'DB &gt; 100 ha'!$M$2,V290:X291)</f>
        <v>0</v>
      </c>
      <c r="Z290" s="77" t="s">
        <v>24</v>
      </c>
      <c r="AA290" s="77" t="s">
        <v>28</v>
      </c>
      <c r="AB290" s="77" t="s">
        <v>29</v>
      </c>
      <c r="AC290" s="300">
        <f>DGET('DB &gt; 100 ha'!$F$2:$N$41,'DB &gt; 100 ha'!$M$2,Z290:AB291)</f>
        <v>0</v>
      </c>
      <c r="AD290" s="77" t="s">
        <v>24</v>
      </c>
      <c r="AE290" s="77" t="s">
        <v>28</v>
      </c>
      <c r="AF290" s="77" t="s">
        <v>29</v>
      </c>
      <c r="AG290" s="300">
        <f>DGET('DB &gt; 100 ha'!$F$2:$N$41,'DB &gt; 100 ha'!$M$2,AD290:AF291)</f>
        <v>0</v>
      </c>
      <c r="AH290" s="77" t="s">
        <v>24</v>
      </c>
      <c r="AI290" s="77" t="s">
        <v>28</v>
      </c>
      <c r="AJ290" s="77" t="s">
        <v>29</v>
      </c>
      <c r="AK290" s="300">
        <f>DGET('DB &gt; 100 ha'!$F$2:$N$41,'DB &gt; 100 ha'!$M$2,AH290:AJ291)</f>
        <v>0</v>
      </c>
      <c r="AL290" s="77" t="s">
        <v>24</v>
      </c>
      <c r="AM290" s="77" t="s">
        <v>28</v>
      </c>
      <c r="AN290" s="77" t="s">
        <v>29</v>
      </c>
      <c r="AO290" s="300">
        <f>DGET('DB &gt; 100 ha'!$F$2:$N$41,'DB &gt; 100 ha'!$M$2,AL290:AN291)</f>
        <v>0</v>
      </c>
      <c r="AP290" s="77" t="s">
        <v>24</v>
      </c>
      <c r="AQ290" s="77" t="s">
        <v>28</v>
      </c>
      <c r="AR290" s="77" t="s">
        <v>29</v>
      </c>
      <c r="AS290" s="300">
        <f>DGET('DB &gt; 100 ha'!$F$2:$N$41,'DB &gt; 100 ha'!$M$2,AP290:AR291)</f>
        <v>0</v>
      </c>
      <c r="AT290" s="77" t="s">
        <v>24</v>
      </c>
      <c r="AU290" s="77" t="s">
        <v>28</v>
      </c>
      <c r="AV290" s="77" t="s">
        <v>29</v>
      </c>
      <c r="AW290" s="300">
        <f>DGET('DB &gt; 100 ha'!$F$2:$N$41,'DB &gt; 100 ha'!$M$2,AT290:AV291)</f>
        <v>0</v>
      </c>
      <c r="AX290" s="77" t="s">
        <v>24</v>
      </c>
      <c r="AY290" s="77" t="s">
        <v>28</v>
      </c>
      <c r="AZ290" s="77" t="s">
        <v>29</v>
      </c>
      <c r="BA290" s="300">
        <f>DGET('DB &gt; 100 ha'!$F$2:$N$41,'DB &gt; 100 ha'!$M$2,AX290:AZ291)</f>
        <v>0</v>
      </c>
      <c r="BB290" s="77" t="s">
        <v>24</v>
      </c>
      <c r="BC290" s="77" t="s">
        <v>28</v>
      </c>
      <c r="BD290" s="77" t="s">
        <v>29</v>
      </c>
      <c r="BE290" s="300">
        <f>DGET('DB &gt; 100 ha'!$F$2:$N$41,'DB &gt; 100 ha'!$M$2,BB290:BD291)</f>
        <v>0</v>
      </c>
    </row>
    <row r="291" spans="21:57" ht="15" hidden="1" x14ac:dyDescent="0.25">
      <c r="U291" s="157" t="s">
        <v>342</v>
      </c>
      <c r="V291" s="67">
        <f>V289</f>
        <v>6</v>
      </c>
      <c r="W291" s="77" t="str">
        <f>W289</f>
        <v>&lt;20</v>
      </c>
      <c r="X291" s="65">
        <f>$O$64+1</f>
        <v>1</v>
      </c>
      <c r="Z291" s="67">
        <f>Z289</f>
        <v>6</v>
      </c>
      <c r="AA291" s="77" t="str">
        <f>AA289</f>
        <v>&lt;20</v>
      </c>
      <c r="AB291" s="65">
        <f>$O$64+1</f>
        <v>1</v>
      </c>
      <c r="AD291" s="67">
        <f>AD289</f>
        <v>6</v>
      </c>
      <c r="AE291" s="77" t="str">
        <f>AE289</f>
        <v>&lt;20</v>
      </c>
      <c r="AF291" s="65">
        <f>$O$64+1</f>
        <v>1</v>
      </c>
      <c r="AH291" s="67">
        <f>AH289</f>
        <v>6</v>
      </c>
      <c r="AI291" s="77" t="str">
        <f>AI289</f>
        <v>&lt;20</v>
      </c>
      <c r="AJ291" s="65">
        <f>$O$64+1</f>
        <v>1</v>
      </c>
      <c r="AL291" s="67">
        <f>AL289</f>
        <v>6</v>
      </c>
      <c r="AM291" s="77" t="str">
        <f>AM289</f>
        <v>&lt;20</v>
      </c>
      <c r="AN291" s="65">
        <f>$O$64+1</f>
        <v>1</v>
      </c>
      <c r="AP291" s="67">
        <f>AP289</f>
        <v>6</v>
      </c>
      <c r="AQ291" s="77" t="str">
        <f>AQ289</f>
        <v>&lt;20</v>
      </c>
      <c r="AR291" s="65">
        <f>$O$64+1</f>
        <v>1</v>
      </c>
      <c r="AT291" s="67">
        <f>AT289</f>
        <v>6</v>
      </c>
      <c r="AU291" s="77" t="str">
        <f>AU289</f>
        <v>&lt;20</v>
      </c>
      <c r="AV291" s="65">
        <f>$O$64+1</f>
        <v>1</v>
      </c>
      <c r="AX291" s="67">
        <f>AX289</f>
        <v>6</v>
      </c>
      <c r="AY291" s="77" t="str">
        <f>AY289</f>
        <v>&lt;20</v>
      </c>
      <c r="AZ291" s="65">
        <f>$O$64+1</f>
        <v>1</v>
      </c>
      <c r="BB291" s="67">
        <f>BB289</f>
        <v>6</v>
      </c>
      <c r="BC291" s="77" t="str">
        <f>BC289</f>
        <v>&lt;20</v>
      </c>
      <c r="BD291" s="65">
        <f>$O$64+1</f>
        <v>1</v>
      </c>
    </row>
    <row r="292" spans="21:57" hidden="1" x14ac:dyDescent="0.2"/>
    <row r="293" spans="21:57" hidden="1" x14ac:dyDescent="0.2">
      <c r="U293" s="65" t="s">
        <v>18</v>
      </c>
      <c r="V293" s="65" t="s">
        <v>24</v>
      </c>
      <c r="W293" s="65" t="s">
        <v>25</v>
      </c>
      <c r="X293" s="65" t="s">
        <v>110</v>
      </c>
      <c r="Y293" s="65" t="s">
        <v>24</v>
      </c>
      <c r="Z293" s="65" t="s">
        <v>25</v>
      </c>
      <c r="AA293" s="65" t="s">
        <v>110</v>
      </c>
      <c r="AB293" s="65" t="s">
        <v>24</v>
      </c>
      <c r="AC293" s="65" t="s">
        <v>25</v>
      </c>
      <c r="AD293" s="65" t="s">
        <v>110</v>
      </c>
      <c r="AE293" s="65" t="s">
        <v>24</v>
      </c>
      <c r="AF293" s="65" t="s">
        <v>25</v>
      </c>
      <c r="AG293" s="65" t="s">
        <v>110</v>
      </c>
      <c r="AH293" s="65" t="s">
        <v>24</v>
      </c>
      <c r="AI293" s="65" t="s">
        <v>25</v>
      </c>
      <c r="AJ293" s="65" t="s">
        <v>110</v>
      </c>
      <c r="AK293" s="65" t="s">
        <v>24</v>
      </c>
      <c r="AL293" s="65" t="s">
        <v>25</v>
      </c>
      <c r="AM293" s="65" t="s">
        <v>110</v>
      </c>
      <c r="AN293" s="65" t="s">
        <v>24</v>
      </c>
      <c r="AO293" s="65" t="s">
        <v>25</v>
      </c>
      <c r="AP293" s="65" t="s">
        <v>110</v>
      </c>
      <c r="AQ293" s="65" t="s">
        <v>24</v>
      </c>
      <c r="AR293" s="65" t="s">
        <v>25</v>
      </c>
      <c r="AS293" s="65" t="s">
        <v>110</v>
      </c>
      <c r="AT293" s="65" t="s">
        <v>24</v>
      </c>
      <c r="AU293" s="65" t="s">
        <v>25</v>
      </c>
      <c r="AV293" s="65" t="s">
        <v>110</v>
      </c>
    </row>
    <row r="294" spans="21:57" hidden="1" x14ac:dyDescent="0.2">
      <c r="V294" s="65">
        <f>IF(D97&lt;4,3,ROUND(D97/5,1)*5)</f>
        <v>3</v>
      </c>
      <c r="W294" s="65" t="str">
        <f>$I$3</f>
        <v>A</v>
      </c>
      <c r="X294" s="65">
        <v>13</v>
      </c>
      <c r="Y294" s="65">
        <f>IF(E97&lt;4,3,ROUND(E97/5,1)*5)</f>
        <v>3</v>
      </c>
      <c r="Z294" s="65" t="str">
        <f>$W$268</f>
        <v>A</v>
      </c>
      <c r="AA294" s="65">
        <f>X294</f>
        <v>13</v>
      </c>
      <c r="AB294" s="65">
        <f>IF(F97&lt;4,3,ROUND(F97/5,1)*5)</f>
        <v>3</v>
      </c>
      <c r="AC294" s="65" t="str">
        <f>$Z$268</f>
        <v>A</v>
      </c>
      <c r="AD294" s="65">
        <f>$AA$268</f>
        <v>11</v>
      </c>
      <c r="AE294" s="65">
        <f>IF(G97&lt;4,3,ROUND(G97/5,1)*5)</f>
        <v>3</v>
      </c>
      <c r="AF294" s="65" t="str">
        <f>$Z$268</f>
        <v>A</v>
      </c>
      <c r="AG294" s="65">
        <f>$AA$268</f>
        <v>11</v>
      </c>
      <c r="AH294" s="65">
        <f>IF(H97&lt;4,3,ROUND(H97/5,1)*5)</f>
        <v>3</v>
      </c>
      <c r="AI294" s="65" t="str">
        <f>$Z$268</f>
        <v>A</v>
      </c>
      <c r="AJ294" s="65">
        <f>$AA$268</f>
        <v>11</v>
      </c>
      <c r="AK294" s="65">
        <f>IF(I97&lt;4,3,ROUND(I97/5,1)*5)</f>
        <v>3</v>
      </c>
      <c r="AL294" s="65" t="str">
        <f>$Z$268</f>
        <v>A</v>
      </c>
      <c r="AM294" s="65">
        <f>$AA$268</f>
        <v>11</v>
      </c>
      <c r="AN294" s="65">
        <f>IF(J97&lt;4,3,ROUND(J97/5,1)*5)</f>
        <v>3</v>
      </c>
      <c r="AO294" s="65" t="str">
        <f>$Z$268</f>
        <v>A</v>
      </c>
      <c r="AP294" s="65">
        <f>$AA$268</f>
        <v>11</v>
      </c>
      <c r="AQ294" s="65">
        <f>IF(K97&lt;4,3,ROUND(K97/5,1)*5)</f>
        <v>3</v>
      </c>
      <c r="AR294" s="65" t="str">
        <f>$Z$268</f>
        <v>A</v>
      </c>
      <c r="AS294" s="65">
        <f>$AA$268</f>
        <v>11</v>
      </c>
      <c r="AT294" s="65">
        <f>IF(L97&lt;4,3,ROUND(L97/5,1)*5)</f>
        <v>3</v>
      </c>
      <c r="AU294" s="65" t="str">
        <f>$Z$268</f>
        <v>A</v>
      </c>
      <c r="AV294" s="65">
        <f>$AA$268</f>
        <v>11</v>
      </c>
    </row>
    <row r="295" spans="21:57" ht="15" hidden="1" x14ac:dyDescent="0.25">
      <c r="U295" s="298" t="s">
        <v>315</v>
      </c>
      <c r="V295" s="77" t="s">
        <v>24</v>
      </c>
      <c r="W295" s="77" t="s">
        <v>28</v>
      </c>
      <c r="X295" s="77" t="s">
        <v>29</v>
      </c>
      <c r="Y295" s="78"/>
      <c r="Z295" s="77" t="s">
        <v>24</v>
      </c>
      <c r="AA295" s="77" t="s">
        <v>28</v>
      </c>
      <c r="AB295" s="77" t="s">
        <v>29</v>
      </c>
      <c r="AC295" s="78"/>
      <c r="AD295" s="77" t="s">
        <v>24</v>
      </c>
      <c r="AE295" s="77" t="s">
        <v>28</v>
      </c>
      <c r="AF295" s="77" t="s">
        <v>29</v>
      </c>
      <c r="AG295" s="78"/>
      <c r="AH295" s="77" t="s">
        <v>24</v>
      </c>
      <c r="AI295" s="77" t="s">
        <v>28</v>
      </c>
      <c r="AJ295" s="77" t="s">
        <v>29</v>
      </c>
      <c r="AK295" s="78"/>
      <c r="AL295" s="77" t="s">
        <v>24</v>
      </c>
      <c r="AM295" s="77" t="s">
        <v>28</v>
      </c>
      <c r="AN295" s="77" t="s">
        <v>29</v>
      </c>
      <c r="AO295" s="78"/>
      <c r="AP295" s="77" t="s">
        <v>24</v>
      </c>
      <c r="AQ295" s="77" t="s">
        <v>28</v>
      </c>
      <c r="AR295" s="77" t="s">
        <v>29</v>
      </c>
      <c r="AS295" s="78"/>
      <c r="AT295" s="77" t="s">
        <v>24</v>
      </c>
      <c r="AU295" s="77" t="s">
        <v>28</v>
      </c>
      <c r="AV295" s="77" t="s">
        <v>29</v>
      </c>
      <c r="AW295" s="78"/>
      <c r="AX295" s="77" t="s">
        <v>24</v>
      </c>
      <c r="AY295" s="77" t="s">
        <v>28</v>
      </c>
      <c r="AZ295" s="77" t="s">
        <v>29</v>
      </c>
      <c r="BA295" s="78"/>
      <c r="BB295" s="77" t="s">
        <v>24</v>
      </c>
      <c r="BC295" s="77" t="s">
        <v>28</v>
      </c>
      <c r="BD295" s="77" t="s">
        <v>29</v>
      </c>
      <c r="BE295" s="78"/>
    </row>
    <row r="296" spans="21:57" ht="15" hidden="1" x14ac:dyDescent="0.25">
      <c r="U296" s="299" t="s">
        <v>316</v>
      </c>
      <c r="V296" s="67">
        <f>IF(D97&lt;7,6,ROUND(D97,0.1))</f>
        <v>6</v>
      </c>
      <c r="W296" s="67" t="s">
        <v>317</v>
      </c>
      <c r="X296" s="67">
        <f>IF($K$42&lt;='DB &gt; 100 ha'!R40,1,IF($K$42&gt;='DB &gt; 100 ha'!$Q$28,3,2))</f>
        <v>1</v>
      </c>
      <c r="Y296" s="300">
        <f>DGET('DB &gt; 100 ha'!$F$2:$N$41,'DB &gt; 100 ha'!$I$2,V295:X296)</f>
        <v>3</v>
      </c>
      <c r="Z296" s="67">
        <f>IF(E97&lt;7,6,ROUND(E97,0.1))</f>
        <v>6</v>
      </c>
      <c r="AA296" s="67" t="s">
        <v>317</v>
      </c>
      <c r="AB296" s="67">
        <f>IF($K$42&lt;='DB &gt; 100 ha'!V40,1,IF($K$42&gt;='DB &gt; 100 ha'!$Q$28,3,2))</f>
        <v>1</v>
      </c>
      <c r="AC296" s="300">
        <f>DGET('DB &gt; 100 ha'!$F$2:$N$41,'DB &gt; 100 ha'!$I$2,Z295:AB296)</f>
        <v>3</v>
      </c>
      <c r="AD296" s="67">
        <f>IF(F97&lt;7,6,ROUND(F97,0.1))</f>
        <v>6</v>
      </c>
      <c r="AE296" s="67" t="s">
        <v>317</v>
      </c>
      <c r="AF296" s="67">
        <f>IF($K$42&lt;='DB &gt; 100 ha'!Z40,1,IF($K$42&gt;='DB &gt; 100 ha'!$Q$28,3,2))</f>
        <v>1</v>
      </c>
      <c r="AG296" s="300">
        <f>DGET('DB &gt; 100 ha'!$F$2:$N$41,'DB &gt; 100 ha'!$I$2,AD295:AF296)</f>
        <v>3</v>
      </c>
      <c r="AH296" s="67">
        <f>IF(G97&lt;7,6,ROUND(G97,0.1))</f>
        <v>6</v>
      </c>
      <c r="AI296" s="67" t="s">
        <v>317</v>
      </c>
      <c r="AJ296" s="67">
        <f>IF($K$42&lt;='DB &gt; 100 ha'!AD40,1,IF($K$42&gt;='DB &gt; 100 ha'!$Q$28,3,2))</f>
        <v>1</v>
      </c>
      <c r="AK296" s="300">
        <f>DGET('DB &gt; 100 ha'!$F$2:$N$41,'DB &gt; 100 ha'!$I$2,AH295:AJ296)</f>
        <v>3</v>
      </c>
      <c r="AL296" s="67">
        <f>IF(H97&lt;7,6,ROUND(H97,0.1))</f>
        <v>6</v>
      </c>
      <c r="AM296" s="67" t="s">
        <v>317</v>
      </c>
      <c r="AN296" s="67">
        <f>IF($K$42&lt;='DB &gt; 100 ha'!AH40,1,IF($K$42&gt;='DB &gt; 100 ha'!$Q$28,3,2))</f>
        <v>1</v>
      </c>
      <c r="AO296" s="300">
        <f>DGET('DB &gt; 100 ha'!$F$2:$N$41,'DB &gt; 100 ha'!$I$2,AL295:AN296)</f>
        <v>3</v>
      </c>
      <c r="AP296" s="67">
        <f>IF(I97&lt;7,6,ROUND(I97,0.1))</f>
        <v>6</v>
      </c>
      <c r="AQ296" s="67" t="s">
        <v>317</v>
      </c>
      <c r="AR296" s="67">
        <f>IF($K$42&lt;='DB &gt; 100 ha'!AL40,1,IF($K$42&gt;='DB &gt; 100 ha'!$Q$28,3,2))</f>
        <v>1</v>
      </c>
      <c r="AS296" s="300">
        <f>DGET('DB &gt; 100 ha'!$F$2:$N$41,'DB &gt; 100 ha'!$I$2,AP295:AR296)</f>
        <v>3</v>
      </c>
      <c r="AT296" s="67">
        <f>IF(J97&lt;7,6,ROUND(J97,0.1))</f>
        <v>6</v>
      </c>
      <c r="AU296" s="67" t="s">
        <v>317</v>
      </c>
      <c r="AV296" s="67">
        <f>IF($K$42&lt;='DB &gt; 100 ha'!AP40,1,IF($K$42&gt;='DB &gt; 100 ha'!$Q$28,3,2))</f>
        <v>1</v>
      </c>
      <c r="AW296" s="300">
        <f>DGET('DB &gt; 100 ha'!$F$2:$N$41,'DB &gt; 100 ha'!$I$2,AT295:AV296)</f>
        <v>3</v>
      </c>
      <c r="AX296" s="67">
        <f>IF(K97&lt;7,6,ROUND(K97,0.1))</f>
        <v>6</v>
      </c>
      <c r="AY296" s="67" t="s">
        <v>317</v>
      </c>
      <c r="AZ296" s="67">
        <f>IF($K$42&lt;='DB &gt; 100 ha'!AT40,1,IF($K$42&gt;='DB &gt; 100 ha'!$Q$28,3,2))</f>
        <v>1</v>
      </c>
      <c r="BA296" s="300">
        <f>DGET('DB &gt; 100 ha'!$F$2:$N$41,'DB &gt; 100 ha'!$I$2,AX295:AZ296)</f>
        <v>3</v>
      </c>
      <c r="BB296" s="67">
        <f>IF(L97&lt;7,6,ROUND(L97,0.1))</f>
        <v>6</v>
      </c>
      <c r="BC296" s="67" t="s">
        <v>317</v>
      </c>
      <c r="BD296" s="67">
        <f>IF($K$42&lt;='DB &gt; 100 ha'!AX40,1,IF($K$42&gt;='DB &gt; 100 ha'!$Q$28,3,2))</f>
        <v>1</v>
      </c>
      <c r="BE296" s="300">
        <f>DGET('DB &gt; 100 ha'!$F$2:$N$41,'DB &gt; 100 ha'!$I$2,BB295:BD296)</f>
        <v>3</v>
      </c>
    </row>
    <row r="297" spans="21:57" ht="15" hidden="1" x14ac:dyDescent="0.25">
      <c r="U297" s="157" t="s">
        <v>315</v>
      </c>
      <c r="V297" s="77" t="s">
        <v>24</v>
      </c>
      <c r="W297" s="77" t="s">
        <v>28</v>
      </c>
      <c r="X297" s="77" t="s">
        <v>29</v>
      </c>
      <c r="Y297" s="300">
        <f>IF(X298=0,0,DGET('DB &gt; 100 ha'!$F$2:$N$41,'DB &gt; 100 ha'!$J$2,V297:X298))</f>
        <v>0</v>
      </c>
      <c r="Z297" s="77" t="s">
        <v>24</v>
      </c>
      <c r="AA297" s="77" t="s">
        <v>28</v>
      </c>
      <c r="AB297" s="77" t="s">
        <v>29</v>
      </c>
      <c r="AC297" s="300">
        <f>IF(AB298=0,0,DGET('DB &gt; 100 ha'!$F$2:$N$41,'DB &gt; 100 ha'!$J$2,Z297:AB298))</f>
        <v>0</v>
      </c>
      <c r="AD297" s="77" t="s">
        <v>24</v>
      </c>
      <c r="AE297" s="77" t="s">
        <v>28</v>
      </c>
      <c r="AF297" s="77" t="s">
        <v>29</v>
      </c>
      <c r="AG297" s="300">
        <f>IF(AF298=0,0,DGET('DB &gt; 100 ha'!$F$2:$N$41,'DB &gt; 100 ha'!$J$2,AD297:AF298))</f>
        <v>0</v>
      </c>
      <c r="AH297" s="77" t="s">
        <v>24</v>
      </c>
      <c r="AI297" s="77" t="s">
        <v>28</v>
      </c>
      <c r="AJ297" s="77" t="s">
        <v>29</v>
      </c>
      <c r="AK297" s="300">
        <f>IF(AJ298=0,0,DGET('DB &gt; 100 ha'!$F$2:$N$41,'DB &gt; 100 ha'!$J$2,AH297:AJ298))</f>
        <v>0</v>
      </c>
      <c r="AL297" s="77" t="s">
        <v>24</v>
      </c>
      <c r="AM297" s="77" t="s">
        <v>28</v>
      </c>
      <c r="AN297" s="77" t="s">
        <v>29</v>
      </c>
      <c r="AO297" s="300">
        <f>IF(AN298=0,0,DGET('DB &gt; 100 ha'!$F$2:$N$41,'DB &gt; 100 ha'!$J$2,AL297:AN298))</f>
        <v>0</v>
      </c>
      <c r="AP297" s="77" t="s">
        <v>24</v>
      </c>
      <c r="AQ297" s="77" t="s">
        <v>28</v>
      </c>
      <c r="AR297" s="77" t="s">
        <v>29</v>
      </c>
      <c r="AS297" s="300">
        <f>IF(AR298=0,0,DGET('DB &gt; 100 ha'!$F$2:$N$41,'DB &gt; 100 ha'!$J$2,AP297:AR298))</f>
        <v>0</v>
      </c>
      <c r="AT297" s="77" t="s">
        <v>24</v>
      </c>
      <c r="AU297" s="77" t="s">
        <v>28</v>
      </c>
      <c r="AV297" s="77" t="s">
        <v>29</v>
      </c>
      <c r="AW297" s="300">
        <f>IF(AV298=0,0,DGET('DB &gt; 100 ha'!$F$2:$N$41,'DB &gt; 100 ha'!$J$2,AT297:AV298))</f>
        <v>0</v>
      </c>
      <c r="AX297" s="77" t="s">
        <v>24</v>
      </c>
      <c r="AY297" s="77" t="s">
        <v>28</v>
      </c>
      <c r="AZ297" s="77" t="s">
        <v>29</v>
      </c>
      <c r="BA297" s="300">
        <f>IF(AZ298=0,0,DGET('DB &gt; 100 ha'!$F$2:$N$41,'DB &gt; 100 ha'!$J$2,AX297:AZ298))</f>
        <v>0</v>
      </c>
      <c r="BB297" s="77" t="s">
        <v>24</v>
      </c>
      <c r="BC297" s="77" t="s">
        <v>28</v>
      </c>
      <c r="BD297" s="77" t="s">
        <v>29</v>
      </c>
      <c r="BE297" s="300">
        <f>IF(BD298=0,0,DGET('DB &gt; 100 ha'!$F$2:$N$41,'DB &gt; 100 ha'!$J$2,BB297:BD298))</f>
        <v>0</v>
      </c>
    </row>
    <row r="298" spans="21:57" ht="15" hidden="1" x14ac:dyDescent="0.25">
      <c r="U298" s="157" t="s">
        <v>332</v>
      </c>
      <c r="V298" s="67">
        <f>V296</f>
        <v>6</v>
      </c>
      <c r="W298" s="67" t="s">
        <v>317</v>
      </c>
      <c r="X298" s="65">
        <f>IF($K$43&gt;'DB &gt; 100 ha'!$R$31,'DB &gt; 100 ha'!$P$32,IF($K$43&gt;'DB &gt; 100 ha'!$R$30,'DB &gt; 100 ha'!$P$31,IF($K$43&gt;='DB &gt; 100 ha'!$Q$30,'DB &gt; 100 ha'!$P$26,0)))</f>
        <v>0</v>
      </c>
      <c r="Z298" s="67">
        <f>Z296</f>
        <v>6</v>
      </c>
      <c r="AA298" s="67" t="s">
        <v>317</v>
      </c>
      <c r="AB298" s="65">
        <f>IF($K$43&gt;'DB &gt; 100 ha'!$R$31,'DB &gt; 100 ha'!$P$32,IF($K$43&gt;'DB &gt; 100 ha'!$R$30,'DB &gt; 100 ha'!$P$31,IF($K$43&gt;='DB &gt; 100 ha'!$Q$30,'DB &gt; 100 ha'!$P$26,0)))</f>
        <v>0</v>
      </c>
      <c r="AC298" s="300"/>
      <c r="AD298" s="67">
        <f>AD296</f>
        <v>6</v>
      </c>
      <c r="AE298" s="67" t="s">
        <v>317</v>
      </c>
      <c r="AF298" s="65">
        <f>IF($K$43&gt;'DB &gt; 100 ha'!$R$31,'DB &gt; 100 ha'!$P$32,IF($K$43&gt;'DB &gt; 100 ha'!$R$30,'DB &gt; 100 ha'!$P$31,IF($K$43&gt;='DB &gt; 100 ha'!$Q$30,'DB &gt; 100 ha'!$P$26,0)))</f>
        <v>0</v>
      </c>
      <c r="AG298" s="300"/>
      <c r="AH298" s="67">
        <f>AH296</f>
        <v>6</v>
      </c>
      <c r="AI298" s="67" t="s">
        <v>317</v>
      </c>
      <c r="AJ298" s="65">
        <f>IF($K$43&gt;'DB &gt; 100 ha'!$R$31,'DB &gt; 100 ha'!$P$32,IF($K$43&gt;'DB &gt; 100 ha'!$R$30,'DB &gt; 100 ha'!$P$31,IF($K$43&gt;='DB &gt; 100 ha'!$Q$30,'DB &gt; 100 ha'!$P$26,0)))</f>
        <v>0</v>
      </c>
      <c r="AK298" s="300"/>
      <c r="AL298" s="67">
        <f>AL296</f>
        <v>6</v>
      </c>
      <c r="AM298" s="67" t="s">
        <v>317</v>
      </c>
      <c r="AN298" s="65">
        <f>IF($K$43&gt;'DB &gt; 100 ha'!$R$31,'DB &gt; 100 ha'!$P$32,IF($K$43&gt;'DB &gt; 100 ha'!$R$30,'DB &gt; 100 ha'!$P$31,IF($K$43&gt;='DB &gt; 100 ha'!$Q$30,'DB &gt; 100 ha'!$P$26,0)))</f>
        <v>0</v>
      </c>
      <c r="AO298" s="300"/>
      <c r="AP298" s="67">
        <f>AP296</f>
        <v>6</v>
      </c>
      <c r="AQ298" s="67" t="s">
        <v>317</v>
      </c>
      <c r="AR298" s="65">
        <f>IF($K$43&gt;'DB &gt; 100 ha'!$R$31,'DB &gt; 100 ha'!$P$32,IF($K$43&gt;'DB &gt; 100 ha'!$R$30,'DB &gt; 100 ha'!$P$31,IF($K$43&gt;='DB &gt; 100 ha'!$Q$30,'DB &gt; 100 ha'!$P$26,0)))</f>
        <v>0</v>
      </c>
      <c r="AS298" s="300"/>
      <c r="AT298" s="67">
        <f>AT296</f>
        <v>6</v>
      </c>
      <c r="AU298" s="67" t="s">
        <v>317</v>
      </c>
      <c r="AV298" s="65">
        <f>IF($K$43&gt;'DB &gt; 100 ha'!$R$31,'DB &gt; 100 ha'!$P$32,IF($K$43&gt;'DB &gt; 100 ha'!$R$30,'DB &gt; 100 ha'!$P$31,IF($K$43&gt;='DB &gt; 100 ha'!$Q$30,'DB &gt; 100 ha'!$P$26,0)))</f>
        <v>0</v>
      </c>
      <c r="AW298" s="300"/>
      <c r="AX298" s="67">
        <f>AX296</f>
        <v>6</v>
      </c>
      <c r="AY298" s="67" t="s">
        <v>317</v>
      </c>
      <c r="AZ298" s="65">
        <f>IF($K$43&gt;'DB &gt; 100 ha'!$R$31,'DB &gt; 100 ha'!$P$32,IF($K$43&gt;'DB &gt; 100 ha'!$R$30,'DB &gt; 100 ha'!$P$31,IF($K$43&gt;='DB &gt; 100 ha'!$Q$30,'DB &gt; 100 ha'!$P$26,0)))</f>
        <v>0</v>
      </c>
      <c r="BA298" s="300"/>
      <c r="BB298" s="67">
        <f>BB296</f>
        <v>6</v>
      </c>
      <c r="BC298" s="67" t="s">
        <v>317</v>
      </c>
      <c r="BD298" s="65">
        <f>IF($K$43&gt;'DB &gt; 100 ha'!$R$31,'DB &gt; 100 ha'!$P$32,IF($K$43&gt;'DB &gt; 100 ha'!$R$30,'DB &gt; 100 ha'!$P$31,IF($K$43&gt;='DB &gt; 100 ha'!$Q$30,'DB &gt; 100 ha'!$P$26,0)))</f>
        <v>0</v>
      </c>
      <c r="BE298" s="300"/>
    </row>
    <row r="299" spans="21:57" ht="15" hidden="1" x14ac:dyDescent="0.25">
      <c r="U299" s="157" t="s">
        <v>315</v>
      </c>
      <c r="V299" s="77" t="s">
        <v>24</v>
      </c>
      <c r="W299" s="77" t="s">
        <v>28</v>
      </c>
      <c r="X299" s="77" t="s">
        <v>29</v>
      </c>
      <c r="Y299" s="300">
        <f>DGET('DB &gt; 100 ha'!$F$2:$N$41,'DB &gt; 100 ha'!$K$2,V299:X300)</f>
        <v>41</v>
      </c>
      <c r="Z299" s="77" t="s">
        <v>24</v>
      </c>
      <c r="AA299" s="77" t="s">
        <v>28</v>
      </c>
      <c r="AB299" s="77" t="s">
        <v>29</v>
      </c>
      <c r="AC299" s="300">
        <f>DGET('DB &gt; 100 ha'!$F$2:$N$41,'DB &gt; 100 ha'!$K$2,Z299:AB300)</f>
        <v>41</v>
      </c>
      <c r="AD299" s="77" t="s">
        <v>24</v>
      </c>
      <c r="AE299" s="77" t="s">
        <v>28</v>
      </c>
      <c r="AF299" s="77" t="s">
        <v>29</v>
      </c>
      <c r="AG299" s="300">
        <f>DGET('DB &gt; 100 ha'!$F$2:$N$41,'DB &gt; 100 ha'!$K$2,AD299:AF300)</f>
        <v>41</v>
      </c>
      <c r="AH299" s="77" t="s">
        <v>24</v>
      </c>
      <c r="AI299" s="77" t="s">
        <v>28</v>
      </c>
      <c r="AJ299" s="77" t="s">
        <v>29</v>
      </c>
      <c r="AK299" s="300">
        <f>DGET('DB &gt; 100 ha'!$F$2:$N$41,'DB &gt; 100 ha'!$K$2,AH299:AJ300)</f>
        <v>41</v>
      </c>
      <c r="AL299" s="77" t="s">
        <v>24</v>
      </c>
      <c r="AM299" s="77" t="s">
        <v>28</v>
      </c>
      <c r="AN299" s="77" t="s">
        <v>29</v>
      </c>
      <c r="AO299" s="300">
        <f>DGET('DB &gt; 100 ha'!$F$2:$N$41,'DB &gt; 100 ha'!$K$2,AL299:AN300)</f>
        <v>41</v>
      </c>
      <c r="AP299" s="77" t="s">
        <v>24</v>
      </c>
      <c r="AQ299" s="77" t="s">
        <v>28</v>
      </c>
      <c r="AR299" s="77" t="s">
        <v>29</v>
      </c>
      <c r="AS299" s="300">
        <f>DGET('DB &gt; 100 ha'!$F$2:$N$41,'DB &gt; 100 ha'!$K$2,AP299:AR300)</f>
        <v>41</v>
      </c>
      <c r="AT299" s="77" t="s">
        <v>24</v>
      </c>
      <c r="AU299" s="77" t="s">
        <v>28</v>
      </c>
      <c r="AV299" s="77" t="s">
        <v>29</v>
      </c>
      <c r="AW299" s="300">
        <f>DGET('DB &gt; 100 ha'!$F$2:$N$41,'DB &gt; 100 ha'!$K$2,AT299:AV300)</f>
        <v>41</v>
      </c>
      <c r="AX299" s="77" t="s">
        <v>24</v>
      </c>
      <c r="AY299" s="77" t="s">
        <v>28</v>
      </c>
      <c r="AZ299" s="77" t="s">
        <v>29</v>
      </c>
      <c r="BA299" s="300">
        <f>DGET('DB &gt; 100 ha'!$F$2:$N$41,'DB &gt; 100 ha'!$K$2,AX299:AZ300)</f>
        <v>41</v>
      </c>
      <c r="BB299" s="77" t="s">
        <v>24</v>
      </c>
      <c r="BC299" s="77" t="s">
        <v>28</v>
      </c>
      <c r="BD299" s="77" t="s">
        <v>29</v>
      </c>
      <c r="BE299" s="300">
        <f>DGET('DB &gt; 100 ha'!$F$2:$N$41,'DB &gt; 100 ha'!$K$2,BB299:BD300)</f>
        <v>41</v>
      </c>
    </row>
    <row r="300" spans="21:57" ht="15" hidden="1" x14ac:dyDescent="0.25">
      <c r="U300" s="157" t="s">
        <v>336</v>
      </c>
      <c r="V300" s="67">
        <f>V298</f>
        <v>6</v>
      </c>
      <c r="W300" s="67" t="s">
        <v>317</v>
      </c>
      <c r="X300" s="65">
        <v>1</v>
      </c>
      <c r="Z300" s="67">
        <f>Z298</f>
        <v>6</v>
      </c>
      <c r="AA300" s="67" t="s">
        <v>317</v>
      </c>
      <c r="AB300" s="65">
        <v>1</v>
      </c>
      <c r="AD300" s="67">
        <f>AD298</f>
        <v>6</v>
      </c>
      <c r="AE300" s="67" t="s">
        <v>317</v>
      </c>
      <c r="AF300" s="65">
        <v>1</v>
      </c>
      <c r="AH300" s="67">
        <f>AH298</f>
        <v>6</v>
      </c>
      <c r="AI300" s="67" t="s">
        <v>317</v>
      </c>
      <c r="AJ300" s="65">
        <v>1</v>
      </c>
      <c r="AL300" s="67">
        <f>AL298</f>
        <v>6</v>
      </c>
      <c r="AM300" s="67" t="s">
        <v>317</v>
      </c>
      <c r="AN300" s="65">
        <v>1</v>
      </c>
      <c r="AP300" s="67">
        <f>AP298</f>
        <v>6</v>
      </c>
      <c r="AQ300" s="67" t="s">
        <v>317</v>
      </c>
      <c r="AR300" s="65">
        <v>1</v>
      </c>
      <c r="AT300" s="67">
        <f>AT298</f>
        <v>6</v>
      </c>
      <c r="AU300" s="67" t="s">
        <v>317</v>
      </c>
      <c r="AV300" s="65">
        <v>1</v>
      </c>
      <c r="AX300" s="67">
        <f>AX298</f>
        <v>6</v>
      </c>
      <c r="AY300" s="67" t="s">
        <v>317</v>
      </c>
      <c r="AZ300" s="65">
        <v>1</v>
      </c>
      <c r="BB300" s="67">
        <f>BB298</f>
        <v>6</v>
      </c>
      <c r="BC300" s="67" t="s">
        <v>317</v>
      </c>
      <c r="BD300" s="65">
        <v>1</v>
      </c>
    </row>
    <row r="301" spans="21:57" ht="15" hidden="1" x14ac:dyDescent="0.25">
      <c r="U301" s="157" t="s">
        <v>315</v>
      </c>
      <c r="V301" s="77" t="s">
        <v>24</v>
      </c>
      <c r="W301" s="77" t="s">
        <v>28</v>
      </c>
      <c r="X301" s="77" t="s">
        <v>29</v>
      </c>
      <c r="Y301" s="300">
        <f>DGET('DB &gt; 100 ha'!$F$2:$N$41,'DB &gt; 100 ha'!$L$2,V301:X302)</f>
        <v>11</v>
      </c>
      <c r="Z301" s="77" t="s">
        <v>24</v>
      </c>
      <c r="AA301" s="77" t="s">
        <v>28</v>
      </c>
      <c r="AB301" s="77" t="s">
        <v>29</v>
      </c>
      <c r="AC301" s="300">
        <f>DGET('DB &gt; 100 ha'!$F$2:$N$41,'DB &gt; 100 ha'!$L$2,Z301:AB302)</f>
        <v>11</v>
      </c>
      <c r="AD301" s="77" t="s">
        <v>24</v>
      </c>
      <c r="AE301" s="77" t="s">
        <v>28</v>
      </c>
      <c r="AF301" s="77" t="s">
        <v>29</v>
      </c>
      <c r="AG301" s="300">
        <f>DGET('DB &gt; 100 ha'!$F$2:$N$41,'DB &gt; 100 ha'!$L$2,AD301:AF302)</f>
        <v>11</v>
      </c>
      <c r="AH301" s="77" t="s">
        <v>24</v>
      </c>
      <c r="AI301" s="77" t="s">
        <v>28</v>
      </c>
      <c r="AJ301" s="77" t="s">
        <v>29</v>
      </c>
      <c r="AK301" s="300">
        <f>DGET('DB &gt; 100 ha'!$F$2:$N$41,'DB &gt; 100 ha'!$L$2,AH301:AJ302)</f>
        <v>11</v>
      </c>
      <c r="AL301" s="77" t="s">
        <v>24</v>
      </c>
      <c r="AM301" s="77" t="s">
        <v>28</v>
      </c>
      <c r="AN301" s="77" t="s">
        <v>29</v>
      </c>
      <c r="AO301" s="300">
        <f>DGET('DB &gt; 100 ha'!$F$2:$N$41,'DB &gt; 100 ha'!$L$2,AL301:AN302)</f>
        <v>11</v>
      </c>
      <c r="AP301" s="77" t="s">
        <v>24</v>
      </c>
      <c r="AQ301" s="77" t="s">
        <v>28</v>
      </c>
      <c r="AR301" s="77" t="s">
        <v>29</v>
      </c>
      <c r="AS301" s="300">
        <f>DGET('DB &gt; 100 ha'!$F$2:$N$41,'DB &gt; 100 ha'!$L$2,AP301:AR302)</f>
        <v>11</v>
      </c>
      <c r="AT301" s="77" t="s">
        <v>24</v>
      </c>
      <c r="AU301" s="77" t="s">
        <v>28</v>
      </c>
      <c r="AV301" s="77" t="s">
        <v>29</v>
      </c>
      <c r="AW301" s="300">
        <f>DGET('DB &gt; 100 ha'!$F$2:$N$41,'DB &gt; 100 ha'!$L$2,AT301:AV302)</f>
        <v>11</v>
      </c>
      <c r="AX301" s="77" t="s">
        <v>24</v>
      </c>
      <c r="AY301" s="77" t="s">
        <v>28</v>
      </c>
      <c r="AZ301" s="77" t="s">
        <v>29</v>
      </c>
      <c r="BA301" s="300">
        <f>DGET('DB &gt; 100 ha'!$F$2:$N$41,'DB &gt; 100 ha'!$L$2,AX301:AZ302)</f>
        <v>11</v>
      </c>
      <c r="BB301" s="77" t="s">
        <v>24</v>
      </c>
      <c r="BC301" s="77" t="s">
        <v>28</v>
      </c>
      <c r="BD301" s="77" t="s">
        <v>29</v>
      </c>
      <c r="BE301" s="300">
        <f>DGET('DB &gt; 100 ha'!$F$2:$N$41,'DB &gt; 100 ha'!$L$2,BB301:BD302)</f>
        <v>11</v>
      </c>
    </row>
    <row r="302" spans="21:57" ht="15" hidden="1" x14ac:dyDescent="0.25">
      <c r="U302" s="157" t="s">
        <v>337</v>
      </c>
      <c r="V302" s="67">
        <f>V300</f>
        <v>6</v>
      </c>
      <c r="W302" s="77" t="str">
        <f>W300</f>
        <v>&lt;20</v>
      </c>
      <c r="X302" s="65">
        <f>X300</f>
        <v>1</v>
      </c>
      <c r="Z302" s="67">
        <f>Z300</f>
        <v>6</v>
      </c>
      <c r="AA302" s="77" t="str">
        <f>AA300</f>
        <v>&lt;20</v>
      </c>
      <c r="AB302" s="65">
        <f>AB300</f>
        <v>1</v>
      </c>
      <c r="AD302" s="67">
        <f>AD300</f>
        <v>6</v>
      </c>
      <c r="AE302" s="77" t="str">
        <f>AE300</f>
        <v>&lt;20</v>
      </c>
      <c r="AF302" s="65">
        <f>AF300</f>
        <v>1</v>
      </c>
      <c r="AH302" s="67">
        <f>AH300</f>
        <v>6</v>
      </c>
      <c r="AI302" s="77" t="str">
        <f>AI300</f>
        <v>&lt;20</v>
      </c>
      <c r="AJ302" s="65">
        <f>AJ300</f>
        <v>1</v>
      </c>
      <c r="AL302" s="67">
        <f>AL300</f>
        <v>6</v>
      </c>
      <c r="AM302" s="77" t="str">
        <f>AM300</f>
        <v>&lt;20</v>
      </c>
      <c r="AN302" s="65">
        <f>AN300</f>
        <v>1</v>
      </c>
      <c r="AP302" s="67">
        <f>AP300</f>
        <v>6</v>
      </c>
      <c r="AQ302" s="77" t="str">
        <f>AQ300</f>
        <v>&lt;20</v>
      </c>
      <c r="AR302" s="65">
        <f>AR300</f>
        <v>1</v>
      </c>
      <c r="AT302" s="67">
        <f>AT300</f>
        <v>6</v>
      </c>
      <c r="AU302" s="77" t="str">
        <f>AU300</f>
        <v>&lt;20</v>
      </c>
      <c r="AV302" s="65">
        <f>AV300</f>
        <v>1</v>
      </c>
      <c r="AX302" s="67">
        <f>AX300</f>
        <v>6</v>
      </c>
      <c r="AY302" s="77" t="str">
        <f>AY300</f>
        <v>&lt;20</v>
      </c>
      <c r="AZ302" s="65">
        <f>AZ300</f>
        <v>1</v>
      </c>
      <c r="BB302" s="67">
        <f>BB300</f>
        <v>6</v>
      </c>
      <c r="BC302" s="77" t="str">
        <f>BC300</f>
        <v>&lt;20</v>
      </c>
      <c r="BD302" s="65">
        <f>BD300</f>
        <v>1</v>
      </c>
    </row>
    <row r="303" spans="21:57" ht="15" hidden="1" x14ac:dyDescent="0.25">
      <c r="U303" s="157" t="s">
        <v>315</v>
      </c>
      <c r="V303" s="77" t="s">
        <v>24</v>
      </c>
      <c r="W303" s="77" t="s">
        <v>28</v>
      </c>
      <c r="X303" s="77" t="s">
        <v>29</v>
      </c>
      <c r="Y303" s="300">
        <f>DGET('DB &gt; 100 ha'!$F$2:$N$41,'DB &gt; 100 ha'!$M$2,V303:X304)</f>
        <v>0</v>
      </c>
      <c r="Z303" s="77" t="s">
        <v>24</v>
      </c>
      <c r="AA303" s="77" t="s">
        <v>28</v>
      </c>
      <c r="AB303" s="77" t="s">
        <v>29</v>
      </c>
      <c r="AC303" s="300">
        <f>DGET('DB &gt; 100 ha'!$F$2:$N$41,'DB &gt; 100 ha'!$M$2,Z303:AB304)</f>
        <v>0</v>
      </c>
      <c r="AD303" s="77" t="s">
        <v>24</v>
      </c>
      <c r="AE303" s="77" t="s">
        <v>28</v>
      </c>
      <c r="AF303" s="77" t="s">
        <v>29</v>
      </c>
      <c r="AG303" s="300">
        <f>DGET('DB &gt; 100 ha'!$F$2:$N$41,'DB &gt; 100 ha'!$M$2,AD303:AF304)</f>
        <v>0</v>
      </c>
      <c r="AH303" s="77" t="s">
        <v>24</v>
      </c>
      <c r="AI303" s="77" t="s">
        <v>28</v>
      </c>
      <c r="AJ303" s="77" t="s">
        <v>29</v>
      </c>
      <c r="AK303" s="300">
        <f>DGET('DB &gt; 100 ha'!$F$2:$N$41,'DB &gt; 100 ha'!$M$2,AH303:AJ304)</f>
        <v>0</v>
      </c>
      <c r="AL303" s="77" t="s">
        <v>24</v>
      </c>
      <c r="AM303" s="77" t="s">
        <v>28</v>
      </c>
      <c r="AN303" s="77" t="s">
        <v>29</v>
      </c>
      <c r="AO303" s="300">
        <f>DGET('DB &gt; 100 ha'!$F$2:$N$41,'DB &gt; 100 ha'!$M$2,AL303:AN304)</f>
        <v>0</v>
      </c>
      <c r="AP303" s="77" t="s">
        <v>24</v>
      </c>
      <c r="AQ303" s="77" t="s">
        <v>28</v>
      </c>
      <c r="AR303" s="77" t="s">
        <v>29</v>
      </c>
      <c r="AS303" s="300">
        <f>DGET('DB &gt; 100 ha'!$F$2:$N$41,'DB &gt; 100 ha'!$M$2,AP303:AR304)</f>
        <v>0</v>
      </c>
      <c r="AT303" s="77" t="s">
        <v>24</v>
      </c>
      <c r="AU303" s="77" t="s">
        <v>28</v>
      </c>
      <c r="AV303" s="77" t="s">
        <v>29</v>
      </c>
      <c r="AW303" s="300">
        <f>DGET('DB &gt; 100 ha'!$F$2:$N$41,'DB &gt; 100 ha'!$M$2,AT303:AV304)</f>
        <v>0</v>
      </c>
      <c r="AX303" s="77" t="s">
        <v>24</v>
      </c>
      <c r="AY303" s="77" t="s">
        <v>28</v>
      </c>
      <c r="AZ303" s="77" t="s">
        <v>29</v>
      </c>
      <c r="BA303" s="300">
        <f>DGET('DB &gt; 100 ha'!$F$2:$N$41,'DB &gt; 100 ha'!$M$2,AX303:AZ304)</f>
        <v>0</v>
      </c>
      <c r="BB303" s="77" t="s">
        <v>24</v>
      </c>
      <c r="BC303" s="77" t="s">
        <v>28</v>
      </c>
      <c r="BD303" s="77" t="s">
        <v>29</v>
      </c>
      <c r="BE303" s="300">
        <f>DGET('DB &gt; 100 ha'!$F$2:$N$41,'DB &gt; 100 ha'!$M$2,BB303:BD304)</f>
        <v>0</v>
      </c>
    </row>
    <row r="304" spans="21:57" ht="15" hidden="1" x14ac:dyDescent="0.25">
      <c r="U304" s="157" t="s">
        <v>342</v>
      </c>
      <c r="V304" s="67">
        <f>V302</f>
        <v>6</v>
      </c>
      <c r="W304" s="77" t="str">
        <f>W302</f>
        <v>&lt;20</v>
      </c>
      <c r="X304" s="65">
        <f>$O$64+1</f>
        <v>1</v>
      </c>
      <c r="Z304" s="67">
        <f>Z302</f>
        <v>6</v>
      </c>
      <c r="AA304" s="77" t="str">
        <f>AA302</f>
        <v>&lt;20</v>
      </c>
      <c r="AB304" s="65">
        <f>$O$64+1</f>
        <v>1</v>
      </c>
      <c r="AD304" s="67">
        <f>AD302</f>
        <v>6</v>
      </c>
      <c r="AE304" s="77" t="str">
        <f>AE302</f>
        <v>&lt;20</v>
      </c>
      <c r="AF304" s="65">
        <f>$O$64+1</f>
        <v>1</v>
      </c>
      <c r="AH304" s="67">
        <f>AH302</f>
        <v>6</v>
      </c>
      <c r="AI304" s="77" t="str">
        <f>AI302</f>
        <v>&lt;20</v>
      </c>
      <c r="AJ304" s="65">
        <f>$O$64+1</f>
        <v>1</v>
      </c>
      <c r="AL304" s="67">
        <f>AL302</f>
        <v>6</v>
      </c>
      <c r="AM304" s="77" t="str">
        <f>AM302</f>
        <v>&lt;20</v>
      </c>
      <c r="AN304" s="65">
        <f>$O$64+1</f>
        <v>1</v>
      </c>
      <c r="AP304" s="67">
        <f>AP302</f>
        <v>6</v>
      </c>
      <c r="AQ304" s="77" t="str">
        <f>AQ302</f>
        <v>&lt;20</v>
      </c>
      <c r="AR304" s="65">
        <f>$O$64+1</f>
        <v>1</v>
      </c>
      <c r="AT304" s="67">
        <f>AT302</f>
        <v>6</v>
      </c>
      <c r="AU304" s="77" t="str">
        <f>AU302</f>
        <v>&lt;20</v>
      </c>
      <c r="AV304" s="65">
        <f>$O$64+1</f>
        <v>1</v>
      </c>
      <c r="AX304" s="67">
        <f>AX302</f>
        <v>6</v>
      </c>
      <c r="AY304" s="77" t="str">
        <f>AY302</f>
        <v>&lt;20</v>
      </c>
      <c r="AZ304" s="65">
        <f>$O$64+1</f>
        <v>1</v>
      </c>
      <c r="BB304" s="67">
        <f>BB302</f>
        <v>6</v>
      </c>
      <c r="BC304" s="77" t="str">
        <f>BC302</f>
        <v>&lt;20</v>
      </c>
      <c r="BD304" s="65">
        <f>$O$64+1</f>
        <v>1</v>
      </c>
    </row>
    <row r="305" spans="21:57" ht="15" hidden="1" x14ac:dyDescent="0.25">
      <c r="U305" s="157"/>
      <c r="V305" s="74"/>
      <c r="W305" s="74"/>
      <c r="Z305" s="74"/>
      <c r="AA305" s="74"/>
      <c r="AC305" s="131"/>
      <c r="AD305" s="74"/>
      <c r="AE305" s="74"/>
      <c r="AG305" s="131"/>
      <c r="AH305" s="74"/>
      <c r="AI305" s="74"/>
      <c r="AK305" s="131"/>
      <c r="AL305" s="74"/>
      <c r="AM305" s="74"/>
      <c r="AO305" s="131"/>
      <c r="AP305" s="74"/>
      <c r="AQ305" s="74"/>
      <c r="AS305" s="131"/>
      <c r="AT305" s="74"/>
      <c r="AU305" s="74"/>
      <c r="AW305" s="131"/>
      <c r="AX305" s="74"/>
      <c r="AY305" s="74"/>
      <c r="BA305" s="131"/>
      <c r="BB305" s="74"/>
      <c r="BC305" s="74"/>
      <c r="BE305" s="131"/>
    </row>
    <row r="306" spans="21:57" hidden="1" x14ac:dyDescent="0.2">
      <c r="U306" s="65" t="s">
        <v>106</v>
      </c>
      <c r="V306" s="65" t="s">
        <v>24</v>
      </c>
      <c r="W306" s="65" t="s">
        <v>25</v>
      </c>
      <c r="X306" s="65" t="s">
        <v>110</v>
      </c>
      <c r="Y306" s="65" t="s">
        <v>24</v>
      </c>
      <c r="Z306" s="65" t="s">
        <v>25</v>
      </c>
      <c r="AA306" s="65" t="s">
        <v>110</v>
      </c>
      <c r="AB306" s="65" t="s">
        <v>24</v>
      </c>
      <c r="AC306" s="65" t="s">
        <v>25</v>
      </c>
      <c r="AD306" s="65" t="s">
        <v>110</v>
      </c>
      <c r="AE306" s="65" t="s">
        <v>24</v>
      </c>
      <c r="AF306" s="65" t="s">
        <v>25</v>
      </c>
      <c r="AG306" s="65" t="s">
        <v>110</v>
      </c>
      <c r="AH306" s="65" t="s">
        <v>24</v>
      </c>
      <c r="AI306" s="65" t="s">
        <v>25</v>
      </c>
      <c r="AJ306" s="65" t="s">
        <v>110</v>
      </c>
      <c r="AK306" s="65" t="s">
        <v>24</v>
      </c>
      <c r="AL306" s="65" t="s">
        <v>25</v>
      </c>
      <c r="AM306" s="65" t="s">
        <v>110</v>
      </c>
      <c r="AN306" s="65" t="s">
        <v>24</v>
      </c>
      <c r="AO306" s="65" t="s">
        <v>25</v>
      </c>
      <c r="AP306" s="65" t="s">
        <v>110</v>
      </c>
      <c r="AQ306" s="65" t="s">
        <v>24</v>
      </c>
      <c r="AR306" s="65" t="s">
        <v>25</v>
      </c>
      <c r="AS306" s="65" t="s">
        <v>110</v>
      </c>
      <c r="AT306" s="65" t="s">
        <v>24</v>
      </c>
      <c r="AU306" s="65" t="s">
        <v>25</v>
      </c>
      <c r="AV306" s="65" t="s">
        <v>110</v>
      </c>
    </row>
    <row r="307" spans="21:57" hidden="1" x14ac:dyDescent="0.2">
      <c r="V307" s="65">
        <f>IF(D104&lt;3,2,ROUND(D104/5,1)*5)</f>
        <v>2</v>
      </c>
      <c r="W307" s="65">
        <v>0</v>
      </c>
      <c r="X307" s="65">
        <v>14</v>
      </c>
      <c r="Y307" s="65">
        <f>IF(E104&lt;3,2,ROUND(E104/5,1)*5)</f>
        <v>2</v>
      </c>
      <c r="Z307" s="65">
        <f>W307</f>
        <v>0</v>
      </c>
      <c r="AA307" s="65">
        <f>X307</f>
        <v>14</v>
      </c>
      <c r="AB307" s="65">
        <f>IF(F104&lt;3,2,ROUND(F104/5,1)*5)</f>
        <v>2</v>
      </c>
      <c r="AC307" s="65">
        <f>$Z$281</f>
        <v>0</v>
      </c>
      <c r="AD307" s="65">
        <f>X307</f>
        <v>14</v>
      </c>
      <c r="AE307" s="65">
        <f>IF(G104&lt;3,2,ROUND(G104/5,1)*5)</f>
        <v>2</v>
      </c>
      <c r="AF307" s="65">
        <f>$Z$281</f>
        <v>0</v>
      </c>
      <c r="AG307" s="65">
        <f>X307</f>
        <v>14</v>
      </c>
      <c r="AH307" s="65">
        <f>IF(H104&lt;3,2,ROUND(H104/5,1)*5)</f>
        <v>2</v>
      </c>
      <c r="AI307" s="65">
        <f>$Z$281</f>
        <v>0</v>
      </c>
      <c r="AJ307" s="65">
        <f>X307</f>
        <v>14</v>
      </c>
      <c r="AK307" s="65">
        <f>IF(I104&lt;3,2,ROUND(I104/5,1)*5)</f>
        <v>2</v>
      </c>
      <c r="AL307" s="65">
        <f>$Z$281</f>
        <v>0</v>
      </c>
      <c r="AM307" s="65">
        <f>X307</f>
        <v>14</v>
      </c>
      <c r="AN307" s="65">
        <f>IF(J104&lt;3,2,ROUND(J104/5,1)*5)</f>
        <v>2</v>
      </c>
      <c r="AO307" s="65">
        <f>$Z$281</f>
        <v>0</v>
      </c>
      <c r="AP307" s="65">
        <f>AM307</f>
        <v>14</v>
      </c>
      <c r="AQ307" s="65">
        <f>IF(K104&lt;3,2,ROUND(K104/5,1)*5)</f>
        <v>2</v>
      </c>
      <c r="AR307" s="65">
        <f>$Z$281</f>
        <v>0</v>
      </c>
      <c r="AS307" s="65">
        <f>AP307</f>
        <v>14</v>
      </c>
      <c r="AT307" s="65">
        <f>IF(L104&lt;3,2,ROUND(L104/5,1)*5)</f>
        <v>2</v>
      </c>
      <c r="AU307" s="65">
        <f>$Z$281</f>
        <v>0</v>
      </c>
      <c r="AV307" s="65">
        <f>AS307</f>
        <v>14</v>
      </c>
    </row>
    <row r="308" spans="21:57" ht="15" hidden="1" x14ac:dyDescent="0.25">
      <c r="U308" s="298" t="s">
        <v>315</v>
      </c>
      <c r="V308" s="77" t="s">
        <v>24</v>
      </c>
      <c r="W308" s="77" t="s">
        <v>28</v>
      </c>
      <c r="X308" s="77" t="s">
        <v>29</v>
      </c>
      <c r="Y308" s="78"/>
      <c r="Z308" s="77" t="s">
        <v>24</v>
      </c>
      <c r="AA308" s="77" t="s">
        <v>28</v>
      </c>
      <c r="AB308" s="77" t="s">
        <v>29</v>
      </c>
      <c r="AC308" s="78"/>
      <c r="AD308" s="77" t="s">
        <v>24</v>
      </c>
      <c r="AE308" s="77" t="s">
        <v>28</v>
      </c>
      <c r="AF308" s="77" t="s">
        <v>29</v>
      </c>
      <c r="AG308" s="78"/>
      <c r="AH308" s="77" t="s">
        <v>24</v>
      </c>
      <c r="AI308" s="77" t="s">
        <v>28</v>
      </c>
      <c r="AJ308" s="77" t="s">
        <v>29</v>
      </c>
      <c r="AK308" s="78"/>
      <c r="AL308" s="77" t="s">
        <v>24</v>
      </c>
      <c r="AM308" s="77" t="s">
        <v>28</v>
      </c>
      <c r="AN308" s="77" t="s">
        <v>29</v>
      </c>
      <c r="AO308" s="78"/>
      <c r="AP308" s="77" t="s">
        <v>24</v>
      </c>
      <c r="AQ308" s="77" t="s">
        <v>28</v>
      </c>
      <c r="AR308" s="77" t="s">
        <v>29</v>
      </c>
      <c r="AS308" s="78"/>
      <c r="AT308" s="77" t="s">
        <v>24</v>
      </c>
      <c r="AU308" s="77" t="s">
        <v>28</v>
      </c>
      <c r="AV308" s="77" t="s">
        <v>29</v>
      </c>
      <c r="AW308" s="78"/>
      <c r="AX308" s="77" t="s">
        <v>24</v>
      </c>
      <c r="AY308" s="77" t="s">
        <v>28</v>
      </c>
      <c r="AZ308" s="77" t="s">
        <v>29</v>
      </c>
      <c r="BA308" s="78"/>
      <c r="BB308" s="77" t="s">
        <v>24</v>
      </c>
      <c r="BC308" s="77" t="s">
        <v>28</v>
      </c>
      <c r="BD308" s="77" t="s">
        <v>29</v>
      </c>
      <c r="BE308" s="78"/>
    </row>
    <row r="309" spans="21:57" ht="15" hidden="1" x14ac:dyDescent="0.25">
      <c r="U309" s="299" t="s">
        <v>316</v>
      </c>
      <c r="V309" s="67">
        <f>IF(D104&lt;7,6,ROUND(D104,0.1))</f>
        <v>6</v>
      </c>
      <c r="W309" s="67" t="s">
        <v>317</v>
      </c>
      <c r="X309" s="67">
        <f>IF($K$42&lt;='DB &gt; 100 ha'!R47,1,IF($K$42&gt;='DB &gt; 100 ha'!$Q$28,3,2))</f>
        <v>1</v>
      </c>
      <c r="Y309" s="300">
        <f>DGET('DB &gt; 100 ha'!$F$2:$N$41,'DB &gt; 100 ha'!$I$2,V308:X309)</f>
        <v>3</v>
      </c>
      <c r="Z309" s="67">
        <f>IF(E104&lt;7,6,ROUND(E104,0.1))</f>
        <v>6</v>
      </c>
      <c r="AA309" s="67" t="s">
        <v>317</v>
      </c>
      <c r="AB309" s="67">
        <f>IF($K$42&lt;='DB &gt; 100 ha'!V47,1,IF($K$42&gt;='DB &gt; 100 ha'!$Q$28,3,2))</f>
        <v>1</v>
      </c>
      <c r="AC309" s="300">
        <f>DGET('DB &gt; 100 ha'!$F$2:$N$41,'DB &gt; 100 ha'!$I$2,Z308:AB309)</f>
        <v>3</v>
      </c>
      <c r="AD309" s="67">
        <f>IF(F104&lt;7,6,ROUND(F104,0.1))</f>
        <v>6</v>
      </c>
      <c r="AE309" s="67" t="s">
        <v>317</v>
      </c>
      <c r="AF309" s="67">
        <f>IF($K$42&lt;='DB &gt; 100 ha'!Z47,1,IF($K$42&gt;='DB &gt; 100 ha'!$Q$28,3,2))</f>
        <v>1</v>
      </c>
      <c r="AG309" s="300">
        <f>DGET('DB &gt; 100 ha'!$F$2:$N$41,'DB &gt; 100 ha'!$I$2,AD308:AF309)</f>
        <v>3</v>
      </c>
      <c r="AH309" s="67">
        <f>IF(G104&lt;7,6,ROUND(G104,0.1))</f>
        <v>6</v>
      </c>
      <c r="AI309" s="67" t="s">
        <v>317</v>
      </c>
      <c r="AJ309" s="67">
        <f>IF($K$42&lt;='DB &gt; 100 ha'!AD47,1,IF($K$42&gt;='DB &gt; 100 ha'!$Q$28,3,2))</f>
        <v>1</v>
      </c>
      <c r="AK309" s="300">
        <f>DGET('DB &gt; 100 ha'!$F$2:$N$41,'DB &gt; 100 ha'!$I$2,AH308:AJ309)</f>
        <v>3</v>
      </c>
      <c r="AL309" s="67">
        <f>IF(H104&lt;7,6,ROUND(H104,0.1))</f>
        <v>6</v>
      </c>
      <c r="AM309" s="67" t="s">
        <v>317</v>
      </c>
      <c r="AN309" s="67">
        <f>IF($K$42&lt;='DB &gt; 100 ha'!AH47,1,IF($K$42&gt;='DB &gt; 100 ha'!$Q$28,3,2))</f>
        <v>1</v>
      </c>
      <c r="AO309" s="300">
        <f>DGET('DB &gt; 100 ha'!$F$2:$N$41,'DB &gt; 100 ha'!$I$2,AL308:AN309)</f>
        <v>3</v>
      </c>
      <c r="AP309" s="67">
        <f>IF(I104&lt;7,6,ROUND(I104,0.1))</f>
        <v>6</v>
      </c>
      <c r="AQ309" s="67" t="s">
        <v>317</v>
      </c>
      <c r="AR309" s="67">
        <f>IF($K$42&lt;='DB &gt; 100 ha'!AL47,1,IF($K$42&gt;='DB &gt; 100 ha'!$Q$28,3,2))</f>
        <v>1</v>
      </c>
      <c r="AS309" s="300">
        <f>DGET('DB &gt; 100 ha'!$F$2:$N$41,'DB &gt; 100 ha'!$I$2,AP308:AR309)</f>
        <v>3</v>
      </c>
      <c r="AT309" s="67">
        <f>IF(J104&lt;7,6,ROUND(J104,0.1))</f>
        <v>6</v>
      </c>
      <c r="AU309" s="67" t="s">
        <v>317</v>
      </c>
      <c r="AV309" s="67">
        <f>IF($K$42&lt;='DB &gt; 100 ha'!AP47,1,IF($K$42&gt;='DB &gt; 100 ha'!$Q$28,3,2))</f>
        <v>1</v>
      </c>
      <c r="AW309" s="300">
        <f>DGET('DB &gt; 100 ha'!$F$2:$N$41,'DB &gt; 100 ha'!$I$2,AT308:AV309)</f>
        <v>3</v>
      </c>
      <c r="AX309" s="67">
        <f>IF(K104&lt;7,6,ROUND(K104,0.1))</f>
        <v>6</v>
      </c>
      <c r="AY309" s="67" t="s">
        <v>317</v>
      </c>
      <c r="AZ309" s="67">
        <f>IF($K$42&lt;='DB &gt; 100 ha'!AT47,1,IF($K$42&gt;='DB &gt; 100 ha'!$Q$28,3,2))</f>
        <v>1</v>
      </c>
      <c r="BA309" s="300">
        <f>DGET('DB &gt; 100 ha'!$F$2:$N$41,'DB &gt; 100 ha'!$I$2,AX308:AZ309)</f>
        <v>3</v>
      </c>
      <c r="BB309" s="67">
        <f>IF(L104&lt;7,6,ROUND(L104,0.1))</f>
        <v>6</v>
      </c>
      <c r="BC309" s="67" t="s">
        <v>317</v>
      </c>
      <c r="BD309" s="67">
        <f>IF($K$42&lt;='DB &gt; 100 ha'!AX47,1,IF($K$42&gt;='DB &gt; 100 ha'!$Q$28,3,2))</f>
        <v>1</v>
      </c>
      <c r="BE309" s="300">
        <f>DGET('DB &gt; 100 ha'!$F$2:$N$41,'DB &gt; 100 ha'!$I$2,BB308:BD309)</f>
        <v>3</v>
      </c>
    </row>
    <row r="310" spans="21:57" ht="15" hidden="1" x14ac:dyDescent="0.25">
      <c r="U310" s="157" t="s">
        <v>315</v>
      </c>
      <c r="V310" s="77" t="s">
        <v>24</v>
      </c>
      <c r="W310" s="77" t="s">
        <v>28</v>
      </c>
      <c r="X310" s="77" t="s">
        <v>29</v>
      </c>
      <c r="Y310" s="300">
        <f>IF(X311=0,0,DGET('DB &gt; 100 ha'!$F$2:$N$41,'DB &gt; 100 ha'!$J$2,V310:X311))</f>
        <v>0</v>
      </c>
      <c r="Z310" s="77" t="s">
        <v>24</v>
      </c>
      <c r="AA310" s="77" t="s">
        <v>28</v>
      </c>
      <c r="AB310" s="77" t="s">
        <v>29</v>
      </c>
      <c r="AC310" s="300">
        <f>IF(AB311=0,0,DGET('DB &gt; 100 ha'!$F$2:$N$41,'DB &gt; 100 ha'!$J$2,Z310:AB311))</f>
        <v>0</v>
      </c>
      <c r="AD310" s="77" t="s">
        <v>24</v>
      </c>
      <c r="AE310" s="77" t="s">
        <v>28</v>
      </c>
      <c r="AF310" s="77" t="s">
        <v>29</v>
      </c>
      <c r="AG310" s="300">
        <f>IF(AF311=0,0,DGET('DB &gt; 100 ha'!$F$2:$N$41,'DB &gt; 100 ha'!$J$2,AD310:AF311))</f>
        <v>0</v>
      </c>
      <c r="AH310" s="77" t="s">
        <v>24</v>
      </c>
      <c r="AI310" s="77" t="s">
        <v>28</v>
      </c>
      <c r="AJ310" s="77" t="s">
        <v>29</v>
      </c>
      <c r="AK310" s="300">
        <f>IF(AJ311=0,0,DGET('DB &gt; 100 ha'!$F$2:$N$41,'DB &gt; 100 ha'!$J$2,AH310:AJ311))</f>
        <v>0</v>
      </c>
      <c r="AL310" s="77" t="s">
        <v>24</v>
      </c>
      <c r="AM310" s="77" t="s">
        <v>28</v>
      </c>
      <c r="AN310" s="77" t="s">
        <v>29</v>
      </c>
      <c r="AO310" s="300">
        <f>IF(AN311=0,0,DGET('DB &gt; 100 ha'!$F$2:$N$41,'DB &gt; 100 ha'!$J$2,AL310:AN311))</f>
        <v>0</v>
      </c>
      <c r="AP310" s="77" t="s">
        <v>24</v>
      </c>
      <c r="AQ310" s="77" t="s">
        <v>28</v>
      </c>
      <c r="AR310" s="77" t="s">
        <v>29</v>
      </c>
      <c r="AS310" s="300">
        <f>IF(AR311=0,0,DGET('DB &gt; 100 ha'!$F$2:$N$41,'DB &gt; 100 ha'!$J$2,AP310:AR311))</f>
        <v>0</v>
      </c>
      <c r="AT310" s="77" t="s">
        <v>24</v>
      </c>
      <c r="AU310" s="77" t="s">
        <v>28</v>
      </c>
      <c r="AV310" s="77" t="s">
        <v>29</v>
      </c>
      <c r="AW310" s="300">
        <f>IF(AV311=0,0,DGET('DB &gt; 100 ha'!$F$2:$N$41,'DB &gt; 100 ha'!$J$2,AT310:AV311))</f>
        <v>0</v>
      </c>
      <c r="AX310" s="77" t="s">
        <v>24</v>
      </c>
      <c r="AY310" s="77" t="s">
        <v>28</v>
      </c>
      <c r="AZ310" s="77" t="s">
        <v>29</v>
      </c>
      <c r="BA310" s="300">
        <f>IF(AZ311=0,0,DGET('DB &gt; 100 ha'!$F$2:$N$41,'DB &gt; 100 ha'!$J$2,AX310:AZ311))</f>
        <v>0</v>
      </c>
      <c r="BB310" s="77" t="s">
        <v>24</v>
      </c>
      <c r="BC310" s="77" t="s">
        <v>28</v>
      </c>
      <c r="BD310" s="77" t="s">
        <v>29</v>
      </c>
      <c r="BE310" s="300">
        <f>IF(BD311=0,0,DGET('DB &gt; 100 ha'!$F$2:$N$41,'DB &gt; 100 ha'!$J$2,BB310:BD311))</f>
        <v>0</v>
      </c>
    </row>
    <row r="311" spans="21:57" ht="15" hidden="1" x14ac:dyDescent="0.25">
      <c r="U311" s="157" t="s">
        <v>332</v>
      </c>
      <c r="V311" s="67">
        <f>V309</f>
        <v>6</v>
      </c>
      <c r="W311" s="67" t="s">
        <v>317</v>
      </c>
      <c r="X311" s="65">
        <f>IF($K$43&gt;'DB &gt; 100 ha'!$R$31,'DB &gt; 100 ha'!$P$32,IF($K$43&gt;'DB &gt; 100 ha'!$R$30,'DB &gt; 100 ha'!$P$31,IF($K$43&gt;='DB &gt; 100 ha'!$Q$30,'DB &gt; 100 ha'!$P$26,0)))</f>
        <v>0</v>
      </c>
      <c r="Z311" s="67">
        <f>Z309</f>
        <v>6</v>
      </c>
      <c r="AA311" s="67" t="s">
        <v>317</v>
      </c>
      <c r="AB311" s="65">
        <f>IF($K$43&gt;'DB &gt; 100 ha'!$R$31,'DB &gt; 100 ha'!$P$32,IF($K$43&gt;'DB &gt; 100 ha'!$R$30,'DB &gt; 100 ha'!$P$31,IF($K$43&gt;='DB &gt; 100 ha'!$Q$30,'DB &gt; 100 ha'!$P$26,0)))</f>
        <v>0</v>
      </c>
      <c r="AC311" s="300"/>
      <c r="AD311" s="67">
        <f>AD309</f>
        <v>6</v>
      </c>
      <c r="AE311" s="67" t="s">
        <v>317</v>
      </c>
      <c r="AF311" s="65">
        <f>IF($K$43&gt;'DB &gt; 100 ha'!$R$31,'DB &gt; 100 ha'!$P$32,IF($K$43&gt;'DB &gt; 100 ha'!$R$30,'DB &gt; 100 ha'!$P$31,IF($K$43&gt;='DB &gt; 100 ha'!$Q$30,'DB &gt; 100 ha'!$P$26,0)))</f>
        <v>0</v>
      </c>
      <c r="AG311" s="300"/>
      <c r="AH311" s="67">
        <f>AH309</f>
        <v>6</v>
      </c>
      <c r="AI311" s="67" t="s">
        <v>317</v>
      </c>
      <c r="AJ311" s="65">
        <f>IF($K$43&gt;'DB &gt; 100 ha'!$R$31,'DB &gt; 100 ha'!$P$32,IF($K$43&gt;'DB &gt; 100 ha'!$R$30,'DB &gt; 100 ha'!$P$31,IF($K$43&gt;='DB &gt; 100 ha'!$Q$30,'DB &gt; 100 ha'!$P$26,0)))</f>
        <v>0</v>
      </c>
      <c r="AK311" s="300"/>
      <c r="AL311" s="67">
        <f>AL309</f>
        <v>6</v>
      </c>
      <c r="AM311" s="67" t="s">
        <v>317</v>
      </c>
      <c r="AN311" s="65">
        <f>IF($K$43&gt;'DB &gt; 100 ha'!$R$31,'DB &gt; 100 ha'!$P$32,IF($K$43&gt;'DB &gt; 100 ha'!$R$30,'DB &gt; 100 ha'!$P$31,IF($K$43&gt;='DB &gt; 100 ha'!$Q$30,'DB &gt; 100 ha'!$P$26,0)))</f>
        <v>0</v>
      </c>
      <c r="AO311" s="300"/>
      <c r="AP311" s="67">
        <f>AP309</f>
        <v>6</v>
      </c>
      <c r="AQ311" s="67" t="s">
        <v>317</v>
      </c>
      <c r="AR311" s="65">
        <f>IF($K$43&gt;'DB &gt; 100 ha'!$R$31,'DB &gt; 100 ha'!$P$32,IF($K$43&gt;'DB &gt; 100 ha'!$R$30,'DB &gt; 100 ha'!$P$31,IF($K$43&gt;='DB &gt; 100 ha'!$Q$30,'DB &gt; 100 ha'!$P$26,0)))</f>
        <v>0</v>
      </c>
      <c r="AS311" s="300"/>
      <c r="AT311" s="67">
        <f>AT309</f>
        <v>6</v>
      </c>
      <c r="AU311" s="67" t="s">
        <v>317</v>
      </c>
      <c r="AV311" s="65">
        <f>IF($K$43&gt;'DB &gt; 100 ha'!$R$31,'DB &gt; 100 ha'!$P$32,IF($K$43&gt;'DB &gt; 100 ha'!$R$30,'DB &gt; 100 ha'!$P$31,IF($K$43&gt;='DB &gt; 100 ha'!$Q$30,'DB &gt; 100 ha'!$P$26,0)))</f>
        <v>0</v>
      </c>
      <c r="AW311" s="300"/>
      <c r="AX311" s="67">
        <f>AX309</f>
        <v>6</v>
      </c>
      <c r="AY311" s="67" t="s">
        <v>317</v>
      </c>
      <c r="AZ311" s="65">
        <f>IF($K$43&gt;'DB &gt; 100 ha'!$R$31,'DB &gt; 100 ha'!$P$32,IF($K$43&gt;'DB &gt; 100 ha'!$R$30,'DB &gt; 100 ha'!$P$31,IF($K$43&gt;='DB &gt; 100 ha'!$Q$30,'DB &gt; 100 ha'!$P$26,0)))</f>
        <v>0</v>
      </c>
      <c r="BA311" s="300"/>
      <c r="BB311" s="67">
        <f>BB309</f>
        <v>6</v>
      </c>
      <c r="BC311" s="67" t="s">
        <v>317</v>
      </c>
      <c r="BD311" s="65">
        <f>IF($K$43&gt;'DB &gt; 100 ha'!$R$31,'DB &gt; 100 ha'!$P$32,IF($K$43&gt;'DB &gt; 100 ha'!$R$30,'DB &gt; 100 ha'!$P$31,IF($K$43&gt;='DB &gt; 100 ha'!$Q$30,'DB &gt; 100 ha'!$P$26,0)))</f>
        <v>0</v>
      </c>
      <c r="BE311" s="300"/>
    </row>
    <row r="312" spans="21:57" ht="15" hidden="1" x14ac:dyDescent="0.25">
      <c r="U312" s="157" t="s">
        <v>315</v>
      </c>
      <c r="V312" s="77" t="s">
        <v>24</v>
      </c>
      <c r="W312" s="77" t="s">
        <v>28</v>
      </c>
      <c r="X312" s="77" t="s">
        <v>29</v>
      </c>
      <c r="Y312" s="300">
        <f>DGET('DB &gt; 100 ha'!$F$2:$N$41,'DB &gt; 100 ha'!$K$2,V312:X313)</f>
        <v>41</v>
      </c>
      <c r="Z312" s="77" t="s">
        <v>24</v>
      </c>
      <c r="AA312" s="77" t="s">
        <v>28</v>
      </c>
      <c r="AB312" s="77" t="s">
        <v>29</v>
      </c>
      <c r="AC312" s="300">
        <f>DGET('DB &gt; 100 ha'!$F$2:$N$41,'DB &gt; 100 ha'!$K$2,Z312:AB313)</f>
        <v>41</v>
      </c>
      <c r="AD312" s="77" t="s">
        <v>24</v>
      </c>
      <c r="AE312" s="77" t="s">
        <v>28</v>
      </c>
      <c r="AF312" s="77" t="s">
        <v>29</v>
      </c>
      <c r="AG312" s="300">
        <f>DGET('DB &gt; 100 ha'!$F$2:$N$41,'DB &gt; 100 ha'!$K$2,AD312:AF313)</f>
        <v>41</v>
      </c>
      <c r="AH312" s="77" t="s">
        <v>24</v>
      </c>
      <c r="AI312" s="77" t="s">
        <v>28</v>
      </c>
      <c r="AJ312" s="77" t="s">
        <v>29</v>
      </c>
      <c r="AK312" s="300">
        <f>DGET('DB &gt; 100 ha'!$F$2:$N$41,'DB &gt; 100 ha'!$K$2,AH312:AJ313)</f>
        <v>41</v>
      </c>
      <c r="AL312" s="77" t="s">
        <v>24</v>
      </c>
      <c r="AM312" s="77" t="s">
        <v>28</v>
      </c>
      <c r="AN312" s="77" t="s">
        <v>29</v>
      </c>
      <c r="AO312" s="300">
        <f>DGET('DB &gt; 100 ha'!$F$2:$N$41,'DB &gt; 100 ha'!$K$2,AL312:AN313)</f>
        <v>41</v>
      </c>
      <c r="AP312" s="77" t="s">
        <v>24</v>
      </c>
      <c r="AQ312" s="77" t="s">
        <v>28</v>
      </c>
      <c r="AR312" s="77" t="s">
        <v>29</v>
      </c>
      <c r="AS312" s="300">
        <f>DGET('DB &gt; 100 ha'!$F$2:$N$41,'DB &gt; 100 ha'!$K$2,AP312:AR313)</f>
        <v>41</v>
      </c>
      <c r="AT312" s="77" t="s">
        <v>24</v>
      </c>
      <c r="AU312" s="77" t="s">
        <v>28</v>
      </c>
      <c r="AV312" s="77" t="s">
        <v>29</v>
      </c>
      <c r="AW312" s="300">
        <f>DGET('DB &gt; 100 ha'!$F$2:$N$41,'DB &gt; 100 ha'!$K$2,AT312:AV313)</f>
        <v>41</v>
      </c>
      <c r="AX312" s="77" t="s">
        <v>24</v>
      </c>
      <c r="AY312" s="77" t="s">
        <v>28</v>
      </c>
      <c r="AZ312" s="77" t="s">
        <v>29</v>
      </c>
      <c r="BA312" s="300">
        <f>DGET('DB &gt; 100 ha'!$F$2:$N$41,'DB &gt; 100 ha'!$K$2,AX312:AZ313)</f>
        <v>41</v>
      </c>
      <c r="BB312" s="77" t="s">
        <v>24</v>
      </c>
      <c r="BC312" s="77" t="s">
        <v>28</v>
      </c>
      <c r="BD312" s="77" t="s">
        <v>29</v>
      </c>
      <c r="BE312" s="300">
        <f>DGET('DB &gt; 100 ha'!$F$2:$N$41,'DB &gt; 100 ha'!$K$2,BB312:BD313)</f>
        <v>41</v>
      </c>
    </row>
    <row r="313" spans="21:57" ht="15" hidden="1" x14ac:dyDescent="0.25">
      <c r="U313" s="157" t="s">
        <v>336</v>
      </c>
      <c r="V313" s="67">
        <f>V311</f>
        <v>6</v>
      </c>
      <c r="W313" s="67" t="s">
        <v>317</v>
      </c>
      <c r="X313" s="65">
        <v>1</v>
      </c>
      <c r="Z313" s="67">
        <f>Z311</f>
        <v>6</v>
      </c>
      <c r="AA313" s="67" t="s">
        <v>317</v>
      </c>
      <c r="AB313" s="65">
        <v>1</v>
      </c>
      <c r="AD313" s="67">
        <f>AD311</f>
        <v>6</v>
      </c>
      <c r="AE313" s="67" t="s">
        <v>317</v>
      </c>
      <c r="AF313" s="65">
        <v>1</v>
      </c>
      <c r="AH313" s="67">
        <f>AH311</f>
        <v>6</v>
      </c>
      <c r="AI313" s="67" t="s">
        <v>317</v>
      </c>
      <c r="AJ313" s="65">
        <v>1</v>
      </c>
      <c r="AL313" s="67">
        <f>AL311</f>
        <v>6</v>
      </c>
      <c r="AM313" s="67" t="s">
        <v>317</v>
      </c>
      <c r="AN313" s="65">
        <v>1</v>
      </c>
      <c r="AP313" s="67">
        <f>AP311</f>
        <v>6</v>
      </c>
      <c r="AQ313" s="67" t="s">
        <v>317</v>
      </c>
      <c r="AR313" s="65">
        <v>1</v>
      </c>
      <c r="AT313" s="67">
        <f>AT311</f>
        <v>6</v>
      </c>
      <c r="AU313" s="67" t="s">
        <v>317</v>
      </c>
      <c r="AV313" s="65">
        <v>1</v>
      </c>
      <c r="AX313" s="67">
        <f>AX311</f>
        <v>6</v>
      </c>
      <c r="AY313" s="67" t="s">
        <v>317</v>
      </c>
      <c r="AZ313" s="65">
        <v>1</v>
      </c>
      <c r="BB313" s="67">
        <f>BB311</f>
        <v>6</v>
      </c>
      <c r="BC313" s="67" t="s">
        <v>317</v>
      </c>
      <c r="BD313" s="65">
        <v>1</v>
      </c>
    </row>
    <row r="314" spans="21:57" ht="15" hidden="1" x14ac:dyDescent="0.25">
      <c r="U314" s="157" t="s">
        <v>315</v>
      </c>
      <c r="V314" s="77" t="s">
        <v>24</v>
      </c>
      <c r="W314" s="77" t="s">
        <v>28</v>
      </c>
      <c r="X314" s="77" t="s">
        <v>29</v>
      </c>
      <c r="Y314" s="300">
        <f>DGET('DB &gt; 100 ha'!$F$2:$N$41,'DB &gt; 100 ha'!$L$2,V314:X315)</f>
        <v>11</v>
      </c>
      <c r="Z314" s="77" t="s">
        <v>24</v>
      </c>
      <c r="AA314" s="77" t="s">
        <v>28</v>
      </c>
      <c r="AB314" s="77" t="s">
        <v>29</v>
      </c>
      <c r="AC314" s="300">
        <f>DGET('DB &gt; 100 ha'!$F$2:$N$41,'DB &gt; 100 ha'!$L$2,Z314:AB315)</f>
        <v>11</v>
      </c>
      <c r="AD314" s="77" t="s">
        <v>24</v>
      </c>
      <c r="AE314" s="77" t="s">
        <v>28</v>
      </c>
      <c r="AF314" s="77" t="s">
        <v>29</v>
      </c>
      <c r="AG314" s="300">
        <f>DGET('DB &gt; 100 ha'!$F$2:$N$41,'DB &gt; 100 ha'!$L$2,AD314:AF315)</f>
        <v>11</v>
      </c>
      <c r="AH314" s="77" t="s">
        <v>24</v>
      </c>
      <c r="AI314" s="77" t="s">
        <v>28</v>
      </c>
      <c r="AJ314" s="77" t="s">
        <v>29</v>
      </c>
      <c r="AK314" s="300">
        <f>DGET('DB &gt; 100 ha'!$F$2:$N$41,'DB &gt; 100 ha'!$L$2,AH314:AJ315)</f>
        <v>11</v>
      </c>
      <c r="AL314" s="77" t="s">
        <v>24</v>
      </c>
      <c r="AM314" s="77" t="s">
        <v>28</v>
      </c>
      <c r="AN314" s="77" t="s">
        <v>29</v>
      </c>
      <c r="AO314" s="300">
        <f>DGET('DB &gt; 100 ha'!$F$2:$N$41,'DB &gt; 100 ha'!$L$2,AL314:AN315)</f>
        <v>11</v>
      </c>
      <c r="AP314" s="77" t="s">
        <v>24</v>
      </c>
      <c r="AQ314" s="77" t="s">
        <v>28</v>
      </c>
      <c r="AR314" s="77" t="s">
        <v>29</v>
      </c>
      <c r="AS314" s="300">
        <f>DGET('DB &gt; 100 ha'!$F$2:$N$41,'DB &gt; 100 ha'!$L$2,AP314:AR315)</f>
        <v>11</v>
      </c>
      <c r="AT314" s="77" t="s">
        <v>24</v>
      </c>
      <c r="AU314" s="77" t="s">
        <v>28</v>
      </c>
      <c r="AV314" s="77" t="s">
        <v>29</v>
      </c>
      <c r="AW314" s="300">
        <f>DGET('DB &gt; 100 ha'!$F$2:$N$41,'DB &gt; 100 ha'!$L$2,AT314:AV315)</f>
        <v>11</v>
      </c>
      <c r="AX314" s="77" t="s">
        <v>24</v>
      </c>
      <c r="AY314" s="77" t="s">
        <v>28</v>
      </c>
      <c r="AZ314" s="77" t="s">
        <v>29</v>
      </c>
      <c r="BA314" s="300">
        <f>DGET('DB &gt; 100 ha'!$F$2:$N$41,'DB &gt; 100 ha'!$L$2,AX314:AZ315)</f>
        <v>11</v>
      </c>
      <c r="BB314" s="77" t="s">
        <v>24</v>
      </c>
      <c r="BC314" s="77" t="s">
        <v>28</v>
      </c>
      <c r="BD314" s="77" t="s">
        <v>29</v>
      </c>
      <c r="BE314" s="300">
        <f>DGET('DB &gt; 100 ha'!$F$2:$N$41,'DB &gt; 100 ha'!$L$2,BB314:BD315)</f>
        <v>11</v>
      </c>
    </row>
    <row r="315" spans="21:57" ht="15" hidden="1" x14ac:dyDescent="0.25">
      <c r="U315" s="157" t="s">
        <v>337</v>
      </c>
      <c r="V315" s="67">
        <f>V313</f>
        <v>6</v>
      </c>
      <c r="W315" s="77" t="str">
        <f>W313</f>
        <v>&lt;20</v>
      </c>
      <c r="X315" s="65">
        <f>X313</f>
        <v>1</v>
      </c>
      <c r="Z315" s="67">
        <f>Z313</f>
        <v>6</v>
      </c>
      <c r="AA315" s="77" t="str">
        <f>AA313</f>
        <v>&lt;20</v>
      </c>
      <c r="AB315" s="65">
        <f>AB313</f>
        <v>1</v>
      </c>
      <c r="AD315" s="67">
        <f>AD313</f>
        <v>6</v>
      </c>
      <c r="AE315" s="77" t="str">
        <f>AE313</f>
        <v>&lt;20</v>
      </c>
      <c r="AF315" s="65">
        <f>AF313</f>
        <v>1</v>
      </c>
      <c r="AH315" s="67">
        <f>AH313</f>
        <v>6</v>
      </c>
      <c r="AI315" s="77" t="str">
        <f>AI313</f>
        <v>&lt;20</v>
      </c>
      <c r="AJ315" s="65">
        <f>AJ313</f>
        <v>1</v>
      </c>
      <c r="AL315" s="67">
        <f>AL313</f>
        <v>6</v>
      </c>
      <c r="AM315" s="77" t="str">
        <f>AM313</f>
        <v>&lt;20</v>
      </c>
      <c r="AN315" s="65">
        <f>AN313</f>
        <v>1</v>
      </c>
      <c r="AP315" s="67">
        <f>AP313</f>
        <v>6</v>
      </c>
      <c r="AQ315" s="77" t="str">
        <f>AQ313</f>
        <v>&lt;20</v>
      </c>
      <c r="AR315" s="65">
        <f>AR313</f>
        <v>1</v>
      </c>
      <c r="AT315" s="67">
        <f>AT313</f>
        <v>6</v>
      </c>
      <c r="AU315" s="77" t="str">
        <f>AU313</f>
        <v>&lt;20</v>
      </c>
      <c r="AV315" s="65">
        <f>AV313</f>
        <v>1</v>
      </c>
      <c r="AX315" s="67">
        <f>AX313</f>
        <v>6</v>
      </c>
      <c r="AY315" s="77" t="str">
        <f>AY313</f>
        <v>&lt;20</v>
      </c>
      <c r="AZ315" s="65">
        <f>AZ313</f>
        <v>1</v>
      </c>
      <c r="BB315" s="67">
        <f>BB313</f>
        <v>6</v>
      </c>
      <c r="BC315" s="77" t="str">
        <f>BC313</f>
        <v>&lt;20</v>
      </c>
      <c r="BD315" s="65">
        <f>BD313</f>
        <v>1</v>
      </c>
    </row>
    <row r="316" spans="21:57" ht="15" hidden="1" x14ac:dyDescent="0.25">
      <c r="U316" s="157" t="s">
        <v>315</v>
      </c>
      <c r="V316" s="77" t="s">
        <v>24</v>
      </c>
      <c r="W316" s="77" t="s">
        <v>28</v>
      </c>
      <c r="X316" s="77" t="s">
        <v>29</v>
      </c>
      <c r="Y316" s="300">
        <f>DGET('DB &gt; 100 ha'!$F$2:$N$41,'DB &gt; 100 ha'!$M$2,V316:X317)</f>
        <v>0</v>
      </c>
      <c r="Z316" s="77" t="s">
        <v>24</v>
      </c>
      <c r="AA316" s="77" t="s">
        <v>28</v>
      </c>
      <c r="AB316" s="77" t="s">
        <v>29</v>
      </c>
      <c r="AC316" s="300">
        <f>DGET('DB &gt; 100 ha'!$F$2:$N$41,'DB &gt; 100 ha'!$M$2,Z316:AB317)</f>
        <v>0</v>
      </c>
      <c r="AD316" s="77" t="s">
        <v>24</v>
      </c>
      <c r="AE316" s="77" t="s">
        <v>28</v>
      </c>
      <c r="AF316" s="77" t="s">
        <v>29</v>
      </c>
      <c r="AG316" s="300">
        <f>DGET('DB &gt; 100 ha'!$F$2:$N$41,'DB &gt; 100 ha'!$M$2,AD316:AF317)</f>
        <v>0</v>
      </c>
      <c r="AH316" s="77" t="s">
        <v>24</v>
      </c>
      <c r="AI316" s="77" t="s">
        <v>28</v>
      </c>
      <c r="AJ316" s="77" t="s">
        <v>29</v>
      </c>
      <c r="AK316" s="300">
        <f>DGET('DB &gt; 100 ha'!$F$2:$N$41,'DB &gt; 100 ha'!$M$2,AH316:AJ317)</f>
        <v>0</v>
      </c>
      <c r="AL316" s="77" t="s">
        <v>24</v>
      </c>
      <c r="AM316" s="77" t="s">
        <v>28</v>
      </c>
      <c r="AN316" s="77" t="s">
        <v>29</v>
      </c>
      <c r="AO316" s="300">
        <f>DGET('DB &gt; 100 ha'!$F$2:$N$41,'DB &gt; 100 ha'!$M$2,AL316:AN317)</f>
        <v>0</v>
      </c>
      <c r="AP316" s="77" t="s">
        <v>24</v>
      </c>
      <c r="AQ316" s="77" t="s">
        <v>28</v>
      </c>
      <c r="AR316" s="77" t="s">
        <v>29</v>
      </c>
      <c r="AS316" s="300">
        <f>DGET('DB &gt; 100 ha'!$F$2:$N$41,'DB &gt; 100 ha'!$M$2,AP316:AR317)</f>
        <v>0</v>
      </c>
      <c r="AT316" s="77" t="s">
        <v>24</v>
      </c>
      <c r="AU316" s="77" t="s">
        <v>28</v>
      </c>
      <c r="AV316" s="77" t="s">
        <v>29</v>
      </c>
      <c r="AW316" s="300">
        <f>DGET('DB &gt; 100 ha'!$F$2:$N$41,'DB &gt; 100 ha'!$M$2,AT316:AV317)</f>
        <v>0</v>
      </c>
      <c r="AX316" s="77" t="s">
        <v>24</v>
      </c>
      <c r="AY316" s="77" t="s">
        <v>28</v>
      </c>
      <c r="AZ316" s="77" t="s">
        <v>29</v>
      </c>
      <c r="BA316" s="300">
        <f>DGET('DB &gt; 100 ha'!$F$2:$N$41,'DB &gt; 100 ha'!$M$2,AX316:AZ317)</f>
        <v>0</v>
      </c>
      <c r="BB316" s="77" t="s">
        <v>24</v>
      </c>
      <c r="BC316" s="77" t="s">
        <v>28</v>
      </c>
      <c r="BD316" s="77" t="s">
        <v>29</v>
      </c>
      <c r="BE316" s="300">
        <f>DGET('DB &gt; 100 ha'!$F$2:$N$41,'DB &gt; 100 ha'!$M$2,BB316:BD317)</f>
        <v>0</v>
      </c>
    </row>
    <row r="317" spans="21:57" ht="15" hidden="1" x14ac:dyDescent="0.25">
      <c r="U317" s="157" t="s">
        <v>342</v>
      </c>
      <c r="V317" s="67">
        <f>V315</f>
        <v>6</v>
      </c>
      <c r="W317" s="77" t="str">
        <f>W315</f>
        <v>&lt;20</v>
      </c>
      <c r="X317" s="65">
        <f>$O$64+1</f>
        <v>1</v>
      </c>
      <c r="Z317" s="67">
        <f>Z315</f>
        <v>6</v>
      </c>
      <c r="AA317" s="77" t="str">
        <f>AA315</f>
        <v>&lt;20</v>
      </c>
      <c r="AB317" s="65">
        <f>$O$64+1</f>
        <v>1</v>
      </c>
      <c r="AD317" s="67">
        <f>AD315</f>
        <v>6</v>
      </c>
      <c r="AE317" s="77" t="str">
        <f>AE315</f>
        <v>&lt;20</v>
      </c>
      <c r="AF317" s="65">
        <f>$O$64+1</f>
        <v>1</v>
      </c>
      <c r="AH317" s="67">
        <f>AH315</f>
        <v>6</v>
      </c>
      <c r="AI317" s="77" t="str">
        <f>AI315</f>
        <v>&lt;20</v>
      </c>
      <c r="AJ317" s="65">
        <f>$O$64+1</f>
        <v>1</v>
      </c>
      <c r="AL317" s="67">
        <f>AL315</f>
        <v>6</v>
      </c>
      <c r="AM317" s="77" t="str">
        <f>AM315</f>
        <v>&lt;20</v>
      </c>
      <c r="AN317" s="65">
        <f>$O$64+1</f>
        <v>1</v>
      </c>
      <c r="AP317" s="67">
        <f>AP315</f>
        <v>6</v>
      </c>
      <c r="AQ317" s="77" t="str">
        <f>AQ315</f>
        <v>&lt;20</v>
      </c>
      <c r="AR317" s="65">
        <f>$O$64+1</f>
        <v>1</v>
      </c>
      <c r="AT317" s="67">
        <f>AT315</f>
        <v>6</v>
      </c>
      <c r="AU317" s="77" t="str">
        <f>AU315</f>
        <v>&lt;20</v>
      </c>
      <c r="AV317" s="65">
        <f>$O$64+1</f>
        <v>1</v>
      </c>
      <c r="AX317" s="67">
        <f>AX315</f>
        <v>6</v>
      </c>
      <c r="AY317" s="77" t="str">
        <f>AY315</f>
        <v>&lt;20</v>
      </c>
      <c r="AZ317" s="65">
        <f>$O$64+1</f>
        <v>1</v>
      </c>
      <c r="BB317" s="67">
        <f>BB315</f>
        <v>6</v>
      </c>
      <c r="BC317" s="77" t="str">
        <f>BC315</f>
        <v>&lt;20</v>
      </c>
      <c r="BD317" s="65">
        <f>$O$64+1</f>
        <v>1</v>
      </c>
    </row>
    <row r="318" spans="21:57" hidden="1" x14ac:dyDescent="0.2"/>
    <row r="319" spans="21:57" hidden="1" x14ac:dyDescent="0.2">
      <c r="U319" s="65" t="s">
        <v>107</v>
      </c>
      <c r="V319" s="65" t="s">
        <v>24</v>
      </c>
      <c r="W319" s="65" t="s">
        <v>25</v>
      </c>
      <c r="X319" s="65" t="s">
        <v>110</v>
      </c>
      <c r="Y319" s="65" t="s">
        <v>24</v>
      </c>
      <c r="Z319" s="65" t="s">
        <v>25</v>
      </c>
      <c r="AA319" s="65" t="s">
        <v>110</v>
      </c>
      <c r="AB319" s="65" t="s">
        <v>24</v>
      </c>
      <c r="AC319" s="65" t="s">
        <v>25</v>
      </c>
      <c r="AD319" s="65" t="s">
        <v>110</v>
      </c>
      <c r="AE319" s="65" t="s">
        <v>24</v>
      </c>
      <c r="AF319" s="65" t="s">
        <v>25</v>
      </c>
      <c r="AG319" s="65" t="s">
        <v>110</v>
      </c>
      <c r="AH319" s="65" t="s">
        <v>24</v>
      </c>
      <c r="AI319" s="65" t="s">
        <v>25</v>
      </c>
      <c r="AJ319" s="65" t="s">
        <v>110</v>
      </c>
      <c r="AK319" s="65" t="s">
        <v>24</v>
      </c>
      <c r="AL319" s="65" t="s">
        <v>25</v>
      </c>
      <c r="AM319" s="65" t="s">
        <v>110</v>
      </c>
      <c r="AN319" s="65" t="s">
        <v>24</v>
      </c>
      <c r="AO319" s="65" t="s">
        <v>25</v>
      </c>
      <c r="AP319" s="65" t="s">
        <v>110</v>
      </c>
      <c r="AQ319" s="65" t="s">
        <v>24</v>
      </c>
      <c r="AR319" s="65" t="s">
        <v>25</v>
      </c>
      <c r="AS319" s="65" t="s">
        <v>110</v>
      </c>
      <c r="AT319" s="65" t="s">
        <v>24</v>
      </c>
      <c r="AU319" s="65" t="s">
        <v>25</v>
      </c>
      <c r="AV319" s="65" t="s">
        <v>110</v>
      </c>
    </row>
    <row r="320" spans="21:57" hidden="1" x14ac:dyDescent="0.2">
      <c r="V320" s="65">
        <f>IF(D111&lt;3,2,ROUND(D111/5,1)*5)</f>
        <v>2</v>
      </c>
      <c r="W320" s="65">
        <v>0</v>
      </c>
      <c r="X320" s="65">
        <v>15</v>
      </c>
      <c r="Y320" s="65">
        <f>IF(E111&lt;3,2,ROUND(E111/5,1)*5)</f>
        <v>2</v>
      </c>
      <c r="Z320" s="65">
        <f>W320</f>
        <v>0</v>
      </c>
      <c r="AA320" s="65">
        <f>X320</f>
        <v>15</v>
      </c>
      <c r="AB320" s="65">
        <f>IF(F111&lt;3,2,ROUND(F111/5,1)*5)</f>
        <v>2</v>
      </c>
      <c r="AC320" s="65">
        <f>$Z$281</f>
        <v>0</v>
      </c>
      <c r="AD320" s="65">
        <f>X320</f>
        <v>15</v>
      </c>
      <c r="AE320" s="65">
        <f>IF(G111&lt;3,2,ROUND(G111/5,1)*5)</f>
        <v>2</v>
      </c>
      <c r="AF320" s="65">
        <f>$Z$281</f>
        <v>0</v>
      </c>
      <c r="AG320" s="65">
        <f>X320</f>
        <v>15</v>
      </c>
      <c r="AH320" s="65">
        <f>IF(H111&lt;3,2,ROUND(H111/5,1)*5)</f>
        <v>2</v>
      </c>
      <c r="AI320" s="65">
        <f>$Z$281</f>
        <v>0</v>
      </c>
      <c r="AJ320" s="65">
        <f>X320</f>
        <v>15</v>
      </c>
      <c r="AK320" s="65">
        <f>IF(I111&lt;3,2,ROUND(I111/5,1)*5)</f>
        <v>2</v>
      </c>
      <c r="AL320" s="65">
        <f>$Z$281</f>
        <v>0</v>
      </c>
      <c r="AM320" s="65">
        <f>X320</f>
        <v>15</v>
      </c>
      <c r="AN320" s="65">
        <f>IF(J111&lt;3,2,ROUND(J111/5,1)*5)</f>
        <v>2</v>
      </c>
      <c r="AO320" s="65">
        <f>$Z$281</f>
        <v>0</v>
      </c>
      <c r="AP320" s="65">
        <f>AM320</f>
        <v>15</v>
      </c>
      <c r="AQ320" s="65">
        <f>IF(K111&lt;3,2,ROUND(K111/5,1)*5)</f>
        <v>2</v>
      </c>
      <c r="AR320" s="65">
        <f>$Z$281</f>
        <v>0</v>
      </c>
      <c r="AS320" s="65">
        <f>AP320</f>
        <v>15</v>
      </c>
      <c r="AT320" s="65">
        <f>IF(L111&lt;3,2,ROUND(L111/5,1)*5)</f>
        <v>2</v>
      </c>
      <c r="AU320" s="65">
        <f>$Z$281</f>
        <v>0</v>
      </c>
      <c r="AV320" s="65">
        <f>AS320</f>
        <v>15</v>
      </c>
    </row>
    <row r="321" spans="21:57" ht="15" hidden="1" x14ac:dyDescent="0.25">
      <c r="U321" s="298" t="s">
        <v>315</v>
      </c>
      <c r="V321" s="77" t="s">
        <v>24</v>
      </c>
      <c r="W321" s="77" t="s">
        <v>28</v>
      </c>
      <c r="X321" s="77" t="s">
        <v>29</v>
      </c>
      <c r="Y321" s="78"/>
      <c r="Z321" s="77" t="s">
        <v>24</v>
      </c>
      <c r="AA321" s="77" t="s">
        <v>28</v>
      </c>
      <c r="AB321" s="77" t="s">
        <v>29</v>
      </c>
      <c r="AC321" s="78"/>
      <c r="AD321" s="77" t="s">
        <v>24</v>
      </c>
      <c r="AE321" s="77" t="s">
        <v>28</v>
      </c>
      <c r="AF321" s="77" t="s">
        <v>29</v>
      </c>
      <c r="AG321" s="78"/>
      <c r="AH321" s="77" t="s">
        <v>24</v>
      </c>
      <c r="AI321" s="77" t="s">
        <v>28</v>
      </c>
      <c r="AJ321" s="77" t="s">
        <v>29</v>
      </c>
      <c r="AK321" s="78"/>
      <c r="AL321" s="77" t="s">
        <v>24</v>
      </c>
      <c r="AM321" s="77" t="s">
        <v>28</v>
      </c>
      <c r="AN321" s="77" t="s">
        <v>29</v>
      </c>
      <c r="AO321" s="78"/>
      <c r="AP321" s="77" t="s">
        <v>24</v>
      </c>
      <c r="AQ321" s="77" t="s">
        <v>28</v>
      </c>
      <c r="AR321" s="77" t="s">
        <v>29</v>
      </c>
      <c r="AS321" s="78"/>
      <c r="AT321" s="77" t="s">
        <v>24</v>
      </c>
      <c r="AU321" s="77" t="s">
        <v>28</v>
      </c>
      <c r="AV321" s="77" t="s">
        <v>29</v>
      </c>
      <c r="AW321" s="78"/>
      <c r="AX321" s="77" t="s">
        <v>24</v>
      </c>
      <c r="AY321" s="77" t="s">
        <v>28</v>
      </c>
      <c r="AZ321" s="77" t="s">
        <v>29</v>
      </c>
      <c r="BA321" s="78"/>
      <c r="BB321" s="77" t="s">
        <v>24</v>
      </c>
      <c r="BC321" s="77" t="s">
        <v>28</v>
      </c>
      <c r="BD321" s="77" t="s">
        <v>29</v>
      </c>
      <c r="BE321" s="78"/>
    </row>
    <row r="322" spans="21:57" ht="15" hidden="1" x14ac:dyDescent="0.25">
      <c r="U322" s="299" t="s">
        <v>316</v>
      </c>
      <c r="V322" s="67">
        <f>IF(D111&lt;7,6,ROUND(D111,0.1))</f>
        <v>6</v>
      </c>
      <c r="W322" s="67" t="s">
        <v>317</v>
      </c>
      <c r="X322" s="67">
        <f>IF($K$42&lt;='DB &gt; 100 ha'!R54,1,IF($K$42&gt;='DB &gt; 100 ha'!$Q$28,3,2))</f>
        <v>1</v>
      </c>
      <c r="Y322" s="300">
        <f>DGET('DB &gt; 100 ha'!$F$2:$N$41,'DB &gt; 100 ha'!$I$2,V321:X322)</f>
        <v>3</v>
      </c>
      <c r="Z322" s="67">
        <f>IF(E111&lt;7,6,ROUND(E111,0.1))</f>
        <v>6</v>
      </c>
      <c r="AA322" s="67" t="s">
        <v>317</v>
      </c>
      <c r="AB322" s="67">
        <f>IF($K$42&lt;='DB &gt; 100 ha'!V54,1,IF($K$42&gt;='DB &gt; 100 ha'!$Q$28,3,2))</f>
        <v>1</v>
      </c>
      <c r="AC322" s="300">
        <f>DGET('DB &gt; 100 ha'!$F$2:$N$41,'DB &gt; 100 ha'!$I$2,Z321:AB322)</f>
        <v>3</v>
      </c>
      <c r="AD322" s="67">
        <f>IF(F111&lt;7,6,ROUND(F111,0.1))</f>
        <v>6</v>
      </c>
      <c r="AE322" s="67" t="s">
        <v>317</v>
      </c>
      <c r="AF322" s="67">
        <f>IF($K$42&lt;='DB &gt; 100 ha'!Z54,1,IF($K$42&gt;='DB &gt; 100 ha'!$Q$28,3,2))</f>
        <v>1</v>
      </c>
      <c r="AG322" s="300">
        <f>DGET('DB &gt; 100 ha'!$F$2:$N$41,'DB &gt; 100 ha'!$I$2,AD321:AF322)</f>
        <v>3</v>
      </c>
      <c r="AH322" s="67">
        <f>IF(G111&lt;7,6,ROUND(G111,0.1))</f>
        <v>6</v>
      </c>
      <c r="AI322" s="67" t="s">
        <v>317</v>
      </c>
      <c r="AJ322" s="67">
        <f>IF($K$42&lt;='DB &gt; 100 ha'!AD54,1,IF($K$42&gt;='DB &gt; 100 ha'!$Q$28,3,2))</f>
        <v>1</v>
      </c>
      <c r="AK322" s="300">
        <f>DGET('DB &gt; 100 ha'!$F$2:$N$41,'DB &gt; 100 ha'!$I$2,AH321:AJ322)</f>
        <v>3</v>
      </c>
      <c r="AL322" s="67">
        <f>IF(H111&lt;7,6,ROUND(H111,0.1))</f>
        <v>6</v>
      </c>
      <c r="AM322" s="67" t="s">
        <v>317</v>
      </c>
      <c r="AN322" s="67">
        <f>IF($K$42&lt;='DB &gt; 100 ha'!AH54,1,IF($K$42&gt;='DB &gt; 100 ha'!$Q$28,3,2))</f>
        <v>1</v>
      </c>
      <c r="AO322" s="300">
        <f>DGET('DB &gt; 100 ha'!$F$2:$N$41,'DB &gt; 100 ha'!$I$2,AL321:AN322)</f>
        <v>3</v>
      </c>
      <c r="AP322" s="67">
        <f>IF(I111&lt;7,6,ROUND(I111,0.1))</f>
        <v>6</v>
      </c>
      <c r="AQ322" s="67" t="s">
        <v>317</v>
      </c>
      <c r="AR322" s="67">
        <f>IF($K$42&lt;='DB &gt; 100 ha'!AL54,1,IF($K$42&gt;='DB &gt; 100 ha'!$Q$28,3,2))</f>
        <v>1</v>
      </c>
      <c r="AS322" s="300">
        <f>DGET('DB &gt; 100 ha'!$F$2:$N$41,'DB &gt; 100 ha'!$I$2,AP321:AR322)</f>
        <v>3</v>
      </c>
      <c r="AT322" s="67">
        <f>IF(J111&lt;7,6,ROUND(J111,0.1))</f>
        <v>6</v>
      </c>
      <c r="AU322" s="67" t="s">
        <v>317</v>
      </c>
      <c r="AV322" s="67">
        <f>IF($K$42&lt;='DB &gt; 100 ha'!AP54,1,IF($K$42&gt;='DB &gt; 100 ha'!$Q$28,3,2))</f>
        <v>1</v>
      </c>
      <c r="AW322" s="300">
        <f>DGET('DB &gt; 100 ha'!$F$2:$N$41,'DB &gt; 100 ha'!$I$2,AT321:AV322)</f>
        <v>3</v>
      </c>
      <c r="AX322" s="67">
        <f>IF(K111&lt;7,6,ROUND(K111,0.1))</f>
        <v>6</v>
      </c>
      <c r="AY322" s="67" t="s">
        <v>317</v>
      </c>
      <c r="AZ322" s="67">
        <f>IF($K$42&lt;='DB &gt; 100 ha'!AT54,1,IF($K$42&gt;='DB &gt; 100 ha'!$Q$28,3,2))</f>
        <v>1</v>
      </c>
      <c r="BA322" s="300">
        <f>DGET('DB &gt; 100 ha'!$F$2:$N$41,'DB &gt; 100 ha'!$I$2,AX321:AZ322)</f>
        <v>3</v>
      </c>
      <c r="BB322" s="67">
        <f>IF(L111&lt;7,6,ROUND(L111,0.1))</f>
        <v>6</v>
      </c>
      <c r="BC322" s="67" t="s">
        <v>317</v>
      </c>
      <c r="BD322" s="67">
        <f>IF($K$42&lt;='DB &gt; 100 ha'!AX54,1,IF($K$42&gt;='DB &gt; 100 ha'!$Q$28,3,2))</f>
        <v>1</v>
      </c>
      <c r="BE322" s="300">
        <f>DGET('DB &gt; 100 ha'!$F$2:$N$41,'DB &gt; 100 ha'!$I$2,BB321:BD322)</f>
        <v>3</v>
      </c>
    </row>
    <row r="323" spans="21:57" ht="15" hidden="1" x14ac:dyDescent="0.25">
      <c r="U323" s="157" t="s">
        <v>315</v>
      </c>
      <c r="V323" s="77" t="s">
        <v>24</v>
      </c>
      <c r="W323" s="77" t="s">
        <v>28</v>
      </c>
      <c r="X323" s="77" t="s">
        <v>29</v>
      </c>
      <c r="Y323" s="300">
        <f>IF(X324=0,0,DGET('DB &gt; 100 ha'!$F$2:$N$41,'DB &gt; 100 ha'!$J$2,V323:X324))</f>
        <v>0</v>
      </c>
      <c r="Z323" s="77" t="s">
        <v>24</v>
      </c>
      <c r="AA323" s="77" t="s">
        <v>28</v>
      </c>
      <c r="AB323" s="77" t="s">
        <v>29</v>
      </c>
      <c r="AC323" s="300">
        <f>IF(AB324=0,0,DGET('DB &gt; 100 ha'!$F$2:$N$41,'DB &gt; 100 ha'!$J$2,Z323:AB324))</f>
        <v>0</v>
      </c>
      <c r="AD323" s="77" t="s">
        <v>24</v>
      </c>
      <c r="AE323" s="77" t="s">
        <v>28</v>
      </c>
      <c r="AF323" s="77" t="s">
        <v>29</v>
      </c>
      <c r="AG323" s="300">
        <f>IF(AF324=0,0,DGET('DB &gt; 100 ha'!$F$2:$N$41,'DB &gt; 100 ha'!$J$2,AD323:AF324))</f>
        <v>0</v>
      </c>
      <c r="AH323" s="77" t="s">
        <v>24</v>
      </c>
      <c r="AI323" s="77" t="s">
        <v>28</v>
      </c>
      <c r="AJ323" s="77" t="s">
        <v>29</v>
      </c>
      <c r="AK323" s="300">
        <f>IF(AJ324=0,0,DGET('DB &gt; 100 ha'!$F$2:$N$41,'DB &gt; 100 ha'!$J$2,AH323:AJ324))</f>
        <v>0</v>
      </c>
      <c r="AL323" s="77" t="s">
        <v>24</v>
      </c>
      <c r="AM323" s="77" t="s">
        <v>28</v>
      </c>
      <c r="AN323" s="77" t="s">
        <v>29</v>
      </c>
      <c r="AO323" s="300">
        <f>IF(AN324=0,0,DGET('DB &gt; 100 ha'!$F$2:$N$41,'DB &gt; 100 ha'!$J$2,AL323:AN324))</f>
        <v>0</v>
      </c>
      <c r="AP323" s="77" t="s">
        <v>24</v>
      </c>
      <c r="AQ323" s="77" t="s">
        <v>28</v>
      </c>
      <c r="AR323" s="77" t="s">
        <v>29</v>
      </c>
      <c r="AS323" s="300">
        <f>IF(AR324=0,0,DGET('DB &gt; 100 ha'!$F$2:$N$41,'DB &gt; 100 ha'!$J$2,AP323:AR324))</f>
        <v>0</v>
      </c>
      <c r="AT323" s="77" t="s">
        <v>24</v>
      </c>
      <c r="AU323" s="77" t="s">
        <v>28</v>
      </c>
      <c r="AV323" s="77" t="s">
        <v>29</v>
      </c>
      <c r="AW323" s="300">
        <f>IF(AV324=0,0,DGET('DB &gt; 100 ha'!$F$2:$N$41,'DB &gt; 100 ha'!$J$2,AT323:AV324))</f>
        <v>0</v>
      </c>
      <c r="AX323" s="77" t="s">
        <v>24</v>
      </c>
      <c r="AY323" s="77" t="s">
        <v>28</v>
      </c>
      <c r="AZ323" s="77" t="s">
        <v>29</v>
      </c>
      <c r="BA323" s="300">
        <f>IF(AZ324=0,0,DGET('DB &gt; 100 ha'!$F$2:$N$41,'DB &gt; 100 ha'!$J$2,AX323:AZ324))</f>
        <v>0</v>
      </c>
      <c r="BB323" s="77" t="s">
        <v>24</v>
      </c>
      <c r="BC323" s="77" t="s">
        <v>28</v>
      </c>
      <c r="BD323" s="77" t="s">
        <v>29</v>
      </c>
      <c r="BE323" s="300">
        <f>IF(BD324=0,0,DGET('DB &gt; 100 ha'!$F$2:$N$41,'DB &gt; 100 ha'!$J$2,BB323:BD324))</f>
        <v>0</v>
      </c>
    </row>
    <row r="324" spans="21:57" ht="15" hidden="1" x14ac:dyDescent="0.25">
      <c r="U324" s="157" t="s">
        <v>332</v>
      </c>
      <c r="V324" s="67">
        <f>V322</f>
        <v>6</v>
      </c>
      <c r="W324" s="67" t="s">
        <v>317</v>
      </c>
      <c r="X324" s="65">
        <f>IF($K$43&gt;'DB &gt; 100 ha'!$R$31,'DB &gt; 100 ha'!$P$32,IF($K$43&gt;'DB &gt; 100 ha'!$R$30,'DB &gt; 100 ha'!$P$31,IF($K$43&gt;='DB &gt; 100 ha'!$Q$30,'DB &gt; 100 ha'!$P$26,0)))</f>
        <v>0</v>
      </c>
      <c r="Z324" s="67">
        <f>Z322</f>
        <v>6</v>
      </c>
      <c r="AA324" s="67" t="s">
        <v>317</v>
      </c>
      <c r="AB324" s="65">
        <f>IF($K$43&gt;'DB &gt; 100 ha'!$R$31,'DB &gt; 100 ha'!$P$32,IF($K$43&gt;'DB &gt; 100 ha'!$R$30,'DB &gt; 100 ha'!$P$31,IF($K$43&gt;='DB &gt; 100 ha'!$Q$30,'DB &gt; 100 ha'!$P$26,0)))</f>
        <v>0</v>
      </c>
      <c r="AC324" s="300"/>
      <c r="AD324" s="67">
        <f>AD322</f>
        <v>6</v>
      </c>
      <c r="AE324" s="67" t="s">
        <v>317</v>
      </c>
      <c r="AF324" s="65">
        <f>IF($K$43&gt;'DB &gt; 100 ha'!$R$31,'DB &gt; 100 ha'!$P$32,IF($K$43&gt;'DB &gt; 100 ha'!$R$30,'DB &gt; 100 ha'!$P$31,IF($K$43&gt;='DB &gt; 100 ha'!$Q$30,'DB &gt; 100 ha'!$P$26,0)))</f>
        <v>0</v>
      </c>
      <c r="AG324" s="300"/>
      <c r="AH324" s="67">
        <f>AH322</f>
        <v>6</v>
      </c>
      <c r="AI324" s="67" t="s">
        <v>317</v>
      </c>
      <c r="AJ324" s="65">
        <f>IF($K$43&gt;'DB &gt; 100 ha'!$R$31,'DB &gt; 100 ha'!$P$32,IF($K$43&gt;'DB &gt; 100 ha'!$R$30,'DB &gt; 100 ha'!$P$31,IF($K$43&gt;='DB &gt; 100 ha'!$Q$30,'DB &gt; 100 ha'!$P$26,0)))</f>
        <v>0</v>
      </c>
      <c r="AK324" s="300"/>
      <c r="AL324" s="67">
        <f>AL322</f>
        <v>6</v>
      </c>
      <c r="AM324" s="67" t="s">
        <v>317</v>
      </c>
      <c r="AN324" s="65">
        <f>IF($K$43&gt;'DB &gt; 100 ha'!$R$31,'DB &gt; 100 ha'!$P$32,IF($K$43&gt;'DB &gt; 100 ha'!$R$30,'DB &gt; 100 ha'!$P$31,IF($K$43&gt;='DB &gt; 100 ha'!$Q$30,'DB &gt; 100 ha'!$P$26,0)))</f>
        <v>0</v>
      </c>
      <c r="AO324" s="300"/>
      <c r="AP324" s="67">
        <f>AP322</f>
        <v>6</v>
      </c>
      <c r="AQ324" s="67" t="s">
        <v>317</v>
      </c>
      <c r="AR324" s="65">
        <f>IF($K$43&gt;'DB &gt; 100 ha'!$R$31,'DB &gt; 100 ha'!$P$32,IF($K$43&gt;'DB &gt; 100 ha'!$R$30,'DB &gt; 100 ha'!$P$31,IF($K$43&gt;='DB &gt; 100 ha'!$Q$30,'DB &gt; 100 ha'!$P$26,0)))</f>
        <v>0</v>
      </c>
      <c r="AS324" s="300"/>
      <c r="AT324" s="67">
        <f>AT322</f>
        <v>6</v>
      </c>
      <c r="AU324" s="67" t="s">
        <v>317</v>
      </c>
      <c r="AV324" s="65">
        <f>IF($K$43&gt;'DB &gt; 100 ha'!$R$31,'DB &gt; 100 ha'!$P$32,IF($K$43&gt;'DB &gt; 100 ha'!$R$30,'DB &gt; 100 ha'!$P$31,IF($K$43&gt;='DB &gt; 100 ha'!$Q$30,'DB &gt; 100 ha'!$P$26,0)))</f>
        <v>0</v>
      </c>
      <c r="AW324" s="300"/>
      <c r="AX324" s="67">
        <f>AX322</f>
        <v>6</v>
      </c>
      <c r="AY324" s="67" t="s">
        <v>317</v>
      </c>
      <c r="AZ324" s="65">
        <f>IF($K$43&gt;'DB &gt; 100 ha'!$R$31,'DB &gt; 100 ha'!$P$32,IF($K$43&gt;'DB &gt; 100 ha'!$R$30,'DB &gt; 100 ha'!$P$31,IF($K$43&gt;='DB &gt; 100 ha'!$Q$30,'DB &gt; 100 ha'!$P$26,0)))</f>
        <v>0</v>
      </c>
      <c r="BA324" s="300"/>
      <c r="BB324" s="67">
        <f>BB322</f>
        <v>6</v>
      </c>
      <c r="BC324" s="67" t="s">
        <v>317</v>
      </c>
      <c r="BD324" s="65">
        <f>IF($K$43&gt;'DB &gt; 100 ha'!$R$31,'DB &gt; 100 ha'!$P$32,IF($K$43&gt;'DB &gt; 100 ha'!$R$30,'DB &gt; 100 ha'!$P$31,IF($K$43&gt;='DB &gt; 100 ha'!$Q$30,'DB &gt; 100 ha'!$P$26,0)))</f>
        <v>0</v>
      </c>
      <c r="BE324" s="300"/>
    </row>
    <row r="325" spans="21:57" ht="15" hidden="1" x14ac:dyDescent="0.25">
      <c r="U325" s="157" t="s">
        <v>315</v>
      </c>
      <c r="V325" s="77" t="s">
        <v>24</v>
      </c>
      <c r="W325" s="77" t="s">
        <v>28</v>
      </c>
      <c r="X325" s="77" t="s">
        <v>29</v>
      </c>
      <c r="Y325" s="300">
        <f>DGET('DB &gt; 100 ha'!$F$2:$N$41,'DB &gt; 100 ha'!$K$2,V325:X326)</f>
        <v>41</v>
      </c>
      <c r="Z325" s="77" t="s">
        <v>24</v>
      </c>
      <c r="AA325" s="77" t="s">
        <v>28</v>
      </c>
      <c r="AB325" s="77" t="s">
        <v>29</v>
      </c>
      <c r="AC325" s="300">
        <f>DGET('DB &gt; 100 ha'!$F$2:$N$41,'DB &gt; 100 ha'!$K$2,Z325:AB326)</f>
        <v>41</v>
      </c>
      <c r="AD325" s="77" t="s">
        <v>24</v>
      </c>
      <c r="AE325" s="77" t="s">
        <v>28</v>
      </c>
      <c r="AF325" s="77" t="s">
        <v>29</v>
      </c>
      <c r="AG325" s="300">
        <f>DGET('DB &gt; 100 ha'!$F$2:$N$41,'DB &gt; 100 ha'!$K$2,AD325:AF326)</f>
        <v>41</v>
      </c>
      <c r="AH325" s="77" t="s">
        <v>24</v>
      </c>
      <c r="AI325" s="77" t="s">
        <v>28</v>
      </c>
      <c r="AJ325" s="77" t="s">
        <v>29</v>
      </c>
      <c r="AK325" s="300">
        <f>DGET('DB &gt; 100 ha'!$F$2:$N$41,'DB &gt; 100 ha'!$K$2,AH325:AJ326)</f>
        <v>41</v>
      </c>
      <c r="AL325" s="77" t="s">
        <v>24</v>
      </c>
      <c r="AM325" s="77" t="s">
        <v>28</v>
      </c>
      <c r="AN325" s="77" t="s">
        <v>29</v>
      </c>
      <c r="AO325" s="300">
        <f>DGET('DB &gt; 100 ha'!$F$2:$N$41,'DB &gt; 100 ha'!$K$2,AL325:AN326)</f>
        <v>41</v>
      </c>
      <c r="AP325" s="77" t="s">
        <v>24</v>
      </c>
      <c r="AQ325" s="77" t="s">
        <v>28</v>
      </c>
      <c r="AR325" s="77" t="s">
        <v>29</v>
      </c>
      <c r="AS325" s="300">
        <f>DGET('DB &gt; 100 ha'!$F$2:$N$41,'DB &gt; 100 ha'!$K$2,AP325:AR326)</f>
        <v>41</v>
      </c>
      <c r="AT325" s="77" t="s">
        <v>24</v>
      </c>
      <c r="AU325" s="77" t="s">
        <v>28</v>
      </c>
      <c r="AV325" s="77" t="s">
        <v>29</v>
      </c>
      <c r="AW325" s="300">
        <f>DGET('DB &gt; 100 ha'!$F$2:$N$41,'DB &gt; 100 ha'!$K$2,AT325:AV326)</f>
        <v>41</v>
      </c>
      <c r="AX325" s="77" t="s">
        <v>24</v>
      </c>
      <c r="AY325" s="77" t="s">
        <v>28</v>
      </c>
      <c r="AZ325" s="77" t="s">
        <v>29</v>
      </c>
      <c r="BA325" s="300">
        <f>DGET('DB &gt; 100 ha'!$F$2:$N$41,'DB &gt; 100 ha'!$K$2,AX325:AZ326)</f>
        <v>41</v>
      </c>
      <c r="BB325" s="77" t="s">
        <v>24</v>
      </c>
      <c r="BC325" s="77" t="s">
        <v>28</v>
      </c>
      <c r="BD325" s="77" t="s">
        <v>29</v>
      </c>
      <c r="BE325" s="300">
        <f>DGET('DB &gt; 100 ha'!$F$2:$N$41,'DB &gt; 100 ha'!$K$2,BB325:BD326)</f>
        <v>41</v>
      </c>
    </row>
    <row r="326" spans="21:57" ht="15" hidden="1" x14ac:dyDescent="0.25">
      <c r="U326" s="157" t="s">
        <v>336</v>
      </c>
      <c r="V326" s="67">
        <f>V324</f>
        <v>6</v>
      </c>
      <c r="W326" s="67" t="s">
        <v>317</v>
      </c>
      <c r="X326" s="65">
        <v>1</v>
      </c>
      <c r="Z326" s="67">
        <f>Z324</f>
        <v>6</v>
      </c>
      <c r="AA326" s="67" t="s">
        <v>317</v>
      </c>
      <c r="AB326" s="65">
        <v>1</v>
      </c>
      <c r="AD326" s="67">
        <f>AD324</f>
        <v>6</v>
      </c>
      <c r="AE326" s="67" t="s">
        <v>317</v>
      </c>
      <c r="AF326" s="65">
        <v>1</v>
      </c>
      <c r="AH326" s="67">
        <f>AH324</f>
        <v>6</v>
      </c>
      <c r="AI326" s="67" t="s">
        <v>317</v>
      </c>
      <c r="AJ326" s="65">
        <v>1</v>
      </c>
      <c r="AL326" s="67">
        <f>AL324</f>
        <v>6</v>
      </c>
      <c r="AM326" s="67" t="s">
        <v>317</v>
      </c>
      <c r="AN326" s="65">
        <v>1</v>
      </c>
      <c r="AP326" s="67">
        <f>AP324</f>
        <v>6</v>
      </c>
      <c r="AQ326" s="67" t="s">
        <v>317</v>
      </c>
      <c r="AR326" s="65">
        <v>1</v>
      </c>
      <c r="AT326" s="67">
        <f>AT324</f>
        <v>6</v>
      </c>
      <c r="AU326" s="67" t="s">
        <v>317</v>
      </c>
      <c r="AV326" s="65">
        <v>1</v>
      </c>
      <c r="AX326" s="67">
        <f>AX324</f>
        <v>6</v>
      </c>
      <c r="AY326" s="67" t="s">
        <v>317</v>
      </c>
      <c r="AZ326" s="65">
        <v>1</v>
      </c>
      <c r="BB326" s="67">
        <f>BB324</f>
        <v>6</v>
      </c>
      <c r="BC326" s="67" t="s">
        <v>317</v>
      </c>
      <c r="BD326" s="65">
        <v>1</v>
      </c>
    </row>
    <row r="327" spans="21:57" ht="15" hidden="1" x14ac:dyDescent="0.25">
      <c r="U327" s="157" t="s">
        <v>315</v>
      </c>
      <c r="V327" s="77" t="s">
        <v>24</v>
      </c>
      <c r="W327" s="77" t="s">
        <v>28</v>
      </c>
      <c r="X327" s="77" t="s">
        <v>29</v>
      </c>
      <c r="Y327" s="300">
        <f>DGET('DB &gt; 100 ha'!$F$2:$N$41,'DB &gt; 100 ha'!$L$2,V327:X328)</f>
        <v>11</v>
      </c>
      <c r="Z327" s="77" t="s">
        <v>24</v>
      </c>
      <c r="AA327" s="77" t="s">
        <v>28</v>
      </c>
      <c r="AB327" s="77" t="s">
        <v>29</v>
      </c>
      <c r="AC327" s="300">
        <f>DGET('DB &gt; 100 ha'!$F$2:$N$41,'DB &gt; 100 ha'!$L$2,Z327:AB328)</f>
        <v>11</v>
      </c>
      <c r="AD327" s="77" t="s">
        <v>24</v>
      </c>
      <c r="AE327" s="77" t="s">
        <v>28</v>
      </c>
      <c r="AF327" s="77" t="s">
        <v>29</v>
      </c>
      <c r="AG327" s="300">
        <f>DGET('DB &gt; 100 ha'!$F$2:$N$41,'DB &gt; 100 ha'!$L$2,AD327:AF328)</f>
        <v>11</v>
      </c>
      <c r="AH327" s="77" t="s">
        <v>24</v>
      </c>
      <c r="AI327" s="77" t="s">
        <v>28</v>
      </c>
      <c r="AJ327" s="77" t="s">
        <v>29</v>
      </c>
      <c r="AK327" s="300">
        <f>DGET('DB &gt; 100 ha'!$F$2:$N$41,'DB &gt; 100 ha'!$L$2,AH327:AJ328)</f>
        <v>11</v>
      </c>
      <c r="AL327" s="77" t="s">
        <v>24</v>
      </c>
      <c r="AM327" s="77" t="s">
        <v>28</v>
      </c>
      <c r="AN327" s="77" t="s">
        <v>29</v>
      </c>
      <c r="AO327" s="300">
        <f>DGET('DB &gt; 100 ha'!$F$2:$N$41,'DB &gt; 100 ha'!$L$2,AL327:AN328)</f>
        <v>11</v>
      </c>
      <c r="AP327" s="77" t="s">
        <v>24</v>
      </c>
      <c r="AQ327" s="77" t="s">
        <v>28</v>
      </c>
      <c r="AR327" s="77" t="s">
        <v>29</v>
      </c>
      <c r="AS327" s="300">
        <f>DGET('DB &gt; 100 ha'!$F$2:$N$41,'DB &gt; 100 ha'!$L$2,AP327:AR328)</f>
        <v>11</v>
      </c>
      <c r="AT327" s="77" t="s">
        <v>24</v>
      </c>
      <c r="AU327" s="77" t="s">
        <v>28</v>
      </c>
      <c r="AV327" s="77" t="s">
        <v>29</v>
      </c>
      <c r="AW327" s="300">
        <f>DGET('DB &gt; 100 ha'!$F$2:$N$41,'DB &gt; 100 ha'!$L$2,AT327:AV328)</f>
        <v>11</v>
      </c>
      <c r="AX327" s="77" t="s">
        <v>24</v>
      </c>
      <c r="AY327" s="77" t="s">
        <v>28</v>
      </c>
      <c r="AZ327" s="77" t="s">
        <v>29</v>
      </c>
      <c r="BA327" s="300">
        <f>DGET('DB &gt; 100 ha'!$F$2:$N$41,'DB &gt; 100 ha'!$L$2,AX327:AZ328)</f>
        <v>11</v>
      </c>
      <c r="BB327" s="77" t="s">
        <v>24</v>
      </c>
      <c r="BC327" s="77" t="s">
        <v>28</v>
      </c>
      <c r="BD327" s="77" t="s">
        <v>29</v>
      </c>
      <c r="BE327" s="300">
        <f>DGET('DB &gt; 100 ha'!$F$2:$N$41,'DB &gt; 100 ha'!$L$2,BB327:BD328)</f>
        <v>11</v>
      </c>
    </row>
    <row r="328" spans="21:57" ht="15" hidden="1" x14ac:dyDescent="0.25">
      <c r="U328" s="157" t="s">
        <v>337</v>
      </c>
      <c r="V328" s="67">
        <f>V326</f>
        <v>6</v>
      </c>
      <c r="W328" s="77" t="str">
        <f>W326</f>
        <v>&lt;20</v>
      </c>
      <c r="X328" s="65">
        <f>X326</f>
        <v>1</v>
      </c>
      <c r="Z328" s="67">
        <f>Z326</f>
        <v>6</v>
      </c>
      <c r="AA328" s="77" t="str">
        <f>AA326</f>
        <v>&lt;20</v>
      </c>
      <c r="AB328" s="65">
        <f>AB326</f>
        <v>1</v>
      </c>
      <c r="AD328" s="67">
        <f>AD326</f>
        <v>6</v>
      </c>
      <c r="AE328" s="77" t="str">
        <f>AE326</f>
        <v>&lt;20</v>
      </c>
      <c r="AF328" s="65">
        <f>AF326</f>
        <v>1</v>
      </c>
      <c r="AH328" s="67">
        <f>AH326</f>
        <v>6</v>
      </c>
      <c r="AI328" s="77" t="str">
        <f>AI326</f>
        <v>&lt;20</v>
      </c>
      <c r="AJ328" s="65">
        <f>AJ326</f>
        <v>1</v>
      </c>
      <c r="AL328" s="67">
        <f>AL326</f>
        <v>6</v>
      </c>
      <c r="AM328" s="77" t="str">
        <f>AM326</f>
        <v>&lt;20</v>
      </c>
      <c r="AN328" s="65">
        <f>AN326</f>
        <v>1</v>
      </c>
      <c r="AP328" s="67">
        <f>AP326</f>
        <v>6</v>
      </c>
      <c r="AQ328" s="77" t="str">
        <f>AQ326</f>
        <v>&lt;20</v>
      </c>
      <c r="AR328" s="65">
        <f>AR326</f>
        <v>1</v>
      </c>
      <c r="AT328" s="67">
        <f>AT326</f>
        <v>6</v>
      </c>
      <c r="AU328" s="77" t="str">
        <f>AU326</f>
        <v>&lt;20</v>
      </c>
      <c r="AV328" s="65">
        <f>AV326</f>
        <v>1</v>
      </c>
      <c r="AX328" s="67">
        <f>AX326</f>
        <v>6</v>
      </c>
      <c r="AY328" s="77" t="str">
        <f>AY326</f>
        <v>&lt;20</v>
      </c>
      <c r="AZ328" s="65">
        <f>AZ326</f>
        <v>1</v>
      </c>
      <c r="BB328" s="67">
        <f>BB326</f>
        <v>6</v>
      </c>
      <c r="BC328" s="77" t="str">
        <f>BC326</f>
        <v>&lt;20</v>
      </c>
      <c r="BD328" s="65">
        <f>BD326</f>
        <v>1</v>
      </c>
    </row>
    <row r="329" spans="21:57" ht="15" hidden="1" x14ac:dyDescent="0.25">
      <c r="U329" s="157" t="s">
        <v>315</v>
      </c>
      <c r="V329" s="77" t="s">
        <v>24</v>
      </c>
      <c r="W329" s="77" t="s">
        <v>28</v>
      </c>
      <c r="X329" s="77" t="s">
        <v>29</v>
      </c>
      <c r="Y329" s="300">
        <f>DGET('DB &gt; 100 ha'!$F$2:$N$41,'DB &gt; 100 ha'!$M$2,V329:X330)</f>
        <v>0</v>
      </c>
      <c r="Z329" s="77" t="s">
        <v>24</v>
      </c>
      <c r="AA329" s="77" t="s">
        <v>28</v>
      </c>
      <c r="AB329" s="77" t="s">
        <v>29</v>
      </c>
      <c r="AC329" s="300">
        <f>DGET('DB &gt; 100 ha'!$F$2:$N$41,'DB &gt; 100 ha'!$M$2,Z329:AB330)</f>
        <v>0</v>
      </c>
      <c r="AD329" s="77" t="s">
        <v>24</v>
      </c>
      <c r="AE329" s="77" t="s">
        <v>28</v>
      </c>
      <c r="AF329" s="77" t="s">
        <v>29</v>
      </c>
      <c r="AG329" s="300">
        <f>DGET('DB &gt; 100 ha'!$F$2:$N$41,'DB &gt; 100 ha'!$M$2,AD329:AF330)</f>
        <v>0</v>
      </c>
      <c r="AH329" s="77" t="s">
        <v>24</v>
      </c>
      <c r="AI329" s="77" t="s">
        <v>28</v>
      </c>
      <c r="AJ329" s="77" t="s">
        <v>29</v>
      </c>
      <c r="AK329" s="300">
        <f>DGET('DB &gt; 100 ha'!$F$2:$N$41,'DB &gt; 100 ha'!$M$2,AH329:AJ330)</f>
        <v>0</v>
      </c>
      <c r="AL329" s="77" t="s">
        <v>24</v>
      </c>
      <c r="AM329" s="77" t="s">
        <v>28</v>
      </c>
      <c r="AN329" s="77" t="s">
        <v>29</v>
      </c>
      <c r="AO329" s="300">
        <f>DGET('DB &gt; 100 ha'!$F$2:$N$41,'DB &gt; 100 ha'!$M$2,AL329:AN330)</f>
        <v>0</v>
      </c>
      <c r="AP329" s="77" t="s">
        <v>24</v>
      </c>
      <c r="AQ329" s="77" t="s">
        <v>28</v>
      </c>
      <c r="AR329" s="77" t="s">
        <v>29</v>
      </c>
      <c r="AS329" s="300">
        <f>DGET('DB &gt; 100 ha'!$F$2:$N$41,'DB &gt; 100 ha'!$M$2,AP329:AR330)</f>
        <v>0</v>
      </c>
      <c r="AT329" s="77" t="s">
        <v>24</v>
      </c>
      <c r="AU329" s="77" t="s">
        <v>28</v>
      </c>
      <c r="AV329" s="77" t="s">
        <v>29</v>
      </c>
      <c r="AW329" s="300">
        <f>DGET('DB &gt; 100 ha'!$F$2:$N$41,'DB &gt; 100 ha'!$M$2,AT329:AV330)</f>
        <v>0</v>
      </c>
      <c r="AX329" s="77" t="s">
        <v>24</v>
      </c>
      <c r="AY329" s="77" t="s">
        <v>28</v>
      </c>
      <c r="AZ329" s="77" t="s">
        <v>29</v>
      </c>
      <c r="BA329" s="300">
        <f>DGET('DB &gt; 100 ha'!$F$2:$N$41,'DB &gt; 100 ha'!$M$2,AX329:AZ330)</f>
        <v>0</v>
      </c>
      <c r="BB329" s="77" t="s">
        <v>24</v>
      </c>
      <c r="BC329" s="77" t="s">
        <v>28</v>
      </c>
      <c r="BD329" s="77" t="s">
        <v>29</v>
      </c>
      <c r="BE329" s="300">
        <f>DGET('DB &gt; 100 ha'!$F$2:$N$41,'DB &gt; 100 ha'!$M$2,BB329:BD330)</f>
        <v>0</v>
      </c>
    </row>
    <row r="330" spans="21:57" ht="15" hidden="1" x14ac:dyDescent="0.25">
      <c r="U330" s="157" t="s">
        <v>342</v>
      </c>
      <c r="V330" s="67">
        <f>V328</f>
        <v>6</v>
      </c>
      <c r="W330" s="77" t="str">
        <f>W328</f>
        <v>&lt;20</v>
      </c>
      <c r="X330" s="65">
        <f>$O$64+1</f>
        <v>1</v>
      </c>
      <c r="Z330" s="67">
        <f>Z328</f>
        <v>6</v>
      </c>
      <c r="AA330" s="77" t="str">
        <f>AA328</f>
        <v>&lt;20</v>
      </c>
      <c r="AB330" s="65">
        <f>$O$64+1</f>
        <v>1</v>
      </c>
      <c r="AD330" s="67">
        <f>AD328</f>
        <v>6</v>
      </c>
      <c r="AE330" s="77" t="str">
        <f>AE328</f>
        <v>&lt;20</v>
      </c>
      <c r="AF330" s="65">
        <f>$O$64+1</f>
        <v>1</v>
      </c>
      <c r="AH330" s="67">
        <f>AH328</f>
        <v>6</v>
      </c>
      <c r="AI330" s="77" t="str">
        <f>AI328</f>
        <v>&lt;20</v>
      </c>
      <c r="AJ330" s="65">
        <f>$O$64+1</f>
        <v>1</v>
      </c>
      <c r="AL330" s="67">
        <f>AL328</f>
        <v>6</v>
      </c>
      <c r="AM330" s="77" t="str">
        <f>AM328</f>
        <v>&lt;20</v>
      </c>
      <c r="AN330" s="65">
        <f>$O$64+1</f>
        <v>1</v>
      </c>
      <c r="AP330" s="67">
        <f>AP328</f>
        <v>6</v>
      </c>
      <c r="AQ330" s="77" t="str">
        <f>AQ328</f>
        <v>&lt;20</v>
      </c>
      <c r="AR330" s="65">
        <f>$O$64+1</f>
        <v>1</v>
      </c>
      <c r="AT330" s="67">
        <f>AT328</f>
        <v>6</v>
      </c>
      <c r="AU330" s="77" t="str">
        <f>AU328</f>
        <v>&lt;20</v>
      </c>
      <c r="AV330" s="65">
        <f>$O$64+1</f>
        <v>1</v>
      </c>
      <c r="AX330" s="67">
        <f>AX328</f>
        <v>6</v>
      </c>
      <c r="AY330" s="77" t="str">
        <f>AY328</f>
        <v>&lt;20</v>
      </c>
      <c r="AZ330" s="65">
        <f>$O$64+1</f>
        <v>1</v>
      </c>
      <c r="BB330" s="67">
        <f>BB328</f>
        <v>6</v>
      </c>
      <c r="BC330" s="77" t="str">
        <f>BC328</f>
        <v>&lt;20</v>
      </c>
      <c r="BD330" s="65">
        <f>$O$64+1</f>
        <v>1</v>
      </c>
    </row>
    <row r="331" spans="21:57" hidden="1" x14ac:dyDescent="0.2"/>
    <row r="332" spans="21:57" hidden="1" x14ac:dyDescent="0.2">
      <c r="U332" s="65" t="s">
        <v>307</v>
      </c>
      <c r="V332" s="65" t="s">
        <v>24</v>
      </c>
      <c r="W332" s="65" t="s">
        <v>25</v>
      </c>
      <c r="X332" s="65" t="s">
        <v>110</v>
      </c>
      <c r="Y332" s="65" t="s">
        <v>24</v>
      </c>
      <c r="Z332" s="65" t="s">
        <v>25</v>
      </c>
      <c r="AA332" s="65" t="s">
        <v>110</v>
      </c>
      <c r="AB332" s="65" t="s">
        <v>24</v>
      </c>
      <c r="AC332" s="65" t="s">
        <v>25</v>
      </c>
      <c r="AD332" s="65" t="s">
        <v>110</v>
      </c>
      <c r="AE332" s="65" t="s">
        <v>24</v>
      </c>
      <c r="AF332" s="65" t="s">
        <v>25</v>
      </c>
      <c r="AG332" s="65" t="s">
        <v>110</v>
      </c>
      <c r="AH332" s="65" t="s">
        <v>24</v>
      </c>
      <c r="AI332" s="65" t="s">
        <v>25</v>
      </c>
      <c r="AJ332" s="65" t="s">
        <v>110</v>
      </c>
      <c r="AK332" s="65" t="s">
        <v>24</v>
      </c>
      <c r="AL332" s="65" t="s">
        <v>25</v>
      </c>
      <c r="AM332" s="65" t="s">
        <v>110</v>
      </c>
      <c r="AN332" s="65" t="s">
        <v>24</v>
      </c>
      <c r="AO332" s="65" t="s">
        <v>25</v>
      </c>
      <c r="AP332" s="65" t="s">
        <v>110</v>
      </c>
      <c r="AQ332" s="65" t="s">
        <v>24</v>
      </c>
      <c r="AR332" s="65" t="s">
        <v>25</v>
      </c>
      <c r="AS332" s="65" t="s">
        <v>110</v>
      </c>
      <c r="AT332" s="65" t="s">
        <v>24</v>
      </c>
      <c r="AU332" s="65" t="s">
        <v>25</v>
      </c>
      <c r="AV332" s="65" t="s">
        <v>110</v>
      </c>
    </row>
    <row r="333" spans="21:57" hidden="1" x14ac:dyDescent="0.2">
      <c r="V333" s="65">
        <f>IF(D118&lt;4,3,ROUND(D118/5,1)*5)</f>
        <v>3</v>
      </c>
      <c r="W333" s="65" t="str">
        <f>$I$3</f>
        <v>A</v>
      </c>
      <c r="X333" s="65">
        <v>11</v>
      </c>
      <c r="Y333" s="65">
        <f>IF(E118&lt;4,3,ROUND(E118/5,1)*5)</f>
        <v>3</v>
      </c>
      <c r="Z333" s="65" t="str">
        <f>$W$268</f>
        <v>A</v>
      </c>
      <c r="AA333" s="65">
        <f>X333</f>
        <v>11</v>
      </c>
      <c r="AB333" s="65">
        <f>IF(F118&lt;4,3,ROUND(F118/5,1)*5)</f>
        <v>3</v>
      </c>
      <c r="AC333" s="65" t="str">
        <f>$Z$268</f>
        <v>A</v>
      </c>
      <c r="AD333" s="65">
        <f>$AA$268</f>
        <v>11</v>
      </c>
      <c r="AE333" s="65">
        <f>IF(G118&lt;4,3,ROUND(G118/5,1)*5)</f>
        <v>3</v>
      </c>
      <c r="AF333" s="65" t="str">
        <f>$Z$268</f>
        <v>A</v>
      </c>
      <c r="AG333" s="65">
        <f>$AA$268</f>
        <v>11</v>
      </c>
      <c r="AH333" s="65">
        <f>IF(H118&lt;4,3,ROUND(H118/5,1)*5)</f>
        <v>3</v>
      </c>
      <c r="AI333" s="65" t="str">
        <f>$Z$268</f>
        <v>A</v>
      </c>
      <c r="AJ333" s="65">
        <f>$AA$268</f>
        <v>11</v>
      </c>
      <c r="AK333" s="65">
        <f>IF(I118&lt;4,3,ROUND(I118/5,1)*5)</f>
        <v>3</v>
      </c>
      <c r="AL333" s="65" t="str">
        <f>$Z$268</f>
        <v>A</v>
      </c>
      <c r="AM333" s="65">
        <f>$AA$268</f>
        <v>11</v>
      </c>
      <c r="AN333" s="65">
        <f>IF(J118&lt;4,3,ROUND(J118/5,1)*5)</f>
        <v>3</v>
      </c>
      <c r="AO333" s="65" t="str">
        <f>$Z$268</f>
        <v>A</v>
      </c>
      <c r="AP333" s="65">
        <f>$AA$268</f>
        <v>11</v>
      </c>
      <c r="AQ333" s="65">
        <f>IF(K118&lt;4,3,ROUND(K118/5,1)*5)</f>
        <v>3</v>
      </c>
      <c r="AR333" s="65" t="str">
        <f>$Z$268</f>
        <v>A</v>
      </c>
      <c r="AS333" s="65">
        <f>$AA$268</f>
        <v>11</v>
      </c>
      <c r="AT333" s="65">
        <f>IF(L118&lt;4,3,ROUND(L118/5,1)*5)</f>
        <v>3</v>
      </c>
      <c r="AU333" s="65" t="str">
        <f>$Z$268</f>
        <v>A</v>
      </c>
      <c r="AV333" s="65">
        <f>$AA$268</f>
        <v>11</v>
      </c>
    </row>
    <row r="334" spans="21:57" ht="15" hidden="1" x14ac:dyDescent="0.25">
      <c r="U334" s="298" t="s">
        <v>315</v>
      </c>
      <c r="V334" s="77" t="s">
        <v>24</v>
      </c>
      <c r="W334" s="77" t="s">
        <v>28</v>
      </c>
      <c r="X334" s="77" t="s">
        <v>29</v>
      </c>
      <c r="Y334" s="78"/>
      <c r="Z334" s="77" t="s">
        <v>24</v>
      </c>
      <c r="AA334" s="77" t="s">
        <v>28</v>
      </c>
      <c r="AB334" s="77" t="s">
        <v>29</v>
      </c>
      <c r="AC334" s="78"/>
      <c r="AD334" s="77" t="s">
        <v>24</v>
      </c>
      <c r="AE334" s="77" t="s">
        <v>28</v>
      </c>
      <c r="AF334" s="77" t="s">
        <v>29</v>
      </c>
      <c r="AG334" s="78"/>
      <c r="AH334" s="77" t="s">
        <v>24</v>
      </c>
      <c r="AI334" s="77" t="s">
        <v>28</v>
      </c>
      <c r="AJ334" s="77" t="s">
        <v>29</v>
      </c>
      <c r="AK334" s="78"/>
      <c r="AL334" s="77" t="s">
        <v>24</v>
      </c>
      <c r="AM334" s="77" t="s">
        <v>28</v>
      </c>
      <c r="AN334" s="77" t="s">
        <v>29</v>
      </c>
      <c r="AO334" s="78"/>
      <c r="AP334" s="77" t="s">
        <v>24</v>
      </c>
      <c r="AQ334" s="77" t="s">
        <v>28</v>
      </c>
      <c r="AR334" s="77" t="s">
        <v>29</v>
      </c>
      <c r="AS334" s="78"/>
      <c r="AT334" s="77" t="s">
        <v>24</v>
      </c>
      <c r="AU334" s="77" t="s">
        <v>28</v>
      </c>
      <c r="AV334" s="77" t="s">
        <v>29</v>
      </c>
      <c r="AW334" s="78"/>
      <c r="AX334" s="77" t="s">
        <v>24</v>
      </c>
      <c r="AY334" s="77" t="s">
        <v>28</v>
      </c>
      <c r="AZ334" s="77" t="s">
        <v>29</v>
      </c>
      <c r="BA334" s="78"/>
      <c r="BB334" s="77" t="s">
        <v>24</v>
      </c>
      <c r="BC334" s="77" t="s">
        <v>28</v>
      </c>
      <c r="BD334" s="77" t="s">
        <v>29</v>
      </c>
      <c r="BE334" s="78"/>
    </row>
    <row r="335" spans="21:57" ht="15" hidden="1" x14ac:dyDescent="0.25">
      <c r="U335" s="299" t="s">
        <v>316</v>
      </c>
      <c r="V335" s="67">
        <f>IF(D118&lt;7,6,ROUND(D118,0.1))</f>
        <v>6</v>
      </c>
      <c r="W335" s="67" t="s">
        <v>317</v>
      </c>
      <c r="X335" s="67">
        <f>IF($K$42&lt;='DB &gt; 100 ha'!R61,1,IF($K$42&gt;='DB &gt; 100 ha'!$Q$28,3,2))</f>
        <v>1</v>
      </c>
      <c r="Y335" s="300">
        <f>DGET('DB &gt; 100 ha'!$F$2:$N$41,'DB &gt; 100 ha'!$I$2,V334:X335)</f>
        <v>3</v>
      </c>
      <c r="Z335" s="67">
        <f>IF(E118&lt;7,6,ROUND(E118,0.1))</f>
        <v>6</v>
      </c>
      <c r="AA335" s="67" t="s">
        <v>317</v>
      </c>
      <c r="AB335" s="67">
        <f>IF($K$42&lt;='DB &gt; 100 ha'!V61,1,IF($K$42&gt;='DB &gt; 100 ha'!$Q$28,3,2))</f>
        <v>1</v>
      </c>
      <c r="AC335" s="300">
        <f>DGET('DB &gt; 100 ha'!$F$2:$N$41,'DB &gt; 100 ha'!$I$2,Z334:AB335)</f>
        <v>3</v>
      </c>
      <c r="AD335" s="67">
        <f>IF(F118&lt;7,6,ROUND(F118,0.1))</f>
        <v>6</v>
      </c>
      <c r="AE335" s="67" t="s">
        <v>317</v>
      </c>
      <c r="AF335" s="67">
        <f>IF($K$42&lt;='DB &gt; 100 ha'!Z61,1,IF($K$42&gt;='DB &gt; 100 ha'!$Q$28,3,2))</f>
        <v>1</v>
      </c>
      <c r="AG335" s="300">
        <f>DGET('DB &gt; 100 ha'!$F$2:$N$41,'DB &gt; 100 ha'!$I$2,AD334:AF335)</f>
        <v>3</v>
      </c>
      <c r="AH335" s="67">
        <f>IF(G118&lt;7,6,ROUND(G118,0.1))</f>
        <v>6</v>
      </c>
      <c r="AI335" s="67" t="s">
        <v>317</v>
      </c>
      <c r="AJ335" s="67">
        <f>IF($K$42&lt;='DB &gt; 100 ha'!AD61,1,IF($K$42&gt;='DB &gt; 100 ha'!$Q$28,3,2))</f>
        <v>1</v>
      </c>
      <c r="AK335" s="300">
        <f>DGET('DB &gt; 100 ha'!$F$2:$N$41,'DB &gt; 100 ha'!$I$2,AH334:AJ335)</f>
        <v>3</v>
      </c>
      <c r="AL335" s="67">
        <f>IF(H118&lt;7,6,ROUND(H118,0.1))</f>
        <v>6</v>
      </c>
      <c r="AM335" s="67" t="s">
        <v>317</v>
      </c>
      <c r="AN335" s="67">
        <f>IF($K$42&lt;='DB &gt; 100 ha'!AH61,1,IF($K$42&gt;='DB &gt; 100 ha'!$Q$28,3,2))</f>
        <v>1</v>
      </c>
      <c r="AO335" s="300">
        <f>DGET('DB &gt; 100 ha'!$F$2:$N$41,'DB &gt; 100 ha'!$I$2,AL334:AN335)</f>
        <v>3</v>
      </c>
      <c r="AP335" s="67">
        <f>IF(I118&lt;7,6,ROUND(I118,0.1))</f>
        <v>6</v>
      </c>
      <c r="AQ335" s="67" t="s">
        <v>317</v>
      </c>
      <c r="AR335" s="67">
        <f>IF($K$42&lt;='DB &gt; 100 ha'!AL61,1,IF($K$42&gt;='DB &gt; 100 ha'!$Q$28,3,2))</f>
        <v>1</v>
      </c>
      <c r="AS335" s="300">
        <f>DGET('DB &gt; 100 ha'!$F$2:$N$41,'DB &gt; 100 ha'!$I$2,AP334:AR335)</f>
        <v>3</v>
      </c>
      <c r="AT335" s="67">
        <f>IF(J118&lt;7,6,ROUND(J118,0.1))</f>
        <v>6</v>
      </c>
      <c r="AU335" s="67" t="s">
        <v>317</v>
      </c>
      <c r="AV335" s="67">
        <f>IF($K$42&lt;='DB &gt; 100 ha'!AP61,1,IF($K$42&gt;='DB &gt; 100 ha'!$Q$28,3,2))</f>
        <v>1</v>
      </c>
      <c r="AW335" s="300">
        <f>DGET('DB &gt; 100 ha'!$F$2:$N$41,'DB &gt; 100 ha'!$I$2,AT334:AV335)</f>
        <v>3</v>
      </c>
      <c r="AX335" s="67">
        <f>IF(K118&lt;7,6,ROUND(K118,0.1))</f>
        <v>6</v>
      </c>
      <c r="AY335" s="67" t="s">
        <v>317</v>
      </c>
      <c r="AZ335" s="67">
        <f>IF($K$42&lt;='DB &gt; 100 ha'!AT61,1,IF($K$42&gt;='DB &gt; 100 ha'!$Q$28,3,2))</f>
        <v>1</v>
      </c>
      <c r="BA335" s="300">
        <f>DGET('DB &gt; 100 ha'!$F$2:$N$41,'DB &gt; 100 ha'!$I$2,AX334:AZ335)</f>
        <v>3</v>
      </c>
      <c r="BB335" s="67">
        <f>IF(L118&lt;7,6,ROUND(L118,0.1))</f>
        <v>6</v>
      </c>
      <c r="BC335" s="67" t="s">
        <v>317</v>
      </c>
      <c r="BD335" s="67">
        <f>IF($K$42&lt;='DB &gt; 100 ha'!AX61,1,IF($K$42&gt;='DB &gt; 100 ha'!$Q$28,3,2))</f>
        <v>1</v>
      </c>
      <c r="BE335" s="300">
        <f>DGET('DB &gt; 100 ha'!$F$2:$N$41,'DB &gt; 100 ha'!$I$2,BB334:BD335)</f>
        <v>3</v>
      </c>
    </row>
    <row r="336" spans="21:57" ht="15" hidden="1" x14ac:dyDescent="0.25">
      <c r="U336" s="157" t="s">
        <v>315</v>
      </c>
      <c r="V336" s="77" t="s">
        <v>24</v>
      </c>
      <c r="W336" s="77" t="s">
        <v>28</v>
      </c>
      <c r="X336" s="77" t="s">
        <v>29</v>
      </c>
      <c r="Y336" s="300">
        <f>IF(X337=0,0,DGET('DB &gt; 100 ha'!$F$2:$N$41,'DB &gt; 100 ha'!$J$2,V336:X337))</f>
        <v>0</v>
      </c>
      <c r="Z336" s="77" t="s">
        <v>24</v>
      </c>
      <c r="AA336" s="77" t="s">
        <v>28</v>
      </c>
      <c r="AB336" s="77" t="s">
        <v>29</v>
      </c>
      <c r="AC336" s="300">
        <f>IF(AB337=0,0,DGET('DB &gt; 100 ha'!$F$2:$N$41,'DB &gt; 100 ha'!$J$2,Z336:AB337))</f>
        <v>0</v>
      </c>
      <c r="AD336" s="77" t="s">
        <v>24</v>
      </c>
      <c r="AE336" s="77" t="s">
        <v>28</v>
      </c>
      <c r="AF336" s="77" t="s">
        <v>29</v>
      </c>
      <c r="AG336" s="300">
        <f>IF(AF337=0,0,DGET('DB &gt; 100 ha'!$F$2:$N$41,'DB &gt; 100 ha'!$J$2,AD336:AF337))</f>
        <v>0</v>
      </c>
      <c r="AH336" s="77" t="s">
        <v>24</v>
      </c>
      <c r="AI336" s="77" t="s">
        <v>28</v>
      </c>
      <c r="AJ336" s="77" t="s">
        <v>29</v>
      </c>
      <c r="AK336" s="300">
        <f>IF(AJ337=0,0,DGET('DB &gt; 100 ha'!$F$2:$N$41,'DB &gt; 100 ha'!$J$2,AH336:AJ337))</f>
        <v>0</v>
      </c>
      <c r="AL336" s="77" t="s">
        <v>24</v>
      </c>
      <c r="AM336" s="77" t="s">
        <v>28</v>
      </c>
      <c r="AN336" s="77" t="s">
        <v>29</v>
      </c>
      <c r="AO336" s="300">
        <f>IF(AN337=0,0,DGET('DB &gt; 100 ha'!$F$2:$N$41,'DB &gt; 100 ha'!$J$2,AL336:AN337))</f>
        <v>0</v>
      </c>
      <c r="AP336" s="77" t="s">
        <v>24</v>
      </c>
      <c r="AQ336" s="77" t="s">
        <v>28</v>
      </c>
      <c r="AR336" s="77" t="s">
        <v>29</v>
      </c>
      <c r="AS336" s="300">
        <f>IF(AR337=0,0,DGET('DB &gt; 100 ha'!$F$2:$N$41,'DB &gt; 100 ha'!$J$2,AP336:AR337))</f>
        <v>0</v>
      </c>
      <c r="AT336" s="77" t="s">
        <v>24</v>
      </c>
      <c r="AU336" s="77" t="s">
        <v>28</v>
      </c>
      <c r="AV336" s="77" t="s">
        <v>29</v>
      </c>
      <c r="AW336" s="300">
        <f>IF(AV337=0,0,DGET('DB &gt; 100 ha'!$F$2:$N$41,'DB &gt; 100 ha'!$J$2,AT336:AV337))</f>
        <v>0</v>
      </c>
      <c r="AX336" s="77" t="s">
        <v>24</v>
      </c>
      <c r="AY336" s="77" t="s">
        <v>28</v>
      </c>
      <c r="AZ336" s="77" t="s">
        <v>29</v>
      </c>
      <c r="BA336" s="300">
        <f>IF(AZ337=0,0,DGET('DB &gt; 100 ha'!$F$2:$N$41,'DB &gt; 100 ha'!$J$2,AX336:AZ337))</f>
        <v>0</v>
      </c>
      <c r="BB336" s="77" t="s">
        <v>24</v>
      </c>
      <c r="BC336" s="77" t="s">
        <v>28</v>
      </c>
      <c r="BD336" s="77" t="s">
        <v>29</v>
      </c>
      <c r="BE336" s="300">
        <f>IF(BD337=0,0,DGET('DB &gt; 100 ha'!$F$2:$N$41,'DB &gt; 100 ha'!$J$2,BB336:BD337))</f>
        <v>0</v>
      </c>
    </row>
    <row r="337" spans="21:57" ht="15" hidden="1" x14ac:dyDescent="0.25">
      <c r="U337" s="157" t="s">
        <v>332</v>
      </c>
      <c r="V337" s="67">
        <f>V335</f>
        <v>6</v>
      </c>
      <c r="W337" s="67" t="s">
        <v>317</v>
      </c>
      <c r="X337" s="65">
        <f>IF($K$43&gt;'DB &gt; 100 ha'!$R$31,'DB &gt; 100 ha'!$P$32,IF($K$43&gt;'DB &gt; 100 ha'!$R$30,'DB &gt; 100 ha'!$P$31,IF($K$43&gt;='DB &gt; 100 ha'!$Q$30,'DB &gt; 100 ha'!$P$26,0)))</f>
        <v>0</v>
      </c>
      <c r="Z337" s="67">
        <f>Z335</f>
        <v>6</v>
      </c>
      <c r="AA337" s="67" t="s">
        <v>317</v>
      </c>
      <c r="AB337" s="65">
        <f>IF($K$43&gt;'DB &gt; 100 ha'!$R$31,'DB &gt; 100 ha'!$P$32,IF($K$43&gt;'DB &gt; 100 ha'!$R$30,'DB &gt; 100 ha'!$P$31,IF($K$43&gt;='DB &gt; 100 ha'!$Q$30,'DB &gt; 100 ha'!$P$26,0)))</f>
        <v>0</v>
      </c>
      <c r="AC337" s="300"/>
      <c r="AD337" s="67">
        <f>AD335</f>
        <v>6</v>
      </c>
      <c r="AE337" s="67" t="s">
        <v>317</v>
      </c>
      <c r="AF337" s="65">
        <f>IF($K$43&gt;'DB &gt; 100 ha'!$R$31,'DB &gt; 100 ha'!$P$32,IF($K$43&gt;'DB &gt; 100 ha'!$R$30,'DB &gt; 100 ha'!$P$31,IF($K$43&gt;='DB &gt; 100 ha'!$Q$30,'DB &gt; 100 ha'!$P$26,0)))</f>
        <v>0</v>
      </c>
      <c r="AG337" s="300"/>
      <c r="AH337" s="67">
        <f>AH335</f>
        <v>6</v>
      </c>
      <c r="AI337" s="67" t="s">
        <v>317</v>
      </c>
      <c r="AJ337" s="65">
        <f>IF($K$43&gt;'DB &gt; 100 ha'!$R$31,'DB &gt; 100 ha'!$P$32,IF($K$43&gt;'DB &gt; 100 ha'!$R$30,'DB &gt; 100 ha'!$P$31,IF($K$43&gt;='DB &gt; 100 ha'!$Q$30,'DB &gt; 100 ha'!$P$26,0)))</f>
        <v>0</v>
      </c>
      <c r="AK337" s="300"/>
      <c r="AL337" s="67">
        <f>AL335</f>
        <v>6</v>
      </c>
      <c r="AM337" s="67" t="s">
        <v>317</v>
      </c>
      <c r="AN337" s="65">
        <f>IF($K$43&gt;'DB &gt; 100 ha'!$R$31,'DB &gt; 100 ha'!$P$32,IF($K$43&gt;'DB &gt; 100 ha'!$R$30,'DB &gt; 100 ha'!$P$31,IF($K$43&gt;='DB &gt; 100 ha'!$Q$30,'DB &gt; 100 ha'!$P$26,0)))</f>
        <v>0</v>
      </c>
      <c r="AO337" s="300"/>
      <c r="AP337" s="67">
        <f>AP335</f>
        <v>6</v>
      </c>
      <c r="AQ337" s="67" t="s">
        <v>317</v>
      </c>
      <c r="AR337" s="65">
        <f>IF($K$43&gt;'DB &gt; 100 ha'!$R$31,'DB &gt; 100 ha'!$P$32,IF($K$43&gt;'DB &gt; 100 ha'!$R$30,'DB &gt; 100 ha'!$P$31,IF($K$43&gt;='DB &gt; 100 ha'!$Q$30,'DB &gt; 100 ha'!$P$26,0)))</f>
        <v>0</v>
      </c>
      <c r="AS337" s="300"/>
      <c r="AT337" s="67">
        <f>AT335</f>
        <v>6</v>
      </c>
      <c r="AU337" s="67" t="s">
        <v>317</v>
      </c>
      <c r="AV337" s="65">
        <f>IF($K$43&gt;'DB &gt; 100 ha'!$R$31,'DB &gt; 100 ha'!$P$32,IF($K$43&gt;'DB &gt; 100 ha'!$R$30,'DB &gt; 100 ha'!$P$31,IF($K$43&gt;='DB &gt; 100 ha'!$Q$30,'DB &gt; 100 ha'!$P$26,0)))</f>
        <v>0</v>
      </c>
      <c r="AW337" s="300"/>
      <c r="AX337" s="67">
        <f>AX335</f>
        <v>6</v>
      </c>
      <c r="AY337" s="67" t="s">
        <v>317</v>
      </c>
      <c r="AZ337" s="65">
        <f>IF($K$43&gt;'DB &gt; 100 ha'!$R$31,'DB &gt; 100 ha'!$P$32,IF($K$43&gt;'DB &gt; 100 ha'!$R$30,'DB &gt; 100 ha'!$P$31,IF($K$43&gt;='DB &gt; 100 ha'!$Q$30,'DB &gt; 100 ha'!$P$26,0)))</f>
        <v>0</v>
      </c>
      <c r="BA337" s="300"/>
      <c r="BB337" s="67">
        <f>BB335</f>
        <v>6</v>
      </c>
      <c r="BC337" s="67" t="s">
        <v>317</v>
      </c>
      <c r="BD337" s="65">
        <f>IF($K$43&gt;'DB &gt; 100 ha'!$R$31,'DB &gt; 100 ha'!$P$32,IF($K$43&gt;'DB &gt; 100 ha'!$R$30,'DB &gt; 100 ha'!$P$31,IF($K$43&gt;='DB &gt; 100 ha'!$Q$30,'DB &gt; 100 ha'!$P$26,0)))</f>
        <v>0</v>
      </c>
      <c r="BE337" s="300"/>
    </row>
    <row r="338" spans="21:57" ht="15" hidden="1" x14ac:dyDescent="0.25">
      <c r="U338" s="157" t="s">
        <v>315</v>
      </c>
      <c r="V338" s="77" t="s">
        <v>24</v>
      </c>
      <c r="W338" s="77" t="s">
        <v>28</v>
      </c>
      <c r="X338" s="77" t="s">
        <v>29</v>
      </c>
      <c r="Y338" s="300">
        <f>DGET('DB &gt; 100 ha'!$F$2:$N$41,'DB &gt; 100 ha'!$K$2,V338:X339)</f>
        <v>41</v>
      </c>
      <c r="Z338" s="77" t="s">
        <v>24</v>
      </c>
      <c r="AA338" s="77" t="s">
        <v>28</v>
      </c>
      <c r="AB338" s="77" t="s">
        <v>29</v>
      </c>
      <c r="AC338" s="300">
        <f>DGET('DB &gt; 100 ha'!$F$2:$N$41,'DB &gt; 100 ha'!$K$2,Z338:AB339)</f>
        <v>41</v>
      </c>
      <c r="AD338" s="77" t="s">
        <v>24</v>
      </c>
      <c r="AE338" s="77" t="s">
        <v>28</v>
      </c>
      <c r="AF338" s="77" t="s">
        <v>29</v>
      </c>
      <c r="AG338" s="300">
        <f>DGET('DB &gt; 100 ha'!$F$2:$N$41,'DB &gt; 100 ha'!$K$2,AD338:AF339)</f>
        <v>41</v>
      </c>
      <c r="AH338" s="77" t="s">
        <v>24</v>
      </c>
      <c r="AI338" s="77" t="s">
        <v>28</v>
      </c>
      <c r="AJ338" s="77" t="s">
        <v>29</v>
      </c>
      <c r="AK338" s="300">
        <f>DGET('DB &gt; 100 ha'!$F$2:$N$41,'DB &gt; 100 ha'!$K$2,AH338:AJ339)</f>
        <v>41</v>
      </c>
      <c r="AL338" s="77" t="s">
        <v>24</v>
      </c>
      <c r="AM338" s="77" t="s">
        <v>28</v>
      </c>
      <c r="AN338" s="77" t="s">
        <v>29</v>
      </c>
      <c r="AO338" s="300">
        <f>DGET('DB &gt; 100 ha'!$F$2:$N$41,'DB &gt; 100 ha'!$K$2,AL338:AN339)</f>
        <v>41</v>
      </c>
      <c r="AP338" s="77" t="s">
        <v>24</v>
      </c>
      <c r="AQ338" s="77" t="s">
        <v>28</v>
      </c>
      <c r="AR338" s="77" t="s">
        <v>29</v>
      </c>
      <c r="AS338" s="300">
        <f>DGET('DB &gt; 100 ha'!$F$2:$N$41,'DB &gt; 100 ha'!$K$2,AP338:AR339)</f>
        <v>41</v>
      </c>
      <c r="AT338" s="77" t="s">
        <v>24</v>
      </c>
      <c r="AU338" s="77" t="s">
        <v>28</v>
      </c>
      <c r="AV338" s="77" t="s">
        <v>29</v>
      </c>
      <c r="AW338" s="300">
        <f>DGET('DB &gt; 100 ha'!$F$2:$N$41,'DB &gt; 100 ha'!$K$2,AT338:AV339)</f>
        <v>41</v>
      </c>
      <c r="AX338" s="77" t="s">
        <v>24</v>
      </c>
      <c r="AY338" s="77" t="s">
        <v>28</v>
      </c>
      <c r="AZ338" s="77" t="s">
        <v>29</v>
      </c>
      <c r="BA338" s="300">
        <f>DGET('DB &gt; 100 ha'!$F$2:$N$41,'DB &gt; 100 ha'!$K$2,AX338:AZ339)</f>
        <v>41</v>
      </c>
      <c r="BB338" s="77" t="s">
        <v>24</v>
      </c>
      <c r="BC338" s="77" t="s">
        <v>28</v>
      </c>
      <c r="BD338" s="77" t="s">
        <v>29</v>
      </c>
      <c r="BE338" s="300">
        <f>DGET('DB &gt; 100 ha'!$F$2:$N$41,'DB &gt; 100 ha'!$K$2,BB338:BD339)</f>
        <v>41</v>
      </c>
    </row>
    <row r="339" spans="21:57" ht="15" hidden="1" x14ac:dyDescent="0.25">
      <c r="U339" s="157" t="s">
        <v>336</v>
      </c>
      <c r="V339" s="67">
        <f>V337</f>
        <v>6</v>
      </c>
      <c r="W339" s="67" t="s">
        <v>317</v>
      </c>
      <c r="X339" s="65">
        <v>1</v>
      </c>
      <c r="Z339" s="67">
        <f>Z337</f>
        <v>6</v>
      </c>
      <c r="AA339" s="67" t="s">
        <v>317</v>
      </c>
      <c r="AB339" s="65">
        <v>1</v>
      </c>
      <c r="AD339" s="67">
        <f>AD337</f>
        <v>6</v>
      </c>
      <c r="AE339" s="67" t="s">
        <v>317</v>
      </c>
      <c r="AF339" s="65">
        <v>1</v>
      </c>
      <c r="AH339" s="67">
        <f>AH337</f>
        <v>6</v>
      </c>
      <c r="AI339" s="67" t="s">
        <v>317</v>
      </c>
      <c r="AJ339" s="65">
        <v>1</v>
      </c>
      <c r="AL339" s="67">
        <f>AL337</f>
        <v>6</v>
      </c>
      <c r="AM339" s="67" t="s">
        <v>317</v>
      </c>
      <c r="AN339" s="65">
        <v>1</v>
      </c>
      <c r="AP339" s="67">
        <f>AP337</f>
        <v>6</v>
      </c>
      <c r="AQ339" s="67" t="s">
        <v>317</v>
      </c>
      <c r="AR339" s="65">
        <v>1</v>
      </c>
      <c r="AT339" s="67">
        <f>AT337</f>
        <v>6</v>
      </c>
      <c r="AU339" s="67" t="s">
        <v>317</v>
      </c>
      <c r="AV339" s="65">
        <v>1</v>
      </c>
      <c r="AX339" s="67">
        <f>AX337</f>
        <v>6</v>
      </c>
      <c r="AY339" s="67" t="s">
        <v>317</v>
      </c>
      <c r="AZ339" s="65">
        <v>1</v>
      </c>
      <c r="BB339" s="67">
        <f>BB337</f>
        <v>6</v>
      </c>
      <c r="BC339" s="67" t="s">
        <v>317</v>
      </c>
      <c r="BD339" s="65">
        <v>1</v>
      </c>
    </row>
    <row r="340" spans="21:57" ht="15" hidden="1" x14ac:dyDescent="0.25">
      <c r="U340" s="157" t="s">
        <v>315</v>
      </c>
      <c r="V340" s="77" t="s">
        <v>24</v>
      </c>
      <c r="W340" s="77" t="s">
        <v>28</v>
      </c>
      <c r="X340" s="77" t="s">
        <v>29</v>
      </c>
      <c r="Y340" s="300">
        <f>DGET('DB &gt; 100 ha'!$F$2:$N$41,'DB &gt; 100 ha'!$L$2,V340:X341)</f>
        <v>11</v>
      </c>
      <c r="Z340" s="77" t="s">
        <v>24</v>
      </c>
      <c r="AA340" s="77" t="s">
        <v>28</v>
      </c>
      <c r="AB340" s="77" t="s">
        <v>29</v>
      </c>
      <c r="AC340" s="300">
        <f>DGET('DB &gt; 100 ha'!$F$2:$N$41,'DB &gt; 100 ha'!$L$2,Z340:AB341)</f>
        <v>11</v>
      </c>
      <c r="AD340" s="77" t="s">
        <v>24</v>
      </c>
      <c r="AE340" s="77" t="s">
        <v>28</v>
      </c>
      <c r="AF340" s="77" t="s">
        <v>29</v>
      </c>
      <c r="AG340" s="300">
        <f>DGET('DB &gt; 100 ha'!$F$2:$N$41,'DB &gt; 100 ha'!$L$2,AD340:AF341)</f>
        <v>11</v>
      </c>
      <c r="AH340" s="77" t="s">
        <v>24</v>
      </c>
      <c r="AI340" s="77" t="s">
        <v>28</v>
      </c>
      <c r="AJ340" s="77" t="s">
        <v>29</v>
      </c>
      <c r="AK340" s="300">
        <f>DGET('DB &gt; 100 ha'!$F$2:$N$41,'DB &gt; 100 ha'!$L$2,AH340:AJ341)</f>
        <v>11</v>
      </c>
      <c r="AL340" s="77" t="s">
        <v>24</v>
      </c>
      <c r="AM340" s="77" t="s">
        <v>28</v>
      </c>
      <c r="AN340" s="77" t="s">
        <v>29</v>
      </c>
      <c r="AO340" s="300">
        <f>DGET('DB &gt; 100 ha'!$F$2:$N$41,'DB &gt; 100 ha'!$L$2,AL340:AN341)</f>
        <v>11</v>
      </c>
      <c r="AP340" s="77" t="s">
        <v>24</v>
      </c>
      <c r="AQ340" s="77" t="s">
        <v>28</v>
      </c>
      <c r="AR340" s="77" t="s">
        <v>29</v>
      </c>
      <c r="AS340" s="300">
        <f>DGET('DB &gt; 100 ha'!$F$2:$N$41,'DB &gt; 100 ha'!$L$2,AP340:AR341)</f>
        <v>11</v>
      </c>
      <c r="AT340" s="77" t="s">
        <v>24</v>
      </c>
      <c r="AU340" s="77" t="s">
        <v>28</v>
      </c>
      <c r="AV340" s="77" t="s">
        <v>29</v>
      </c>
      <c r="AW340" s="300">
        <f>DGET('DB &gt; 100 ha'!$F$2:$N$41,'DB &gt; 100 ha'!$L$2,AT340:AV341)</f>
        <v>11</v>
      </c>
      <c r="AX340" s="77" t="s">
        <v>24</v>
      </c>
      <c r="AY340" s="77" t="s">
        <v>28</v>
      </c>
      <c r="AZ340" s="77" t="s">
        <v>29</v>
      </c>
      <c r="BA340" s="300">
        <f>DGET('DB &gt; 100 ha'!$F$2:$N$41,'DB &gt; 100 ha'!$L$2,AX340:AZ341)</f>
        <v>11</v>
      </c>
      <c r="BB340" s="77" t="s">
        <v>24</v>
      </c>
      <c r="BC340" s="77" t="s">
        <v>28</v>
      </c>
      <c r="BD340" s="77" t="s">
        <v>29</v>
      </c>
      <c r="BE340" s="300">
        <f>DGET('DB &gt; 100 ha'!$F$2:$N$41,'DB &gt; 100 ha'!$L$2,BB340:BD341)</f>
        <v>11</v>
      </c>
    </row>
    <row r="341" spans="21:57" ht="15" hidden="1" x14ac:dyDescent="0.25">
      <c r="U341" s="157" t="s">
        <v>337</v>
      </c>
      <c r="V341" s="67">
        <f>V339</f>
        <v>6</v>
      </c>
      <c r="W341" s="77" t="str">
        <f>W339</f>
        <v>&lt;20</v>
      </c>
      <c r="X341" s="65">
        <f>X339</f>
        <v>1</v>
      </c>
      <c r="Z341" s="67">
        <f>Z339</f>
        <v>6</v>
      </c>
      <c r="AA341" s="77" t="str">
        <f>AA339</f>
        <v>&lt;20</v>
      </c>
      <c r="AB341" s="65">
        <f>AB339</f>
        <v>1</v>
      </c>
      <c r="AD341" s="67">
        <f>AD339</f>
        <v>6</v>
      </c>
      <c r="AE341" s="77" t="str">
        <f>AE339</f>
        <v>&lt;20</v>
      </c>
      <c r="AF341" s="65">
        <f>AF339</f>
        <v>1</v>
      </c>
      <c r="AH341" s="67">
        <f>AH339</f>
        <v>6</v>
      </c>
      <c r="AI341" s="77" t="str">
        <f>AI339</f>
        <v>&lt;20</v>
      </c>
      <c r="AJ341" s="65">
        <f>AJ339</f>
        <v>1</v>
      </c>
      <c r="AL341" s="67">
        <f>AL339</f>
        <v>6</v>
      </c>
      <c r="AM341" s="77" t="str">
        <f>AM339</f>
        <v>&lt;20</v>
      </c>
      <c r="AN341" s="65">
        <f>AN339</f>
        <v>1</v>
      </c>
      <c r="AP341" s="67">
        <f>AP339</f>
        <v>6</v>
      </c>
      <c r="AQ341" s="77" t="str">
        <f>AQ339</f>
        <v>&lt;20</v>
      </c>
      <c r="AR341" s="65">
        <f>AR339</f>
        <v>1</v>
      </c>
      <c r="AT341" s="67">
        <f>AT339</f>
        <v>6</v>
      </c>
      <c r="AU341" s="77" t="str">
        <f>AU339</f>
        <v>&lt;20</v>
      </c>
      <c r="AV341" s="65">
        <f>AV339</f>
        <v>1</v>
      </c>
      <c r="AX341" s="67">
        <f>AX339</f>
        <v>6</v>
      </c>
      <c r="AY341" s="77" t="str">
        <f>AY339</f>
        <v>&lt;20</v>
      </c>
      <c r="AZ341" s="65">
        <f>AZ339</f>
        <v>1</v>
      </c>
      <c r="BB341" s="67">
        <f>BB339</f>
        <v>6</v>
      </c>
      <c r="BC341" s="77" t="str">
        <f>BC339</f>
        <v>&lt;20</v>
      </c>
      <c r="BD341" s="65">
        <f>BD339</f>
        <v>1</v>
      </c>
    </row>
    <row r="342" spans="21:57" ht="15" hidden="1" x14ac:dyDescent="0.25">
      <c r="U342" s="157" t="s">
        <v>315</v>
      </c>
      <c r="V342" s="77" t="s">
        <v>24</v>
      </c>
      <c r="W342" s="77" t="s">
        <v>28</v>
      </c>
      <c r="X342" s="77" t="s">
        <v>29</v>
      </c>
      <c r="Y342" s="300">
        <f>DGET('DB &gt; 100 ha'!$F$2:$N$41,'DB &gt; 100 ha'!$M$2,V342:X343)</f>
        <v>0</v>
      </c>
      <c r="Z342" s="77" t="s">
        <v>24</v>
      </c>
      <c r="AA342" s="77" t="s">
        <v>28</v>
      </c>
      <c r="AB342" s="77" t="s">
        <v>29</v>
      </c>
      <c r="AC342" s="300">
        <f>DGET('DB &gt; 100 ha'!$F$2:$N$41,'DB &gt; 100 ha'!$M$2,Z342:AB343)</f>
        <v>0</v>
      </c>
      <c r="AD342" s="77" t="s">
        <v>24</v>
      </c>
      <c r="AE342" s="77" t="s">
        <v>28</v>
      </c>
      <c r="AF342" s="77" t="s">
        <v>29</v>
      </c>
      <c r="AG342" s="300">
        <f>DGET('DB &gt; 100 ha'!$F$2:$N$41,'DB &gt; 100 ha'!$M$2,AD342:AF343)</f>
        <v>0</v>
      </c>
      <c r="AH342" s="77" t="s">
        <v>24</v>
      </c>
      <c r="AI342" s="77" t="s">
        <v>28</v>
      </c>
      <c r="AJ342" s="77" t="s">
        <v>29</v>
      </c>
      <c r="AK342" s="300">
        <f>DGET('DB &gt; 100 ha'!$F$2:$N$41,'DB &gt; 100 ha'!$M$2,AH342:AJ343)</f>
        <v>0</v>
      </c>
      <c r="AL342" s="77" t="s">
        <v>24</v>
      </c>
      <c r="AM342" s="77" t="s">
        <v>28</v>
      </c>
      <c r="AN342" s="77" t="s">
        <v>29</v>
      </c>
      <c r="AO342" s="300">
        <f>DGET('DB &gt; 100 ha'!$F$2:$N$41,'DB &gt; 100 ha'!$M$2,AL342:AN343)</f>
        <v>0</v>
      </c>
      <c r="AP342" s="77" t="s">
        <v>24</v>
      </c>
      <c r="AQ342" s="77" t="s">
        <v>28</v>
      </c>
      <c r="AR342" s="77" t="s">
        <v>29</v>
      </c>
      <c r="AS342" s="300">
        <f>DGET('DB &gt; 100 ha'!$F$2:$N$41,'DB &gt; 100 ha'!$M$2,AP342:AR343)</f>
        <v>0</v>
      </c>
      <c r="AT342" s="77" t="s">
        <v>24</v>
      </c>
      <c r="AU342" s="77" t="s">
        <v>28</v>
      </c>
      <c r="AV342" s="77" t="s">
        <v>29</v>
      </c>
      <c r="AW342" s="300">
        <f>DGET('DB &gt; 100 ha'!$F$2:$N$41,'DB &gt; 100 ha'!$M$2,AT342:AV343)</f>
        <v>0</v>
      </c>
      <c r="AX342" s="77" t="s">
        <v>24</v>
      </c>
      <c r="AY342" s="77" t="s">
        <v>28</v>
      </c>
      <c r="AZ342" s="77" t="s">
        <v>29</v>
      </c>
      <c r="BA342" s="300">
        <f>DGET('DB &gt; 100 ha'!$F$2:$N$41,'DB &gt; 100 ha'!$M$2,AX342:AZ343)</f>
        <v>0</v>
      </c>
      <c r="BB342" s="77" t="s">
        <v>24</v>
      </c>
      <c r="BC342" s="77" t="s">
        <v>28</v>
      </c>
      <c r="BD342" s="77" t="s">
        <v>29</v>
      </c>
      <c r="BE342" s="300">
        <f>DGET('DB &gt; 100 ha'!$F$2:$N$41,'DB &gt; 100 ha'!$M$2,BB342:BD343)</f>
        <v>0</v>
      </c>
    </row>
    <row r="343" spans="21:57" ht="15" hidden="1" x14ac:dyDescent="0.25">
      <c r="U343" s="157" t="s">
        <v>342</v>
      </c>
      <c r="V343" s="67">
        <f>V341</f>
        <v>6</v>
      </c>
      <c r="W343" s="77" t="str">
        <f>W341</f>
        <v>&lt;20</v>
      </c>
      <c r="X343" s="65">
        <f>$O$64+1</f>
        <v>1</v>
      </c>
      <c r="Z343" s="67">
        <f>Z341</f>
        <v>6</v>
      </c>
      <c r="AA343" s="77" t="str">
        <f>AA341</f>
        <v>&lt;20</v>
      </c>
      <c r="AB343" s="65">
        <f>$O$64+1</f>
        <v>1</v>
      </c>
      <c r="AD343" s="67">
        <f>AD341</f>
        <v>6</v>
      </c>
      <c r="AE343" s="77" t="str">
        <f>AE341</f>
        <v>&lt;20</v>
      </c>
      <c r="AF343" s="65">
        <f>$O$64+1</f>
        <v>1</v>
      </c>
      <c r="AH343" s="67">
        <f>AH341</f>
        <v>6</v>
      </c>
      <c r="AI343" s="77" t="str">
        <f>AI341</f>
        <v>&lt;20</v>
      </c>
      <c r="AJ343" s="65">
        <f>$O$64+1</f>
        <v>1</v>
      </c>
      <c r="AL343" s="67">
        <f>AL341</f>
        <v>6</v>
      </c>
      <c r="AM343" s="77" t="str">
        <f>AM341</f>
        <v>&lt;20</v>
      </c>
      <c r="AN343" s="65">
        <f>$O$64+1</f>
        <v>1</v>
      </c>
      <c r="AP343" s="67">
        <f>AP341</f>
        <v>6</v>
      </c>
      <c r="AQ343" s="77" t="str">
        <f>AQ341</f>
        <v>&lt;20</v>
      </c>
      <c r="AR343" s="65">
        <f>$O$64+1</f>
        <v>1</v>
      </c>
      <c r="AT343" s="67">
        <f>AT341</f>
        <v>6</v>
      </c>
      <c r="AU343" s="77" t="str">
        <f>AU341</f>
        <v>&lt;20</v>
      </c>
      <c r="AV343" s="65">
        <f>$O$64+1</f>
        <v>1</v>
      </c>
      <c r="AX343" s="67">
        <f>AX341</f>
        <v>6</v>
      </c>
      <c r="AY343" s="77" t="str">
        <f>AY341</f>
        <v>&lt;20</v>
      </c>
      <c r="AZ343" s="65">
        <f>$O$64+1</f>
        <v>1</v>
      </c>
      <c r="BB343" s="67">
        <f>BB341</f>
        <v>6</v>
      </c>
      <c r="BC343" s="77" t="str">
        <f>BC341</f>
        <v>&lt;20</v>
      </c>
      <c r="BD343" s="65">
        <f>$O$64+1</f>
        <v>1</v>
      </c>
    </row>
    <row r="344" spans="21:57" hidden="1" x14ac:dyDescent="0.2"/>
    <row r="345" spans="21:57" hidden="1" x14ac:dyDescent="0.2">
      <c r="U345" s="65" t="s">
        <v>334</v>
      </c>
      <c r="V345" s="65" t="s">
        <v>24</v>
      </c>
      <c r="W345" s="65" t="s">
        <v>25</v>
      </c>
      <c r="X345" s="65" t="s">
        <v>110</v>
      </c>
      <c r="Y345" s="65" t="s">
        <v>24</v>
      </c>
      <c r="Z345" s="65" t="s">
        <v>25</v>
      </c>
      <c r="AA345" s="65" t="s">
        <v>110</v>
      </c>
      <c r="AB345" s="65" t="s">
        <v>24</v>
      </c>
      <c r="AC345" s="65" t="s">
        <v>25</v>
      </c>
      <c r="AD345" s="65" t="s">
        <v>110</v>
      </c>
      <c r="AE345" s="65" t="s">
        <v>24</v>
      </c>
      <c r="AF345" s="65" t="s">
        <v>25</v>
      </c>
      <c r="AG345" s="65" t="s">
        <v>110</v>
      </c>
      <c r="AH345" s="65" t="s">
        <v>24</v>
      </c>
      <c r="AI345" s="65" t="s">
        <v>25</v>
      </c>
      <c r="AJ345" s="65" t="s">
        <v>110</v>
      </c>
      <c r="AK345" s="65" t="s">
        <v>24</v>
      </c>
      <c r="AL345" s="65" t="s">
        <v>25</v>
      </c>
      <c r="AM345" s="65" t="s">
        <v>110</v>
      </c>
      <c r="AN345" s="65" t="s">
        <v>24</v>
      </c>
      <c r="AO345" s="65" t="s">
        <v>25</v>
      </c>
      <c r="AP345" s="65" t="s">
        <v>110</v>
      </c>
      <c r="AQ345" s="65" t="s">
        <v>24</v>
      </c>
      <c r="AR345" s="65" t="s">
        <v>25</v>
      </c>
      <c r="AS345" s="65" t="s">
        <v>110</v>
      </c>
      <c r="AT345" s="65" t="s">
        <v>24</v>
      </c>
      <c r="AU345" s="65" t="s">
        <v>25</v>
      </c>
      <c r="AV345" s="65" t="s">
        <v>110</v>
      </c>
    </row>
    <row r="346" spans="21:57" hidden="1" x14ac:dyDescent="0.2">
      <c r="V346" s="65">
        <f>IF(D125&lt;3,2,ROUND(D125/5,1)*5)</f>
        <v>2</v>
      </c>
      <c r="W346" s="65">
        <v>0</v>
      </c>
      <c r="X346" s="65">
        <v>21</v>
      </c>
      <c r="Y346" s="65">
        <f>IF(E125&lt;3,2,ROUND(E125/5,1)*5)</f>
        <v>2</v>
      </c>
      <c r="Z346" s="65">
        <f>W346</f>
        <v>0</v>
      </c>
      <c r="AA346" s="65">
        <f>X346</f>
        <v>21</v>
      </c>
      <c r="AB346" s="65">
        <f>IF(F125&lt;3,2,ROUND(F125/5,1)*5)</f>
        <v>2</v>
      </c>
      <c r="AC346" s="65">
        <f>$Z$281</f>
        <v>0</v>
      </c>
      <c r="AD346" s="65">
        <f>X346</f>
        <v>21</v>
      </c>
      <c r="AE346" s="65">
        <f>IF(G125&lt;3,2,ROUND(G125/5,1)*5)</f>
        <v>2</v>
      </c>
      <c r="AF346" s="65">
        <f>$Z$281</f>
        <v>0</v>
      </c>
      <c r="AG346" s="65">
        <f>X346</f>
        <v>21</v>
      </c>
      <c r="AH346" s="65">
        <f>IF(H125&lt;3,2,ROUND(H125/5,1)*5)</f>
        <v>2</v>
      </c>
      <c r="AI346" s="65">
        <f>$Z$281</f>
        <v>0</v>
      </c>
      <c r="AJ346" s="65">
        <f>X346</f>
        <v>21</v>
      </c>
      <c r="AK346" s="65">
        <f>IF(I125&lt;3,2,ROUND(I125/5,1)*5)</f>
        <v>2</v>
      </c>
      <c r="AL346" s="65">
        <f>$Z$281</f>
        <v>0</v>
      </c>
      <c r="AM346" s="65">
        <f>X346</f>
        <v>21</v>
      </c>
      <c r="AN346" s="65">
        <f>IF(J125&lt;3,2,ROUND(J125/5,1)*5)</f>
        <v>2</v>
      </c>
      <c r="AO346" s="65">
        <f>$Z$281</f>
        <v>0</v>
      </c>
      <c r="AP346" s="65">
        <f>AM346</f>
        <v>21</v>
      </c>
      <c r="AQ346" s="65">
        <f>IF(K125&lt;3,2,ROUND(K125/5,1)*5)</f>
        <v>2</v>
      </c>
      <c r="AR346" s="65">
        <f>$Z$281</f>
        <v>0</v>
      </c>
      <c r="AS346" s="65">
        <f>AP346</f>
        <v>21</v>
      </c>
      <c r="AT346" s="65">
        <f>IF(L125&lt;3,2,ROUND(L125/5,1)*5)</f>
        <v>2</v>
      </c>
      <c r="AU346" s="65">
        <f>$Z$281</f>
        <v>0</v>
      </c>
      <c r="AV346" s="65">
        <f>AS346</f>
        <v>21</v>
      </c>
    </row>
    <row r="347" spans="21:57" ht="15" hidden="1" x14ac:dyDescent="0.25">
      <c r="U347" s="298" t="s">
        <v>315</v>
      </c>
      <c r="V347" s="77" t="s">
        <v>24</v>
      </c>
      <c r="W347" s="77" t="s">
        <v>28</v>
      </c>
      <c r="X347" s="77" t="s">
        <v>29</v>
      </c>
      <c r="Y347" s="78"/>
      <c r="Z347" s="77" t="s">
        <v>24</v>
      </c>
      <c r="AA347" s="77" t="s">
        <v>28</v>
      </c>
      <c r="AB347" s="77" t="s">
        <v>29</v>
      </c>
      <c r="AC347" s="78"/>
      <c r="AD347" s="77" t="s">
        <v>24</v>
      </c>
      <c r="AE347" s="77" t="s">
        <v>28</v>
      </c>
      <c r="AF347" s="77" t="s">
        <v>29</v>
      </c>
      <c r="AG347" s="78"/>
      <c r="AH347" s="77" t="s">
        <v>24</v>
      </c>
      <c r="AI347" s="77" t="s">
        <v>28</v>
      </c>
      <c r="AJ347" s="77" t="s">
        <v>29</v>
      </c>
      <c r="AK347" s="78"/>
      <c r="AL347" s="77" t="s">
        <v>24</v>
      </c>
      <c r="AM347" s="77" t="s">
        <v>28</v>
      </c>
      <c r="AN347" s="77" t="s">
        <v>29</v>
      </c>
      <c r="AO347" s="78"/>
      <c r="AP347" s="77" t="s">
        <v>24</v>
      </c>
      <c r="AQ347" s="77" t="s">
        <v>28</v>
      </c>
      <c r="AR347" s="77" t="s">
        <v>29</v>
      </c>
      <c r="AS347" s="78"/>
      <c r="AT347" s="77" t="s">
        <v>24</v>
      </c>
      <c r="AU347" s="77" t="s">
        <v>28</v>
      </c>
      <c r="AV347" s="77" t="s">
        <v>29</v>
      </c>
      <c r="AW347" s="78"/>
      <c r="AX347" s="77" t="s">
        <v>24</v>
      </c>
      <c r="AY347" s="77" t="s">
        <v>28</v>
      </c>
      <c r="AZ347" s="77" t="s">
        <v>29</v>
      </c>
      <c r="BA347" s="78"/>
      <c r="BB347" s="77" t="s">
        <v>24</v>
      </c>
      <c r="BC347" s="77" t="s">
        <v>28</v>
      </c>
      <c r="BD347" s="77" t="s">
        <v>29</v>
      </c>
      <c r="BE347" s="78"/>
    </row>
    <row r="348" spans="21:57" ht="15" hidden="1" x14ac:dyDescent="0.25">
      <c r="U348" s="299" t="s">
        <v>316</v>
      </c>
      <c r="V348" s="67">
        <f>IF(D125&lt;7,6,ROUND(D125,0.1))</f>
        <v>6</v>
      </c>
      <c r="W348" s="67" t="s">
        <v>174</v>
      </c>
      <c r="X348" s="67">
        <f>IF($K$42&lt;='DB &gt; 100 ha'!R68,1,IF($K$42&gt;='DB &gt; 100 ha'!$Q$28,3,2))</f>
        <v>1</v>
      </c>
      <c r="Y348" s="300">
        <f>DGET('DB &gt; 100 ha'!$F$2:$N$41,'DB &gt; 100 ha'!$I$2,V347:X348)</f>
        <v>3</v>
      </c>
      <c r="Z348" s="67">
        <f>IF(E125&lt;7,6,ROUND(E125,0.1))</f>
        <v>6</v>
      </c>
      <c r="AA348" s="67" t="s">
        <v>174</v>
      </c>
      <c r="AB348" s="67">
        <f>IF($K$42&lt;='DB &gt; 100 ha'!V68,1,IF($K$42&gt;='DB &gt; 100 ha'!$Q$28,3,2))</f>
        <v>1</v>
      </c>
      <c r="AC348" s="300">
        <f>DGET('DB &gt; 100 ha'!$F$2:$N$41,'DB &gt; 100 ha'!$I$2,Z347:AB348)</f>
        <v>3</v>
      </c>
      <c r="AD348" s="67">
        <f>IF(F125&lt;7,6,ROUND(F125,0.1))</f>
        <v>6</v>
      </c>
      <c r="AE348" s="67" t="s">
        <v>174</v>
      </c>
      <c r="AF348" s="67">
        <f>IF($K$42&lt;='DB &gt; 100 ha'!Z68,1,IF($K$42&gt;='DB &gt; 100 ha'!$Q$28,3,2))</f>
        <v>1</v>
      </c>
      <c r="AG348" s="300">
        <f>DGET('DB &gt; 100 ha'!$F$2:$N$41,'DB &gt; 100 ha'!$I$2,AD347:AF348)</f>
        <v>3</v>
      </c>
      <c r="AH348" s="67">
        <f>IF(G125&lt;7,6,ROUND(G125,0.1))</f>
        <v>6</v>
      </c>
      <c r="AI348" s="67" t="s">
        <v>174</v>
      </c>
      <c r="AJ348" s="67">
        <f>IF($K$42&lt;='DB &gt; 100 ha'!AD68,1,IF($K$42&gt;='DB &gt; 100 ha'!$Q$28,3,2))</f>
        <v>1</v>
      </c>
      <c r="AK348" s="300">
        <f>DGET('DB &gt; 100 ha'!$F$2:$N$41,'DB &gt; 100 ha'!$I$2,AH347:AJ348)</f>
        <v>3</v>
      </c>
      <c r="AL348" s="67">
        <f>IF(H125&lt;7,6,ROUND(H125,0.1))</f>
        <v>6</v>
      </c>
      <c r="AM348" s="67" t="s">
        <v>174</v>
      </c>
      <c r="AN348" s="67">
        <f>IF($K$42&lt;='DB &gt; 100 ha'!AH68,1,IF($K$42&gt;='DB &gt; 100 ha'!$Q$28,3,2))</f>
        <v>1</v>
      </c>
      <c r="AO348" s="300">
        <f>DGET('DB &gt; 100 ha'!$F$2:$N$41,'DB &gt; 100 ha'!$I$2,AL347:AN348)</f>
        <v>3</v>
      </c>
      <c r="AP348" s="67">
        <f>IF(I125&lt;7,6,ROUND(I125,0.1))</f>
        <v>6</v>
      </c>
      <c r="AQ348" s="67" t="s">
        <v>174</v>
      </c>
      <c r="AR348" s="67">
        <f>IF($K$42&lt;='DB &gt; 100 ha'!AL68,1,IF($K$42&gt;='DB &gt; 100 ha'!$Q$28,3,2))</f>
        <v>1</v>
      </c>
      <c r="AS348" s="300">
        <f>DGET('DB &gt; 100 ha'!$F$2:$N$41,'DB &gt; 100 ha'!$I$2,AP347:AR348)</f>
        <v>3</v>
      </c>
      <c r="AT348" s="67">
        <f>IF(J125&lt;7,6,ROUND(J125,0.1))</f>
        <v>6</v>
      </c>
      <c r="AU348" s="67" t="s">
        <v>174</v>
      </c>
      <c r="AV348" s="67">
        <f>IF($K$42&lt;='DB &gt; 100 ha'!AP68,1,IF($K$42&gt;='DB &gt; 100 ha'!$Q$28,3,2))</f>
        <v>1</v>
      </c>
      <c r="AW348" s="300">
        <f>DGET('DB &gt; 100 ha'!$F$2:$N$41,'DB &gt; 100 ha'!$I$2,AT347:AV348)</f>
        <v>3</v>
      </c>
      <c r="AX348" s="67">
        <f>IF(K125&lt;7,6,ROUND(K125,0.1))</f>
        <v>6</v>
      </c>
      <c r="AY348" s="67" t="s">
        <v>174</v>
      </c>
      <c r="AZ348" s="67">
        <f>IF($K$42&lt;='DB &gt; 100 ha'!AT68,1,IF($K$42&gt;='DB &gt; 100 ha'!$Q$28,3,2))</f>
        <v>1</v>
      </c>
      <c r="BA348" s="300">
        <f>DGET('DB &gt; 100 ha'!$F$2:$N$41,'DB &gt; 100 ha'!$I$2,AX347:AZ348)</f>
        <v>3</v>
      </c>
      <c r="BB348" s="67">
        <f>IF(L125&lt;7,6,ROUND(L125,0.1))</f>
        <v>6</v>
      </c>
      <c r="BC348" s="67" t="s">
        <v>174</v>
      </c>
      <c r="BD348" s="67">
        <f>IF($K$42&lt;='DB &gt; 100 ha'!AX68,1,IF($K$42&gt;='DB &gt; 100 ha'!$Q$28,3,2))</f>
        <v>1</v>
      </c>
      <c r="BE348" s="300">
        <f>DGET('DB &gt; 100 ha'!$F$2:$N$41,'DB &gt; 100 ha'!$I$2,BB347:BD348)</f>
        <v>3</v>
      </c>
    </row>
    <row r="349" spans="21:57" ht="15" hidden="1" x14ac:dyDescent="0.25">
      <c r="U349" s="157" t="s">
        <v>315</v>
      </c>
      <c r="V349" s="77" t="s">
        <v>24</v>
      </c>
      <c r="W349" s="77" t="s">
        <v>28</v>
      </c>
      <c r="X349" s="77" t="s">
        <v>29</v>
      </c>
      <c r="Y349" s="300">
        <f>IF(X350=0,0,DGET('DB &gt; 100 ha'!$F$2:$N$41,'DB &gt; 100 ha'!$J$2,V349:X350))</f>
        <v>0</v>
      </c>
      <c r="Z349" s="77" t="s">
        <v>24</v>
      </c>
      <c r="AA349" s="77" t="s">
        <v>28</v>
      </c>
      <c r="AB349" s="77" t="s">
        <v>29</v>
      </c>
      <c r="AC349" s="300">
        <f>IF(AB350=0,0,DGET('DB &gt; 100 ha'!$F$2:$N$41,'DB &gt; 100 ha'!$J$2,Z349:AB350))</f>
        <v>0</v>
      </c>
      <c r="AD349" s="77" t="s">
        <v>24</v>
      </c>
      <c r="AE349" s="77" t="s">
        <v>28</v>
      </c>
      <c r="AF349" s="77" t="s">
        <v>29</v>
      </c>
      <c r="AG349" s="300">
        <f>IF(AF350=0,0,DGET('DB &gt; 100 ha'!$F$2:$N$41,'DB &gt; 100 ha'!$J$2,AD349:AF350))</f>
        <v>0</v>
      </c>
      <c r="AH349" s="77" t="s">
        <v>24</v>
      </c>
      <c r="AI349" s="77" t="s">
        <v>28</v>
      </c>
      <c r="AJ349" s="77" t="s">
        <v>29</v>
      </c>
      <c r="AK349" s="300">
        <f>IF(AJ350=0,0,DGET('DB &gt; 100 ha'!$F$2:$N$41,'DB &gt; 100 ha'!$J$2,AH349:AJ350))</f>
        <v>0</v>
      </c>
      <c r="AL349" s="77" t="s">
        <v>24</v>
      </c>
      <c r="AM349" s="77" t="s">
        <v>28</v>
      </c>
      <c r="AN349" s="77" t="s">
        <v>29</v>
      </c>
      <c r="AO349" s="300">
        <f>IF(AN350=0,0,DGET('DB &gt; 100 ha'!$F$2:$N$41,'DB &gt; 100 ha'!$J$2,AL349:AN350))</f>
        <v>0</v>
      </c>
      <c r="AP349" s="77" t="s">
        <v>24</v>
      </c>
      <c r="AQ349" s="77" t="s">
        <v>28</v>
      </c>
      <c r="AR349" s="77" t="s">
        <v>29</v>
      </c>
      <c r="AS349" s="300">
        <f>IF(AR350=0,0,DGET('DB &gt; 100 ha'!$F$2:$N$41,'DB &gt; 100 ha'!$J$2,AP349:AR350))</f>
        <v>0</v>
      </c>
      <c r="AT349" s="77" t="s">
        <v>24</v>
      </c>
      <c r="AU349" s="77" t="s">
        <v>28</v>
      </c>
      <c r="AV349" s="77" t="s">
        <v>29</v>
      </c>
      <c r="AW349" s="300">
        <f>IF(AV350=0,0,DGET('DB &gt; 100 ha'!$F$2:$N$41,'DB &gt; 100 ha'!$J$2,AT349:AV350))</f>
        <v>0</v>
      </c>
      <c r="AX349" s="77" t="s">
        <v>24</v>
      </c>
      <c r="AY349" s="77" t="s">
        <v>28</v>
      </c>
      <c r="AZ349" s="77" t="s">
        <v>29</v>
      </c>
      <c r="BA349" s="300">
        <f>IF(AZ350=0,0,DGET('DB &gt; 100 ha'!$F$2:$N$41,'DB &gt; 100 ha'!$J$2,AX349:AZ350))</f>
        <v>0</v>
      </c>
      <c r="BB349" s="77" t="s">
        <v>24</v>
      </c>
      <c r="BC349" s="77" t="s">
        <v>28</v>
      </c>
      <c r="BD349" s="77" t="s">
        <v>29</v>
      </c>
      <c r="BE349" s="300">
        <f>IF(BD350=0,0,DGET('DB &gt; 100 ha'!$F$2:$N$41,'DB &gt; 100 ha'!$J$2,BB349:BD350))</f>
        <v>0</v>
      </c>
    </row>
    <row r="350" spans="21:57" ht="15" hidden="1" x14ac:dyDescent="0.25">
      <c r="U350" s="157" t="s">
        <v>332</v>
      </c>
      <c r="V350" s="67">
        <f>V348</f>
        <v>6</v>
      </c>
      <c r="W350" s="67" t="s">
        <v>174</v>
      </c>
      <c r="X350" s="65">
        <f>IF($K$43&gt;'DB &gt; 100 ha'!$R$31,'DB &gt; 100 ha'!$P$32,IF($K$43&gt;'DB &gt; 100 ha'!$R$30,'DB &gt; 100 ha'!$P$31,IF($K$43&gt;='DB &gt; 100 ha'!$Q$30,'DB &gt; 100 ha'!$P$26,0)))</f>
        <v>0</v>
      </c>
      <c r="Z350" s="67">
        <f>Z348</f>
        <v>6</v>
      </c>
      <c r="AA350" s="67" t="s">
        <v>174</v>
      </c>
      <c r="AB350" s="65">
        <f>IF($K$43&gt;'DB &gt; 100 ha'!$R$31,'DB &gt; 100 ha'!$P$32,IF($K$43&gt;'DB &gt; 100 ha'!$R$30,'DB &gt; 100 ha'!$P$31,IF($K$43&gt;='DB &gt; 100 ha'!$Q$30,'DB &gt; 100 ha'!$P$26,0)))</f>
        <v>0</v>
      </c>
      <c r="AC350" s="300"/>
      <c r="AD350" s="67">
        <f>AD348</f>
        <v>6</v>
      </c>
      <c r="AE350" s="67" t="s">
        <v>174</v>
      </c>
      <c r="AF350" s="65">
        <f>IF($K$43&gt;'DB &gt; 100 ha'!$R$31,'DB &gt; 100 ha'!$P$32,IF($K$43&gt;'DB &gt; 100 ha'!$R$30,'DB &gt; 100 ha'!$P$31,IF($K$43&gt;='DB &gt; 100 ha'!$Q$30,'DB &gt; 100 ha'!$P$26,0)))</f>
        <v>0</v>
      </c>
      <c r="AG350" s="300"/>
      <c r="AH350" s="67">
        <f>AH348</f>
        <v>6</v>
      </c>
      <c r="AI350" s="67" t="s">
        <v>174</v>
      </c>
      <c r="AJ350" s="65">
        <f>IF($K$43&gt;'DB &gt; 100 ha'!$R$31,'DB &gt; 100 ha'!$P$32,IF($K$43&gt;'DB &gt; 100 ha'!$R$30,'DB &gt; 100 ha'!$P$31,IF($K$43&gt;='DB &gt; 100 ha'!$Q$30,'DB &gt; 100 ha'!$P$26,0)))</f>
        <v>0</v>
      </c>
      <c r="AK350" s="300"/>
      <c r="AL350" s="67">
        <f>AL348</f>
        <v>6</v>
      </c>
      <c r="AM350" s="67" t="s">
        <v>174</v>
      </c>
      <c r="AN350" s="65">
        <f>IF($K$43&gt;'DB &gt; 100 ha'!$R$31,'DB &gt; 100 ha'!$P$32,IF($K$43&gt;'DB &gt; 100 ha'!$R$30,'DB &gt; 100 ha'!$P$31,IF($K$43&gt;='DB &gt; 100 ha'!$Q$30,'DB &gt; 100 ha'!$P$26,0)))</f>
        <v>0</v>
      </c>
      <c r="AO350" s="300"/>
      <c r="AP350" s="67">
        <f>AP348</f>
        <v>6</v>
      </c>
      <c r="AQ350" s="67" t="s">
        <v>317</v>
      </c>
      <c r="AR350" s="65">
        <f>IF($K$43&gt;'DB &gt; 100 ha'!$R$31,'DB &gt; 100 ha'!$P$32,IF($K$43&gt;'DB &gt; 100 ha'!$R$30,'DB &gt; 100 ha'!$P$31,IF($K$43&gt;='DB &gt; 100 ha'!$Q$30,'DB &gt; 100 ha'!$P$26,0)))</f>
        <v>0</v>
      </c>
      <c r="AS350" s="300"/>
      <c r="AT350" s="67">
        <f>AT348</f>
        <v>6</v>
      </c>
      <c r="AU350" s="67" t="s">
        <v>174</v>
      </c>
      <c r="AV350" s="65">
        <f>IF($K$43&gt;'DB &gt; 100 ha'!$R$31,'DB &gt; 100 ha'!$P$32,IF($K$43&gt;'DB &gt; 100 ha'!$R$30,'DB &gt; 100 ha'!$P$31,IF($K$43&gt;='DB &gt; 100 ha'!$Q$30,'DB &gt; 100 ha'!$P$26,0)))</f>
        <v>0</v>
      </c>
      <c r="AW350" s="300"/>
      <c r="AX350" s="67">
        <f>AX348</f>
        <v>6</v>
      </c>
      <c r="AY350" s="67" t="s">
        <v>174</v>
      </c>
      <c r="AZ350" s="65">
        <f>IF($K$43&gt;'DB &gt; 100 ha'!$R$31,'DB &gt; 100 ha'!$P$32,IF($K$43&gt;'DB &gt; 100 ha'!$R$30,'DB &gt; 100 ha'!$P$31,IF($K$43&gt;='DB &gt; 100 ha'!$Q$30,'DB &gt; 100 ha'!$P$26,0)))</f>
        <v>0</v>
      </c>
      <c r="BA350" s="300"/>
      <c r="BB350" s="67">
        <f>BB348</f>
        <v>6</v>
      </c>
      <c r="BC350" s="67" t="s">
        <v>174</v>
      </c>
      <c r="BD350" s="65">
        <f>IF($K$43&gt;'DB &gt; 100 ha'!$R$31,'DB &gt; 100 ha'!$P$32,IF($K$43&gt;'DB &gt; 100 ha'!$R$30,'DB &gt; 100 ha'!$P$31,IF($K$43&gt;='DB &gt; 100 ha'!$Q$30,'DB &gt; 100 ha'!$P$26,0)))</f>
        <v>0</v>
      </c>
      <c r="BE350" s="300"/>
    </row>
    <row r="351" spans="21:57" ht="15" hidden="1" x14ac:dyDescent="0.25">
      <c r="U351" s="157" t="s">
        <v>315</v>
      </c>
      <c r="V351" s="77" t="s">
        <v>24</v>
      </c>
      <c r="W351" s="77" t="s">
        <v>28</v>
      </c>
      <c r="X351" s="77" t="s">
        <v>29</v>
      </c>
      <c r="Y351" s="300">
        <f>DGET('DB &gt; 100 ha'!$F$2:$N$41,'DB &gt; 100 ha'!$K$2,V351:X352)</f>
        <v>61</v>
      </c>
      <c r="Z351" s="77" t="s">
        <v>24</v>
      </c>
      <c r="AA351" s="77" t="s">
        <v>28</v>
      </c>
      <c r="AB351" s="77" t="s">
        <v>29</v>
      </c>
      <c r="AC351" s="300">
        <f>DGET('DB &gt; 100 ha'!$F$2:$N$41,'DB &gt; 100 ha'!$K$2,Z351:AB352)</f>
        <v>61</v>
      </c>
      <c r="AD351" s="77" t="s">
        <v>24</v>
      </c>
      <c r="AE351" s="77" t="s">
        <v>28</v>
      </c>
      <c r="AF351" s="77" t="s">
        <v>29</v>
      </c>
      <c r="AG351" s="300">
        <f>DGET('DB &gt; 100 ha'!$F$2:$N$41,'DB &gt; 100 ha'!$K$2,AD351:AF352)</f>
        <v>61</v>
      </c>
      <c r="AH351" s="77" t="s">
        <v>24</v>
      </c>
      <c r="AI351" s="77" t="s">
        <v>28</v>
      </c>
      <c r="AJ351" s="77" t="s">
        <v>29</v>
      </c>
      <c r="AK351" s="300">
        <f>DGET('DB &gt; 100 ha'!$F$2:$N$41,'DB &gt; 100 ha'!$K$2,AH351:AJ352)</f>
        <v>61</v>
      </c>
      <c r="AL351" s="77" t="s">
        <v>24</v>
      </c>
      <c r="AM351" s="77" t="s">
        <v>28</v>
      </c>
      <c r="AN351" s="77" t="s">
        <v>29</v>
      </c>
      <c r="AO351" s="300">
        <f>DGET('DB &gt; 100 ha'!$F$2:$N$41,'DB &gt; 100 ha'!$K$2,AL351:AN352)</f>
        <v>61</v>
      </c>
      <c r="AP351" s="77" t="s">
        <v>24</v>
      </c>
      <c r="AQ351" s="77" t="s">
        <v>28</v>
      </c>
      <c r="AR351" s="77" t="s">
        <v>29</v>
      </c>
      <c r="AS351" s="300">
        <f>DGET('DB &gt; 100 ha'!$F$2:$N$41,'DB &gt; 100 ha'!$K$2,AP351:AR352)</f>
        <v>61</v>
      </c>
      <c r="AT351" s="77" t="s">
        <v>24</v>
      </c>
      <c r="AU351" s="77" t="s">
        <v>28</v>
      </c>
      <c r="AV351" s="77" t="s">
        <v>29</v>
      </c>
      <c r="AW351" s="300">
        <f>DGET('DB &gt; 100 ha'!$F$2:$N$41,'DB &gt; 100 ha'!$K$2,AT351:AV352)</f>
        <v>61</v>
      </c>
      <c r="AX351" s="77" t="s">
        <v>24</v>
      </c>
      <c r="AY351" s="77" t="s">
        <v>28</v>
      </c>
      <c r="AZ351" s="77" t="s">
        <v>29</v>
      </c>
      <c r="BA351" s="300">
        <f>DGET('DB &gt; 100 ha'!$F$2:$N$41,'DB &gt; 100 ha'!$K$2,AX351:AZ352)</f>
        <v>61</v>
      </c>
      <c r="BB351" s="77" t="s">
        <v>24</v>
      </c>
      <c r="BC351" s="77" t="s">
        <v>28</v>
      </c>
      <c r="BD351" s="77" t="s">
        <v>29</v>
      </c>
      <c r="BE351" s="300">
        <f>DGET('DB &gt; 100 ha'!$F$2:$N$41,'DB &gt; 100 ha'!$K$2,BB351:BD352)</f>
        <v>61</v>
      </c>
    </row>
    <row r="352" spans="21:57" ht="15" hidden="1" x14ac:dyDescent="0.25">
      <c r="U352" s="157" t="s">
        <v>336</v>
      </c>
      <c r="V352" s="67">
        <f>V350</f>
        <v>6</v>
      </c>
      <c r="W352" s="77" t="s">
        <v>174</v>
      </c>
      <c r="X352" s="65">
        <v>1</v>
      </c>
      <c r="Z352" s="67">
        <f>Z350</f>
        <v>6</v>
      </c>
      <c r="AA352" s="77" t="s">
        <v>174</v>
      </c>
      <c r="AB352" s="65">
        <v>1</v>
      </c>
      <c r="AD352" s="67">
        <f>AD350</f>
        <v>6</v>
      </c>
      <c r="AE352" s="77" t="s">
        <v>174</v>
      </c>
      <c r="AF352" s="65">
        <v>1</v>
      </c>
      <c r="AH352" s="67">
        <f>AH350</f>
        <v>6</v>
      </c>
      <c r="AI352" s="77" t="s">
        <v>174</v>
      </c>
      <c r="AJ352" s="65">
        <v>1</v>
      </c>
      <c r="AL352" s="67">
        <f>AL350</f>
        <v>6</v>
      </c>
      <c r="AM352" s="77" t="s">
        <v>174</v>
      </c>
      <c r="AN352" s="65">
        <v>1</v>
      </c>
      <c r="AP352" s="67">
        <f>AP350</f>
        <v>6</v>
      </c>
      <c r="AQ352" s="77" t="s">
        <v>174</v>
      </c>
      <c r="AR352" s="65">
        <v>1</v>
      </c>
      <c r="AT352" s="67">
        <f>AT350</f>
        <v>6</v>
      </c>
      <c r="AU352" s="77" t="s">
        <v>174</v>
      </c>
      <c r="AV352" s="65">
        <v>1</v>
      </c>
      <c r="AX352" s="67">
        <f>AX350</f>
        <v>6</v>
      </c>
      <c r="AY352" s="77" t="s">
        <v>174</v>
      </c>
      <c r="AZ352" s="65">
        <v>1</v>
      </c>
      <c r="BB352" s="67">
        <f>BB350</f>
        <v>6</v>
      </c>
      <c r="BC352" s="77" t="s">
        <v>174</v>
      </c>
      <c r="BD352" s="65">
        <v>1</v>
      </c>
    </row>
    <row r="353" spans="21:57" ht="15" hidden="1" x14ac:dyDescent="0.25">
      <c r="U353" s="157" t="s">
        <v>315</v>
      </c>
      <c r="V353" s="77" t="s">
        <v>24</v>
      </c>
      <c r="W353" s="77" t="s">
        <v>28</v>
      </c>
      <c r="X353" s="77" t="s">
        <v>29</v>
      </c>
      <c r="Y353" s="300">
        <f>DGET('DB &gt; 100 ha'!$F$2:$N$41,'DB &gt; 100 ha'!$L$2,V353:X354)</f>
        <v>11</v>
      </c>
      <c r="Z353" s="77" t="s">
        <v>24</v>
      </c>
      <c r="AA353" s="77" t="s">
        <v>28</v>
      </c>
      <c r="AB353" s="77" t="s">
        <v>29</v>
      </c>
      <c r="AC353" s="300">
        <f>DGET('DB &gt; 100 ha'!$F$2:$N$41,'DB &gt; 100 ha'!$L$2,Z353:AB354)</f>
        <v>11</v>
      </c>
      <c r="AD353" s="77" t="s">
        <v>24</v>
      </c>
      <c r="AE353" s="77" t="s">
        <v>28</v>
      </c>
      <c r="AF353" s="77" t="s">
        <v>29</v>
      </c>
      <c r="AG353" s="300">
        <f>DGET('DB &gt; 100 ha'!$F$2:$N$41,'DB &gt; 100 ha'!$L$2,AD353:AF354)</f>
        <v>11</v>
      </c>
      <c r="AH353" s="77" t="s">
        <v>24</v>
      </c>
      <c r="AI353" s="77" t="s">
        <v>28</v>
      </c>
      <c r="AJ353" s="77" t="s">
        <v>29</v>
      </c>
      <c r="AK353" s="300">
        <f>DGET('DB &gt; 100 ha'!$F$2:$N$41,'DB &gt; 100 ha'!$L$2,AH353:AJ354)</f>
        <v>11</v>
      </c>
      <c r="AL353" s="77" t="s">
        <v>24</v>
      </c>
      <c r="AM353" s="77" t="s">
        <v>28</v>
      </c>
      <c r="AN353" s="77" t="s">
        <v>29</v>
      </c>
      <c r="AO353" s="300">
        <f>DGET('DB &gt; 100 ha'!$F$2:$N$41,'DB &gt; 100 ha'!$L$2,AL353:AN354)</f>
        <v>11</v>
      </c>
      <c r="AP353" s="77" t="s">
        <v>24</v>
      </c>
      <c r="AQ353" s="77" t="s">
        <v>28</v>
      </c>
      <c r="AR353" s="77" t="s">
        <v>29</v>
      </c>
      <c r="AS353" s="300">
        <f>DGET('DB &gt; 100 ha'!$F$2:$N$41,'DB &gt; 100 ha'!$L$2,AP353:AR354)</f>
        <v>11</v>
      </c>
      <c r="AT353" s="77" t="s">
        <v>24</v>
      </c>
      <c r="AU353" s="77" t="s">
        <v>28</v>
      </c>
      <c r="AV353" s="77" t="s">
        <v>29</v>
      </c>
      <c r="AW353" s="300">
        <f>DGET('DB &gt; 100 ha'!$F$2:$N$41,'DB &gt; 100 ha'!$L$2,AT353:AV354)</f>
        <v>11</v>
      </c>
      <c r="AX353" s="77" t="s">
        <v>24</v>
      </c>
      <c r="AY353" s="77" t="s">
        <v>28</v>
      </c>
      <c r="AZ353" s="77" t="s">
        <v>29</v>
      </c>
      <c r="BA353" s="300">
        <f>DGET('DB &gt; 100 ha'!$F$2:$N$41,'DB &gt; 100 ha'!$L$2,AX353:AZ354)</f>
        <v>11</v>
      </c>
      <c r="BB353" s="77" t="s">
        <v>24</v>
      </c>
      <c r="BC353" s="77" t="s">
        <v>28</v>
      </c>
      <c r="BD353" s="77" t="s">
        <v>29</v>
      </c>
      <c r="BE353" s="300">
        <f>DGET('DB &gt; 100 ha'!$F$2:$N$41,'DB &gt; 100 ha'!$L$2,BB353:BD354)</f>
        <v>11</v>
      </c>
    </row>
    <row r="354" spans="21:57" ht="15" hidden="1" x14ac:dyDescent="0.25">
      <c r="U354" s="157" t="s">
        <v>337</v>
      </c>
      <c r="V354" s="67">
        <f>V352</f>
        <v>6</v>
      </c>
      <c r="W354" s="77" t="s">
        <v>174</v>
      </c>
      <c r="X354" s="65">
        <f>X352</f>
        <v>1</v>
      </c>
      <c r="Z354" s="67">
        <f>Z352</f>
        <v>6</v>
      </c>
      <c r="AA354" s="77" t="s">
        <v>174</v>
      </c>
      <c r="AB354" s="65">
        <f>AB352</f>
        <v>1</v>
      </c>
      <c r="AD354" s="67">
        <f>AD352</f>
        <v>6</v>
      </c>
      <c r="AE354" s="77" t="s">
        <v>174</v>
      </c>
      <c r="AF354" s="65">
        <f>AF352</f>
        <v>1</v>
      </c>
      <c r="AH354" s="67">
        <f>AH352</f>
        <v>6</v>
      </c>
      <c r="AI354" s="77" t="s">
        <v>174</v>
      </c>
      <c r="AJ354" s="65">
        <f>AJ352</f>
        <v>1</v>
      </c>
      <c r="AL354" s="67">
        <f>AL352</f>
        <v>6</v>
      </c>
      <c r="AM354" s="77" t="s">
        <v>174</v>
      </c>
      <c r="AN354" s="65">
        <f>AN352</f>
        <v>1</v>
      </c>
      <c r="AP354" s="67">
        <f>AP352</f>
        <v>6</v>
      </c>
      <c r="AQ354" s="77" t="s">
        <v>174</v>
      </c>
      <c r="AR354" s="65">
        <f>AR352</f>
        <v>1</v>
      </c>
      <c r="AT354" s="67">
        <f>AT352</f>
        <v>6</v>
      </c>
      <c r="AU354" s="77" t="s">
        <v>174</v>
      </c>
      <c r="AV354" s="65">
        <f>AV352</f>
        <v>1</v>
      </c>
      <c r="AX354" s="67">
        <f>AX352</f>
        <v>6</v>
      </c>
      <c r="AY354" s="77" t="s">
        <v>174</v>
      </c>
      <c r="AZ354" s="65">
        <f>AZ352</f>
        <v>1</v>
      </c>
      <c r="BB354" s="67">
        <f>BB352</f>
        <v>6</v>
      </c>
      <c r="BC354" s="77" t="s">
        <v>174</v>
      </c>
      <c r="BD354" s="65">
        <f>BD352</f>
        <v>1</v>
      </c>
    </row>
    <row r="355" spans="21:57" ht="15" hidden="1" x14ac:dyDescent="0.25">
      <c r="U355" s="157" t="s">
        <v>315</v>
      </c>
      <c r="V355" s="77" t="s">
        <v>24</v>
      </c>
      <c r="W355" s="77" t="s">
        <v>28</v>
      </c>
      <c r="X355" s="77" t="s">
        <v>29</v>
      </c>
      <c r="Y355" s="300">
        <f>DGET('DB &gt; 100 ha'!$F$2:$N$41,'DB &gt; 100 ha'!$M$2,V355:X356)</f>
        <v>0</v>
      </c>
      <c r="Z355" s="77" t="s">
        <v>24</v>
      </c>
      <c r="AA355" s="77" t="s">
        <v>28</v>
      </c>
      <c r="AB355" s="77" t="s">
        <v>29</v>
      </c>
      <c r="AC355" s="300">
        <f>DGET('DB &gt; 100 ha'!$F$2:$N$41,'DB &gt; 100 ha'!$M$2,Z355:AB356)</f>
        <v>0</v>
      </c>
      <c r="AD355" s="77" t="s">
        <v>24</v>
      </c>
      <c r="AE355" s="77" t="s">
        <v>28</v>
      </c>
      <c r="AF355" s="77" t="s">
        <v>29</v>
      </c>
      <c r="AG355" s="300">
        <f>DGET('DB &gt; 100 ha'!$F$2:$N$41,'DB &gt; 100 ha'!$M$2,AD355:AF356)</f>
        <v>0</v>
      </c>
      <c r="AH355" s="77" t="s">
        <v>24</v>
      </c>
      <c r="AI355" s="77" t="s">
        <v>28</v>
      </c>
      <c r="AJ355" s="77" t="s">
        <v>29</v>
      </c>
      <c r="AK355" s="300">
        <f>DGET('DB &gt; 100 ha'!$F$2:$N$41,'DB &gt; 100 ha'!$M$2,AH355:AJ356)</f>
        <v>0</v>
      </c>
      <c r="AL355" s="77" t="s">
        <v>24</v>
      </c>
      <c r="AM355" s="77" t="s">
        <v>28</v>
      </c>
      <c r="AN355" s="77" t="s">
        <v>29</v>
      </c>
      <c r="AO355" s="300">
        <f>DGET('DB &gt; 100 ha'!$F$2:$N$41,'DB &gt; 100 ha'!$M$2,AL355:AN356)</f>
        <v>0</v>
      </c>
      <c r="AP355" s="77" t="s">
        <v>24</v>
      </c>
      <c r="AQ355" s="77" t="s">
        <v>28</v>
      </c>
      <c r="AR355" s="77" t="s">
        <v>29</v>
      </c>
      <c r="AS355" s="300">
        <f>DGET('DB &gt; 100 ha'!$F$2:$N$41,'DB &gt; 100 ha'!$M$2,AP355:AR356)</f>
        <v>0</v>
      </c>
      <c r="AT355" s="77" t="s">
        <v>24</v>
      </c>
      <c r="AU355" s="77" t="s">
        <v>28</v>
      </c>
      <c r="AV355" s="77" t="s">
        <v>29</v>
      </c>
      <c r="AW355" s="300">
        <f>DGET('DB &gt; 100 ha'!$F$2:$N$41,'DB &gt; 100 ha'!$M$2,AT355:AV356)</f>
        <v>0</v>
      </c>
      <c r="AX355" s="77" t="s">
        <v>24</v>
      </c>
      <c r="AY355" s="77" t="s">
        <v>28</v>
      </c>
      <c r="AZ355" s="77" t="s">
        <v>29</v>
      </c>
      <c r="BA355" s="300">
        <f>DGET('DB &gt; 100 ha'!$F$2:$N$41,'DB &gt; 100 ha'!$M$2,AX355:AZ356)</f>
        <v>0</v>
      </c>
      <c r="BB355" s="77" t="s">
        <v>24</v>
      </c>
      <c r="BC355" s="77" t="s">
        <v>28</v>
      </c>
      <c r="BD355" s="77" t="s">
        <v>29</v>
      </c>
      <c r="BE355" s="300">
        <f>DGET('DB &gt; 100 ha'!$F$2:$N$41,'DB &gt; 100 ha'!$M$2,BB355:BD356)</f>
        <v>0</v>
      </c>
    </row>
    <row r="356" spans="21:57" ht="15" hidden="1" x14ac:dyDescent="0.25">
      <c r="U356" s="157" t="s">
        <v>342</v>
      </c>
      <c r="V356" s="67">
        <f>V354</f>
        <v>6</v>
      </c>
      <c r="W356" s="77" t="str">
        <f>W354</f>
        <v>&gt;20</v>
      </c>
      <c r="X356" s="65">
        <f>$O$64+1</f>
        <v>1</v>
      </c>
      <c r="Z356" s="67">
        <f>Z354</f>
        <v>6</v>
      </c>
      <c r="AA356" s="77" t="str">
        <f>AA354</f>
        <v>&gt;20</v>
      </c>
      <c r="AB356" s="65">
        <f>$O$64+1</f>
        <v>1</v>
      </c>
      <c r="AD356" s="67">
        <f>AD354</f>
        <v>6</v>
      </c>
      <c r="AE356" s="77" t="str">
        <f>AE354</f>
        <v>&gt;20</v>
      </c>
      <c r="AF356" s="65">
        <f>$O$64+1</f>
        <v>1</v>
      </c>
      <c r="AH356" s="67">
        <f>AH354</f>
        <v>6</v>
      </c>
      <c r="AI356" s="77" t="str">
        <f>AI354</f>
        <v>&gt;20</v>
      </c>
      <c r="AJ356" s="65">
        <f>$O$64+1</f>
        <v>1</v>
      </c>
      <c r="AL356" s="67">
        <f>AL354</f>
        <v>6</v>
      </c>
      <c r="AM356" s="77" t="str">
        <f>AM354</f>
        <v>&gt;20</v>
      </c>
      <c r="AN356" s="65">
        <f>$O$64+1</f>
        <v>1</v>
      </c>
      <c r="AP356" s="67">
        <f>AP354</f>
        <v>6</v>
      </c>
      <c r="AQ356" s="77" t="str">
        <f>AQ354</f>
        <v>&gt;20</v>
      </c>
      <c r="AR356" s="65">
        <f>$O$64+1</f>
        <v>1</v>
      </c>
      <c r="AT356" s="67">
        <f>AT354</f>
        <v>6</v>
      </c>
      <c r="AU356" s="77" t="str">
        <f>AU354</f>
        <v>&gt;20</v>
      </c>
      <c r="AV356" s="65">
        <f>$O$64+1</f>
        <v>1</v>
      </c>
      <c r="AX356" s="67">
        <f>AX354</f>
        <v>6</v>
      </c>
      <c r="AY356" s="77" t="str">
        <f>AY354</f>
        <v>&gt;20</v>
      </c>
      <c r="AZ356" s="65">
        <f>$O$64+1</f>
        <v>1</v>
      </c>
      <c r="BB356" s="67">
        <f>BB354</f>
        <v>6</v>
      </c>
      <c r="BC356" s="77" t="str">
        <f>BC354</f>
        <v>&gt;20</v>
      </c>
      <c r="BD356" s="65">
        <f>$O$64+1</f>
        <v>1</v>
      </c>
    </row>
    <row r="357" spans="21:57" hidden="1" x14ac:dyDescent="0.2"/>
    <row r="358" spans="21:57" hidden="1" x14ac:dyDescent="0.2">
      <c r="U358" s="65" t="s">
        <v>23</v>
      </c>
      <c r="V358" s="65" t="s">
        <v>24</v>
      </c>
      <c r="W358" s="65" t="s">
        <v>25</v>
      </c>
      <c r="X358" s="65" t="s">
        <v>110</v>
      </c>
      <c r="Y358" s="65" t="s">
        <v>24</v>
      </c>
      <c r="Z358" s="65" t="s">
        <v>25</v>
      </c>
      <c r="AA358" s="65" t="s">
        <v>110</v>
      </c>
      <c r="AB358" s="65" t="s">
        <v>24</v>
      </c>
      <c r="AC358" s="65" t="s">
        <v>25</v>
      </c>
      <c r="AD358" s="65" t="s">
        <v>110</v>
      </c>
      <c r="AE358" s="65" t="s">
        <v>24</v>
      </c>
      <c r="AF358" s="65" t="s">
        <v>25</v>
      </c>
      <c r="AG358" s="65" t="s">
        <v>110</v>
      </c>
      <c r="AH358" s="65" t="s">
        <v>24</v>
      </c>
      <c r="AI358" s="65" t="s">
        <v>25</v>
      </c>
      <c r="AJ358" s="65" t="s">
        <v>110</v>
      </c>
      <c r="AK358" s="65" t="s">
        <v>24</v>
      </c>
      <c r="AL358" s="65" t="s">
        <v>25</v>
      </c>
      <c r="AM358" s="65" t="s">
        <v>110</v>
      </c>
      <c r="AN358" s="65" t="s">
        <v>24</v>
      </c>
      <c r="AO358" s="65" t="s">
        <v>25</v>
      </c>
      <c r="AP358" s="65" t="s">
        <v>110</v>
      </c>
      <c r="AQ358" s="65" t="s">
        <v>24</v>
      </c>
      <c r="AR358" s="65" t="s">
        <v>25</v>
      </c>
      <c r="AS358" s="65" t="s">
        <v>110</v>
      </c>
      <c r="AT358" s="65" t="s">
        <v>24</v>
      </c>
      <c r="AU358" s="65" t="s">
        <v>25</v>
      </c>
      <c r="AV358" s="65" t="s">
        <v>110</v>
      </c>
    </row>
    <row r="359" spans="21:57" hidden="1" x14ac:dyDescent="0.2">
      <c r="V359" s="65">
        <f>IF(D132&lt;3,2,ROUND(D132/5,1)*5)</f>
        <v>2</v>
      </c>
      <c r="W359" s="65">
        <v>0</v>
      </c>
      <c r="X359" s="65">
        <v>22</v>
      </c>
      <c r="Y359" s="65">
        <f>IF(E132&lt;3,2,ROUND(E132/5,1)*5)</f>
        <v>2</v>
      </c>
      <c r="Z359" s="65">
        <f>W359</f>
        <v>0</v>
      </c>
      <c r="AA359" s="65">
        <f>X359</f>
        <v>22</v>
      </c>
      <c r="AB359" s="65">
        <f>IF(F132&lt;3,2,ROUND(F132/5,1)*5)</f>
        <v>2</v>
      </c>
      <c r="AC359" s="65">
        <f>$Z$281</f>
        <v>0</v>
      </c>
      <c r="AD359" s="65">
        <f>X359</f>
        <v>22</v>
      </c>
      <c r="AE359" s="65">
        <f>IF(G132&lt;3,2,ROUND(G132/5,1)*5)</f>
        <v>2</v>
      </c>
      <c r="AF359" s="65">
        <f>$Z$281</f>
        <v>0</v>
      </c>
      <c r="AG359" s="65">
        <f>X359</f>
        <v>22</v>
      </c>
      <c r="AH359" s="65">
        <f>IF(H132&lt;3,2,ROUND(H132/5,1)*5)</f>
        <v>2</v>
      </c>
      <c r="AI359" s="65">
        <f>$Z$281</f>
        <v>0</v>
      </c>
      <c r="AJ359" s="65">
        <f>X359</f>
        <v>22</v>
      </c>
      <c r="AK359" s="65">
        <f>IF(I132&lt;3,2,ROUND(I132/5,1)*5)</f>
        <v>2</v>
      </c>
      <c r="AL359" s="65">
        <f>$Z$281</f>
        <v>0</v>
      </c>
      <c r="AM359" s="65">
        <f>X359</f>
        <v>22</v>
      </c>
      <c r="AN359" s="65">
        <f>IF(J132&lt;3,2,ROUND(J132/5,1)*5)</f>
        <v>2</v>
      </c>
      <c r="AO359" s="65">
        <f>$Z$281</f>
        <v>0</v>
      </c>
      <c r="AP359" s="65">
        <f>AM359</f>
        <v>22</v>
      </c>
      <c r="AQ359" s="65">
        <f>IF(K132&lt;3,2,ROUND(K132/5,1)*5)</f>
        <v>2</v>
      </c>
      <c r="AR359" s="65">
        <f>$Z$281</f>
        <v>0</v>
      </c>
      <c r="AS359" s="65">
        <f>AP359</f>
        <v>22</v>
      </c>
      <c r="AT359" s="65">
        <f>IF(L132&lt;3,2,ROUND(L132/5,1)*5)</f>
        <v>2</v>
      </c>
      <c r="AU359" s="65">
        <f>$Z$281</f>
        <v>0</v>
      </c>
      <c r="AV359" s="65">
        <f>AS359</f>
        <v>22</v>
      </c>
    </row>
    <row r="360" spans="21:57" ht="15" hidden="1" x14ac:dyDescent="0.25">
      <c r="U360" s="298" t="s">
        <v>315</v>
      </c>
      <c r="V360" s="77" t="s">
        <v>24</v>
      </c>
      <c r="W360" s="77" t="s">
        <v>28</v>
      </c>
      <c r="X360" s="77" t="s">
        <v>29</v>
      </c>
      <c r="Y360" s="78"/>
      <c r="Z360" s="77" t="s">
        <v>24</v>
      </c>
      <c r="AA360" s="77" t="s">
        <v>28</v>
      </c>
      <c r="AB360" s="77" t="s">
        <v>29</v>
      </c>
      <c r="AC360" s="78"/>
      <c r="AD360" s="77" t="s">
        <v>24</v>
      </c>
      <c r="AE360" s="77" t="s">
        <v>28</v>
      </c>
      <c r="AF360" s="77" t="s">
        <v>29</v>
      </c>
      <c r="AG360" s="78"/>
      <c r="AH360" s="77" t="s">
        <v>24</v>
      </c>
      <c r="AI360" s="77" t="s">
        <v>28</v>
      </c>
      <c r="AJ360" s="77" t="s">
        <v>29</v>
      </c>
      <c r="AK360" s="78"/>
      <c r="AL360" s="77" t="s">
        <v>24</v>
      </c>
      <c r="AM360" s="77" t="s">
        <v>28</v>
      </c>
      <c r="AN360" s="77" t="s">
        <v>29</v>
      </c>
      <c r="AO360" s="78"/>
      <c r="AP360" s="77" t="s">
        <v>24</v>
      </c>
      <c r="AQ360" s="77" t="s">
        <v>28</v>
      </c>
      <c r="AR360" s="77" t="s">
        <v>29</v>
      </c>
      <c r="AS360" s="78"/>
      <c r="AT360" s="77" t="s">
        <v>24</v>
      </c>
      <c r="AU360" s="77" t="s">
        <v>28</v>
      </c>
      <c r="AV360" s="77" t="s">
        <v>29</v>
      </c>
      <c r="AW360" s="78"/>
      <c r="AX360" s="77" t="s">
        <v>24</v>
      </c>
      <c r="AY360" s="77" t="s">
        <v>28</v>
      </c>
      <c r="AZ360" s="77" t="s">
        <v>29</v>
      </c>
      <c r="BA360" s="78"/>
      <c r="BB360" s="77" t="s">
        <v>24</v>
      </c>
      <c r="BC360" s="77" t="s">
        <v>28</v>
      </c>
      <c r="BD360" s="77" t="s">
        <v>29</v>
      </c>
      <c r="BE360" s="78"/>
    </row>
    <row r="361" spans="21:57" ht="15" hidden="1" x14ac:dyDescent="0.25">
      <c r="U361" s="299" t="s">
        <v>316</v>
      </c>
      <c r="V361" s="67">
        <f>IF(D132&lt;7,6,ROUND(D132,0.1))</f>
        <v>6</v>
      </c>
      <c r="W361" s="67" t="s">
        <v>174</v>
      </c>
      <c r="X361" s="67">
        <f>IF($K$42&lt;='DB &gt; 100 ha'!R75,1,IF($K$42&gt;='DB &gt; 100 ha'!$Q$28,3,2))</f>
        <v>1</v>
      </c>
      <c r="Y361" s="300">
        <f>DGET('DB &gt; 100 ha'!$F$2:$N$41,'DB &gt; 100 ha'!$I$2,V360:X361)</f>
        <v>3</v>
      </c>
      <c r="Z361" s="67">
        <f>IF(E132&lt;7,6,ROUND(E132,0.1))</f>
        <v>6</v>
      </c>
      <c r="AA361" s="67" t="s">
        <v>174</v>
      </c>
      <c r="AB361" s="67">
        <f>IF($K$42&lt;='DB &gt; 100 ha'!V75,1,IF($K$42&gt;='DB &gt; 100 ha'!$Q$28,3,2))</f>
        <v>1</v>
      </c>
      <c r="AC361" s="300">
        <f>DGET('DB &gt; 100 ha'!$F$2:$N$41,'DB &gt; 100 ha'!$I$2,Z360:AB361)</f>
        <v>3</v>
      </c>
      <c r="AD361" s="67">
        <f>IF(F132&lt;7,6,ROUND(F132,0.1))</f>
        <v>6</v>
      </c>
      <c r="AE361" s="67" t="s">
        <v>174</v>
      </c>
      <c r="AF361" s="67">
        <f>IF($K$42&lt;='DB &gt; 100 ha'!Z75,1,IF($K$42&gt;='DB &gt; 100 ha'!$Q$28,3,2))</f>
        <v>1</v>
      </c>
      <c r="AG361" s="300">
        <f>DGET('DB &gt; 100 ha'!$F$2:$N$41,'DB &gt; 100 ha'!$I$2,AD360:AF361)</f>
        <v>3</v>
      </c>
      <c r="AH361" s="67">
        <f>IF(G132&lt;7,6,ROUND(G132,0.1))</f>
        <v>6</v>
      </c>
      <c r="AI361" s="67" t="s">
        <v>174</v>
      </c>
      <c r="AJ361" s="67">
        <f>IF($K$42&lt;='DB &gt; 100 ha'!AD75,1,IF($K$42&gt;='DB &gt; 100 ha'!$Q$28,3,2))</f>
        <v>1</v>
      </c>
      <c r="AK361" s="300">
        <f>DGET('DB &gt; 100 ha'!$F$2:$N$41,'DB &gt; 100 ha'!$I$2,AH360:AJ361)</f>
        <v>3</v>
      </c>
      <c r="AL361" s="67">
        <f>IF(H132&lt;7,6,ROUND(H132,0.1))</f>
        <v>6</v>
      </c>
      <c r="AM361" s="67" t="s">
        <v>174</v>
      </c>
      <c r="AN361" s="67">
        <f>IF($K$42&lt;='DB &gt; 100 ha'!AH75,1,IF($K$42&gt;='DB &gt; 100 ha'!$Q$28,3,2))</f>
        <v>1</v>
      </c>
      <c r="AO361" s="300">
        <f>DGET('DB &gt; 100 ha'!$F$2:$N$41,'DB &gt; 100 ha'!$I$2,AL360:AN361)</f>
        <v>3</v>
      </c>
      <c r="AP361" s="67">
        <f>IF(I132&lt;7,6,ROUND(I132,0.1))</f>
        <v>6</v>
      </c>
      <c r="AQ361" s="67" t="s">
        <v>174</v>
      </c>
      <c r="AR361" s="67">
        <f>IF($K$42&lt;='DB &gt; 100 ha'!AL75,1,IF($K$42&gt;='DB &gt; 100 ha'!$Q$28,3,2))</f>
        <v>1</v>
      </c>
      <c r="AS361" s="300">
        <f>DGET('DB &gt; 100 ha'!$F$2:$N$41,'DB &gt; 100 ha'!$I$2,AP360:AR361)</f>
        <v>3</v>
      </c>
      <c r="AT361" s="67">
        <f>IF(J132&lt;7,6,ROUND(J132,0.1))</f>
        <v>6</v>
      </c>
      <c r="AU361" s="67" t="s">
        <v>174</v>
      </c>
      <c r="AV361" s="67">
        <f>IF($K$42&lt;='DB &gt; 100 ha'!AP75,1,IF($K$42&gt;='DB &gt; 100 ha'!$Q$28,3,2))</f>
        <v>1</v>
      </c>
      <c r="AW361" s="300">
        <f>DGET('DB &gt; 100 ha'!$F$2:$N$41,'DB &gt; 100 ha'!$I$2,AT360:AV361)</f>
        <v>3</v>
      </c>
      <c r="AX361" s="67">
        <f>IF(K132&lt;7,6,ROUND(K132,0.1))</f>
        <v>6</v>
      </c>
      <c r="AY361" s="67" t="s">
        <v>174</v>
      </c>
      <c r="AZ361" s="67">
        <f>IF($K$42&lt;='DB &gt; 100 ha'!AT75,1,IF($K$42&gt;='DB &gt; 100 ha'!$Q$28,3,2))</f>
        <v>1</v>
      </c>
      <c r="BA361" s="300">
        <f>DGET('DB &gt; 100 ha'!$F$2:$N$41,'DB &gt; 100 ha'!$I$2,AX360:AZ361)</f>
        <v>3</v>
      </c>
      <c r="BB361" s="67">
        <f>IF(L132&lt;7,6,ROUND(L132,0.1))</f>
        <v>6</v>
      </c>
      <c r="BC361" s="67" t="s">
        <v>174</v>
      </c>
      <c r="BD361" s="67">
        <f>IF($K$42&lt;='DB &gt; 100 ha'!AX75,1,IF($K$42&gt;='DB &gt; 100 ha'!$Q$28,3,2))</f>
        <v>1</v>
      </c>
      <c r="BE361" s="300">
        <f>DGET('DB &gt; 100 ha'!$F$2:$N$41,'DB &gt; 100 ha'!$I$2,BB360:BD361)</f>
        <v>3</v>
      </c>
    </row>
    <row r="362" spans="21:57" ht="15" hidden="1" x14ac:dyDescent="0.25">
      <c r="U362" s="157" t="s">
        <v>315</v>
      </c>
      <c r="V362" s="77" t="s">
        <v>24</v>
      </c>
      <c r="W362" s="77" t="s">
        <v>28</v>
      </c>
      <c r="X362" s="77" t="s">
        <v>29</v>
      </c>
      <c r="Y362" s="300">
        <f>IF(X363=0,0,DGET('DB &gt; 100 ha'!$F$2:$N$41,'DB &gt; 100 ha'!$J$2,V362:X363))</f>
        <v>0</v>
      </c>
      <c r="Z362" s="77" t="s">
        <v>24</v>
      </c>
      <c r="AA362" s="77" t="s">
        <v>28</v>
      </c>
      <c r="AB362" s="77" t="s">
        <v>29</v>
      </c>
      <c r="AC362" s="300">
        <f>IF(AB363=0,0,DGET('DB &gt; 100 ha'!$F$2:$N$41,'DB &gt; 100 ha'!$J$2,Z362:AB363))</f>
        <v>0</v>
      </c>
      <c r="AD362" s="77" t="s">
        <v>24</v>
      </c>
      <c r="AE362" s="77" t="s">
        <v>28</v>
      </c>
      <c r="AF362" s="77" t="s">
        <v>29</v>
      </c>
      <c r="AG362" s="300">
        <f>IF(AF363=0,0,DGET('DB &gt; 100 ha'!$F$2:$N$41,'DB &gt; 100 ha'!$J$2,AD362:AF363))</f>
        <v>0</v>
      </c>
      <c r="AH362" s="77" t="s">
        <v>24</v>
      </c>
      <c r="AI362" s="77" t="s">
        <v>28</v>
      </c>
      <c r="AJ362" s="77" t="s">
        <v>29</v>
      </c>
      <c r="AK362" s="300">
        <f>IF(AJ363=0,0,DGET('DB &gt; 100 ha'!$F$2:$N$41,'DB &gt; 100 ha'!$J$2,AH362:AJ363))</f>
        <v>0</v>
      </c>
      <c r="AL362" s="77" t="s">
        <v>24</v>
      </c>
      <c r="AM362" s="77" t="s">
        <v>28</v>
      </c>
      <c r="AN362" s="77" t="s">
        <v>29</v>
      </c>
      <c r="AO362" s="300">
        <f>IF(AN363=0,0,DGET('DB &gt; 100 ha'!$F$2:$N$41,'DB &gt; 100 ha'!$J$2,AL362:AN363))</f>
        <v>0</v>
      </c>
      <c r="AP362" s="77" t="s">
        <v>24</v>
      </c>
      <c r="AQ362" s="77" t="s">
        <v>28</v>
      </c>
      <c r="AR362" s="77" t="s">
        <v>29</v>
      </c>
      <c r="AS362" s="300">
        <f>IF(AR363=0,0,DGET('DB &gt; 100 ha'!$F$2:$N$41,'DB &gt; 100 ha'!$J$2,AP362:AR363))</f>
        <v>0</v>
      </c>
      <c r="AT362" s="77" t="s">
        <v>24</v>
      </c>
      <c r="AU362" s="77" t="s">
        <v>28</v>
      </c>
      <c r="AV362" s="77" t="s">
        <v>29</v>
      </c>
      <c r="AW362" s="300">
        <f>IF(AV363=0,0,DGET('DB &gt; 100 ha'!$F$2:$N$41,'DB &gt; 100 ha'!$J$2,AT362:AV363))</f>
        <v>0</v>
      </c>
      <c r="AX362" s="77" t="s">
        <v>24</v>
      </c>
      <c r="AY362" s="77" t="s">
        <v>28</v>
      </c>
      <c r="AZ362" s="77" t="s">
        <v>29</v>
      </c>
      <c r="BA362" s="300">
        <f>IF(AZ363=0,0,DGET('DB &gt; 100 ha'!$F$2:$N$41,'DB &gt; 100 ha'!$J$2,AX362:AZ363))</f>
        <v>0</v>
      </c>
      <c r="BB362" s="77" t="s">
        <v>24</v>
      </c>
      <c r="BC362" s="77" t="s">
        <v>28</v>
      </c>
      <c r="BD362" s="77" t="s">
        <v>29</v>
      </c>
      <c r="BE362" s="300">
        <f>IF(BD363=0,0,DGET('DB &gt; 100 ha'!$F$2:$N$41,'DB &gt; 100 ha'!$J$2,BB362:BD363))</f>
        <v>0</v>
      </c>
    </row>
    <row r="363" spans="21:57" ht="15" hidden="1" x14ac:dyDescent="0.25">
      <c r="U363" s="157" t="s">
        <v>332</v>
      </c>
      <c r="V363" s="67">
        <f>V361</f>
        <v>6</v>
      </c>
      <c r="W363" s="67" t="s">
        <v>174</v>
      </c>
      <c r="X363" s="65">
        <f>IF($K$43&gt;'DB &gt; 100 ha'!$R$31,'DB &gt; 100 ha'!$P$32,IF($K$43&gt;'DB &gt; 100 ha'!$R$30,'DB &gt; 100 ha'!$P$31,IF($K$43&gt;='DB &gt; 100 ha'!$Q$30,'DB &gt; 100 ha'!$P$26,0)))</f>
        <v>0</v>
      </c>
      <c r="Z363" s="67">
        <f>Z361</f>
        <v>6</v>
      </c>
      <c r="AA363" s="67" t="s">
        <v>174</v>
      </c>
      <c r="AB363" s="65">
        <f>IF($K$43&gt;'DB &gt; 100 ha'!$R$31,'DB &gt; 100 ha'!$P$32,IF($K$43&gt;'DB &gt; 100 ha'!$R$30,'DB &gt; 100 ha'!$P$31,IF($K$43&gt;='DB &gt; 100 ha'!$Q$30,'DB &gt; 100 ha'!$P$26,0)))</f>
        <v>0</v>
      </c>
      <c r="AC363" s="300"/>
      <c r="AD363" s="67">
        <f>AD361</f>
        <v>6</v>
      </c>
      <c r="AE363" s="67" t="s">
        <v>174</v>
      </c>
      <c r="AF363" s="65">
        <f>IF($K$43&gt;'DB &gt; 100 ha'!$R$31,'DB &gt; 100 ha'!$P$32,IF($K$43&gt;'DB &gt; 100 ha'!$R$30,'DB &gt; 100 ha'!$P$31,IF($K$43&gt;='DB &gt; 100 ha'!$Q$30,'DB &gt; 100 ha'!$P$26,0)))</f>
        <v>0</v>
      </c>
      <c r="AG363" s="300"/>
      <c r="AH363" s="67">
        <f>AH361</f>
        <v>6</v>
      </c>
      <c r="AI363" s="67" t="s">
        <v>174</v>
      </c>
      <c r="AJ363" s="65">
        <f>IF($K$43&gt;'DB &gt; 100 ha'!$R$31,'DB &gt; 100 ha'!$P$32,IF($K$43&gt;'DB &gt; 100 ha'!$R$30,'DB &gt; 100 ha'!$P$31,IF($K$43&gt;='DB &gt; 100 ha'!$Q$30,'DB &gt; 100 ha'!$P$26,0)))</f>
        <v>0</v>
      </c>
      <c r="AK363" s="300"/>
      <c r="AL363" s="67">
        <f>AL361</f>
        <v>6</v>
      </c>
      <c r="AM363" s="67" t="s">
        <v>174</v>
      </c>
      <c r="AN363" s="65">
        <f>IF($K$43&gt;'DB &gt; 100 ha'!$R$31,'DB &gt; 100 ha'!$P$32,IF($K$43&gt;'DB &gt; 100 ha'!$R$30,'DB &gt; 100 ha'!$P$31,IF($K$43&gt;='DB &gt; 100 ha'!$Q$30,'DB &gt; 100 ha'!$P$26,0)))</f>
        <v>0</v>
      </c>
      <c r="AO363" s="300"/>
      <c r="AP363" s="67">
        <f>AP361</f>
        <v>6</v>
      </c>
      <c r="AQ363" s="67" t="s">
        <v>317</v>
      </c>
      <c r="AR363" s="65">
        <f>IF($K$43&gt;'DB &gt; 100 ha'!$R$31,'DB &gt; 100 ha'!$P$32,IF($K$43&gt;'DB &gt; 100 ha'!$R$30,'DB &gt; 100 ha'!$P$31,IF($K$43&gt;='DB &gt; 100 ha'!$Q$30,'DB &gt; 100 ha'!$P$26,0)))</f>
        <v>0</v>
      </c>
      <c r="AS363" s="300"/>
      <c r="AT363" s="67">
        <f>AT361</f>
        <v>6</v>
      </c>
      <c r="AU363" s="67" t="s">
        <v>174</v>
      </c>
      <c r="AV363" s="65">
        <f>IF($K$43&gt;'DB &gt; 100 ha'!$R$31,'DB &gt; 100 ha'!$P$32,IF($K$43&gt;'DB &gt; 100 ha'!$R$30,'DB &gt; 100 ha'!$P$31,IF($K$43&gt;='DB &gt; 100 ha'!$Q$30,'DB &gt; 100 ha'!$P$26,0)))</f>
        <v>0</v>
      </c>
      <c r="AW363" s="300"/>
      <c r="AX363" s="67">
        <f>AX361</f>
        <v>6</v>
      </c>
      <c r="AY363" s="67" t="s">
        <v>174</v>
      </c>
      <c r="AZ363" s="65">
        <f>IF($K$43&gt;'DB &gt; 100 ha'!$R$31,'DB &gt; 100 ha'!$P$32,IF($K$43&gt;'DB &gt; 100 ha'!$R$30,'DB &gt; 100 ha'!$P$31,IF($K$43&gt;='DB &gt; 100 ha'!$Q$30,'DB &gt; 100 ha'!$P$26,0)))</f>
        <v>0</v>
      </c>
      <c r="BA363" s="300"/>
      <c r="BB363" s="67">
        <f>BB361</f>
        <v>6</v>
      </c>
      <c r="BC363" s="67" t="s">
        <v>174</v>
      </c>
      <c r="BD363" s="65">
        <f>IF($K$43&gt;'DB &gt; 100 ha'!$R$31,'DB &gt; 100 ha'!$P$32,IF($K$43&gt;'DB &gt; 100 ha'!$R$30,'DB &gt; 100 ha'!$P$31,IF($K$43&gt;='DB &gt; 100 ha'!$Q$30,'DB &gt; 100 ha'!$P$26,0)))</f>
        <v>0</v>
      </c>
      <c r="BE363" s="300"/>
    </row>
    <row r="364" spans="21:57" ht="15" hidden="1" x14ac:dyDescent="0.25">
      <c r="U364" s="157" t="s">
        <v>315</v>
      </c>
      <c r="V364" s="77" t="s">
        <v>24</v>
      </c>
      <c r="W364" s="77" t="s">
        <v>28</v>
      </c>
      <c r="X364" s="77" t="s">
        <v>29</v>
      </c>
      <c r="Y364" s="300">
        <f>DGET('DB &gt; 100 ha'!$F$2:$N$41,'DB &gt; 100 ha'!$K$2,V364:X365)</f>
        <v>61</v>
      </c>
      <c r="Z364" s="77" t="s">
        <v>24</v>
      </c>
      <c r="AA364" s="77" t="s">
        <v>28</v>
      </c>
      <c r="AB364" s="77" t="s">
        <v>29</v>
      </c>
      <c r="AC364" s="300">
        <f>DGET('DB &gt; 100 ha'!$F$2:$N$41,'DB &gt; 100 ha'!$K$2,Z364:AB365)</f>
        <v>61</v>
      </c>
      <c r="AD364" s="77" t="s">
        <v>24</v>
      </c>
      <c r="AE364" s="77" t="s">
        <v>28</v>
      </c>
      <c r="AF364" s="77" t="s">
        <v>29</v>
      </c>
      <c r="AG364" s="300">
        <f>DGET('DB &gt; 100 ha'!$F$2:$N$41,'DB &gt; 100 ha'!$K$2,AD364:AF365)</f>
        <v>61</v>
      </c>
      <c r="AH364" s="77" t="s">
        <v>24</v>
      </c>
      <c r="AI364" s="77" t="s">
        <v>28</v>
      </c>
      <c r="AJ364" s="77" t="s">
        <v>29</v>
      </c>
      <c r="AK364" s="300">
        <f>DGET('DB &gt; 100 ha'!$F$2:$N$41,'DB &gt; 100 ha'!$K$2,AH364:AJ365)</f>
        <v>61</v>
      </c>
      <c r="AL364" s="77" t="s">
        <v>24</v>
      </c>
      <c r="AM364" s="77" t="s">
        <v>28</v>
      </c>
      <c r="AN364" s="77" t="s">
        <v>29</v>
      </c>
      <c r="AO364" s="300">
        <f>DGET('DB &gt; 100 ha'!$F$2:$N$41,'DB &gt; 100 ha'!$K$2,AL364:AN365)</f>
        <v>61</v>
      </c>
      <c r="AP364" s="77" t="s">
        <v>24</v>
      </c>
      <c r="AQ364" s="77" t="s">
        <v>28</v>
      </c>
      <c r="AR364" s="77" t="s">
        <v>29</v>
      </c>
      <c r="AS364" s="300">
        <f>DGET('DB &gt; 100 ha'!$F$2:$N$41,'DB &gt; 100 ha'!$K$2,AP364:AR365)</f>
        <v>61</v>
      </c>
      <c r="AT364" s="77" t="s">
        <v>24</v>
      </c>
      <c r="AU364" s="77" t="s">
        <v>28</v>
      </c>
      <c r="AV364" s="77" t="s">
        <v>29</v>
      </c>
      <c r="AW364" s="300">
        <f>DGET('DB &gt; 100 ha'!$F$2:$N$41,'DB &gt; 100 ha'!$K$2,AT364:AV365)</f>
        <v>61</v>
      </c>
      <c r="AX364" s="77" t="s">
        <v>24</v>
      </c>
      <c r="AY364" s="77" t="s">
        <v>28</v>
      </c>
      <c r="AZ364" s="77" t="s">
        <v>29</v>
      </c>
      <c r="BA364" s="300">
        <f>DGET('DB &gt; 100 ha'!$F$2:$N$41,'DB &gt; 100 ha'!$K$2,AX364:AZ365)</f>
        <v>61</v>
      </c>
      <c r="BB364" s="77" t="s">
        <v>24</v>
      </c>
      <c r="BC364" s="77" t="s">
        <v>28</v>
      </c>
      <c r="BD364" s="77" t="s">
        <v>29</v>
      </c>
      <c r="BE364" s="300">
        <f>DGET('DB &gt; 100 ha'!$F$2:$N$41,'DB &gt; 100 ha'!$K$2,BB364:BD365)</f>
        <v>61</v>
      </c>
    </row>
    <row r="365" spans="21:57" ht="15" hidden="1" x14ac:dyDescent="0.25">
      <c r="U365" s="157" t="s">
        <v>336</v>
      </c>
      <c r="V365" s="67">
        <f>V363</f>
        <v>6</v>
      </c>
      <c r="W365" s="77" t="s">
        <v>174</v>
      </c>
      <c r="X365" s="65">
        <v>1</v>
      </c>
      <c r="Z365" s="67">
        <f>Z363</f>
        <v>6</v>
      </c>
      <c r="AA365" s="77" t="s">
        <v>174</v>
      </c>
      <c r="AB365" s="65">
        <v>1</v>
      </c>
      <c r="AD365" s="67">
        <f>AD363</f>
        <v>6</v>
      </c>
      <c r="AE365" s="77" t="s">
        <v>174</v>
      </c>
      <c r="AF365" s="65">
        <v>1</v>
      </c>
      <c r="AH365" s="67">
        <f>AH363</f>
        <v>6</v>
      </c>
      <c r="AI365" s="77" t="s">
        <v>174</v>
      </c>
      <c r="AJ365" s="65">
        <v>1</v>
      </c>
      <c r="AL365" s="67">
        <f>AL363</f>
        <v>6</v>
      </c>
      <c r="AM365" s="77" t="s">
        <v>174</v>
      </c>
      <c r="AN365" s="65">
        <v>1</v>
      </c>
      <c r="AP365" s="67">
        <f>AP363</f>
        <v>6</v>
      </c>
      <c r="AQ365" s="77" t="s">
        <v>174</v>
      </c>
      <c r="AR365" s="65">
        <v>1</v>
      </c>
      <c r="AT365" s="67">
        <f>AT363</f>
        <v>6</v>
      </c>
      <c r="AU365" s="77" t="s">
        <v>174</v>
      </c>
      <c r="AV365" s="65">
        <v>1</v>
      </c>
      <c r="AX365" s="67">
        <f>AX363</f>
        <v>6</v>
      </c>
      <c r="AY365" s="77" t="s">
        <v>174</v>
      </c>
      <c r="AZ365" s="65">
        <v>1</v>
      </c>
      <c r="BB365" s="67">
        <f>BB363</f>
        <v>6</v>
      </c>
      <c r="BC365" s="77" t="s">
        <v>174</v>
      </c>
      <c r="BD365" s="65">
        <v>1</v>
      </c>
    </row>
    <row r="366" spans="21:57" ht="15" hidden="1" x14ac:dyDescent="0.25">
      <c r="U366" s="157" t="s">
        <v>315</v>
      </c>
      <c r="V366" s="77" t="s">
        <v>24</v>
      </c>
      <c r="W366" s="77" t="s">
        <v>28</v>
      </c>
      <c r="X366" s="77" t="s">
        <v>29</v>
      </c>
      <c r="Y366" s="300">
        <f>DGET('DB &gt; 100 ha'!$F$2:$N$41,'DB &gt; 100 ha'!$L$2,V366:X367)</f>
        <v>11</v>
      </c>
      <c r="Z366" s="77" t="s">
        <v>24</v>
      </c>
      <c r="AA366" s="77" t="s">
        <v>28</v>
      </c>
      <c r="AB366" s="77" t="s">
        <v>29</v>
      </c>
      <c r="AC366" s="300">
        <f>DGET('DB &gt; 100 ha'!$F$2:$N$41,'DB &gt; 100 ha'!$L$2,Z366:AB367)</f>
        <v>11</v>
      </c>
      <c r="AD366" s="77" t="s">
        <v>24</v>
      </c>
      <c r="AE366" s="77" t="s">
        <v>28</v>
      </c>
      <c r="AF366" s="77" t="s">
        <v>29</v>
      </c>
      <c r="AG366" s="300">
        <f>DGET('DB &gt; 100 ha'!$F$2:$N$41,'DB &gt; 100 ha'!$L$2,AD366:AF367)</f>
        <v>11</v>
      </c>
      <c r="AH366" s="77" t="s">
        <v>24</v>
      </c>
      <c r="AI366" s="77" t="s">
        <v>28</v>
      </c>
      <c r="AJ366" s="77" t="s">
        <v>29</v>
      </c>
      <c r="AK366" s="300">
        <f>DGET('DB &gt; 100 ha'!$F$2:$N$41,'DB &gt; 100 ha'!$L$2,AH366:AJ367)</f>
        <v>11</v>
      </c>
      <c r="AL366" s="77" t="s">
        <v>24</v>
      </c>
      <c r="AM366" s="77" t="s">
        <v>28</v>
      </c>
      <c r="AN366" s="77" t="s">
        <v>29</v>
      </c>
      <c r="AO366" s="300">
        <f>DGET('DB &gt; 100 ha'!$F$2:$N$41,'DB &gt; 100 ha'!$L$2,AL366:AN367)</f>
        <v>11</v>
      </c>
      <c r="AP366" s="77" t="s">
        <v>24</v>
      </c>
      <c r="AQ366" s="77" t="s">
        <v>28</v>
      </c>
      <c r="AR366" s="77" t="s">
        <v>29</v>
      </c>
      <c r="AS366" s="300">
        <f>DGET('DB &gt; 100 ha'!$F$2:$N$41,'DB &gt; 100 ha'!$L$2,AP366:AR367)</f>
        <v>11</v>
      </c>
      <c r="AT366" s="77" t="s">
        <v>24</v>
      </c>
      <c r="AU366" s="77" t="s">
        <v>28</v>
      </c>
      <c r="AV366" s="77" t="s">
        <v>29</v>
      </c>
      <c r="AW366" s="300">
        <f>DGET('DB &gt; 100 ha'!$F$2:$N$41,'DB &gt; 100 ha'!$L$2,AT366:AV367)</f>
        <v>11</v>
      </c>
      <c r="AX366" s="77" t="s">
        <v>24</v>
      </c>
      <c r="AY366" s="77" t="s">
        <v>28</v>
      </c>
      <c r="AZ366" s="77" t="s">
        <v>29</v>
      </c>
      <c r="BA366" s="300">
        <f>DGET('DB &gt; 100 ha'!$F$2:$N$41,'DB &gt; 100 ha'!$L$2,AX366:AZ367)</f>
        <v>11</v>
      </c>
      <c r="BB366" s="77" t="s">
        <v>24</v>
      </c>
      <c r="BC366" s="77" t="s">
        <v>28</v>
      </c>
      <c r="BD366" s="77" t="s">
        <v>29</v>
      </c>
      <c r="BE366" s="300">
        <f>DGET('DB &gt; 100 ha'!$F$2:$N$41,'DB &gt; 100 ha'!$L$2,BB366:BD367)</f>
        <v>11</v>
      </c>
    </row>
    <row r="367" spans="21:57" ht="15" hidden="1" x14ac:dyDescent="0.25">
      <c r="U367" s="157" t="s">
        <v>337</v>
      </c>
      <c r="V367" s="67">
        <f>V365</f>
        <v>6</v>
      </c>
      <c r="W367" s="77" t="s">
        <v>174</v>
      </c>
      <c r="X367" s="65">
        <f>X365</f>
        <v>1</v>
      </c>
      <c r="Z367" s="67">
        <f>Z365</f>
        <v>6</v>
      </c>
      <c r="AA367" s="77" t="s">
        <v>174</v>
      </c>
      <c r="AB367" s="65">
        <f>AB365</f>
        <v>1</v>
      </c>
      <c r="AD367" s="67">
        <f>AD365</f>
        <v>6</v>
      </c>
      <c r="AE367" s="77" t="s">
        <v>174</v>
      </c>
      <c r="AF367" s="65">
        <f>AF365</f>
        <v>1</v>
      </c>
      <c r="AH367" s="67">
        <f>AH365</f>
        <v>6</v>
      </c>
      <c r="AI367" s="77" t="s">
        <v>174</v>
      </c>
      <c r="AJ367" s="65">
        <f>AJ365</f>
        <v>1</v>
      </c>
      <c r="AL367" s="67">
        <f>AL365</f>
        <v>6</v>
      </c>
      <c r="AM367" s="77" t="s">
        <v>174</v>
      </c>
      <c r="AN367" s="65">
        <f>AN365</f>
        <v>1</v>
      </c>
      <c r="AP367" s="67">
        <f>AP365</f>
        <v>6</v>
      </c>
      <c r="AQ367" s="77" t="s">
        <v>174</v>
      </c>
      <c r="AR367" s="65">
        <f>AR365</f>
        <v>1</v>
      </c>
      <c r="AT367" s="67">
        <f>AT365</f>
        <v>6</v>
      </c>
      <c r="AU367" s="77" t="s">
        <v>174</v>
      </c>
      <c r="AV367" s="65">
        <f>AV365</f>
        <v>1</v>
      </c>
      <c r="AX367" s="67">
        <f>AX365</f>
        <v>6</v>
      </c>
      <c r="AY367" s="77" t="s">
        <v>174</v>
      </c>
      <c r="AZ367" s="65">
        <f>AZ365</f>
        <v>1</v>
      </c>
      <c r="BB367" s="67">
        <f>BB365</f>
        <v>6</v>
      </c>
      <c r="BC367" s="77" t="s">
        <v>174</v>
      </c>
      <c r="BD367" s="65">
        <f>BD365</f>
        <v>1</v>
      </c>
    </row>
    <row r="368" spans="21:57" ht="15" hidden="1" x14ac:dyDescent="0.25">
      <c r="U368" s="157" t="s">
        <v>315</v>
      </c>
      <c r="V368" s="77" t="s">
        <v>24</v>
      </c>
      <c r="W368" s="77" t="s">
        <v>28</v>
      </c>
      <c r="X368" s="77" t="s">
        <v>29</v>
      </c>
      <c r="Y368" s="300">
        <f>DGET('DB &gt; 100 ha'!$F$2:$N$41,'DB &gt; 100 ha'!$M$2,V368:X369)</f>
        <v>0</v>
      </c>
      <c r="Z368" s="77" t="s">
        <v>24</v>
      </c>
      <c r="AA368" s="77" t="s">
        <v>28</v>
      </c>
      <c r="AB368" s="77" t="s">
        <v>29</v>
      </c>
      <c r="AC368" s="300">
        <f>DGET('DB &gt; 100 ha'!$F$2:$N$41,'DB &gt; 100 ha'!$M$2,Z368:AB369)</f>
        <v>0</v>
      </c>
      <c r="AD368" s="77" t="s">
        <v>24</v>
      </c>
      <c r="AE368" s="77" t="s">
        <v>28</v>
      </c>
      <c r="AF368" s="77" t="s">
        <v>29</v>
      </c>
      <c r="AG368" s="300">
        <f>DGET('DB &gt; 100 ha'!$F$2:$N$41,'DB &gt; 100 ha'!$M$2,AD368:AF369)</f>
        <v>0</v>
      </c>
      <c r="AH368" s="77" t="s">
        <v>24</v>
      </c>
      <c r="AI368" s="77" t="s">
        <v>28</v>
      </c>
      <c r="AJ368" s="77" t="s">
        <v>29</v>
      </c>
      <c r="AK368" s="300">
        <f>DGET('DB &gt; 100 ha'!$F$2:$N$41,'DB &gt; 100 ha'!$M$2,AH368:AJ369)</f>
        <v>0</v>
      </c>
      <c r="AL368" s="77" t="s">
        <v>24</v>
      </c>
      <c r="AM368" s="77" t="s">
        <v>28</v>
      </c>
      <c r="AN368" s="77" t="s">
        <v>29</v>
      </c>
      <c r="AO368" s="300">
        <f>DGET('DB &gt; 100 ha'!$F$2:$N$41,'DB &gt; 100 ha'!$M$2,AL368:AN369)</f>
        <v>0</v>
      </c>
      <c r="AP368" s="77" t="s">
        <v>24</v>
      </c>
      <c r="AQ368" s="77" t="s">
        <v>28</v>
      </c>
      <c r="AR368" s="77" t="s">
        <v>29</v>
      </c>
      <c r="AS368" s="300">
        <f>DGET('DB &gt; 100 ha'!$F$2:$N$41,'DB &gt; 100 ha'!$M$2,AP368:AR369)</f>
        <v>0</v>
      </c>
      <c r="AT368" s="77" t="s">
        <v>24</v>
      </c>
      <c r="AU368" s="77" t="s">
        <v>28</v>
      </c>
      <c r="AV368" s="77" t="s">
        <v>29</v>
      </c>
      <c r="AW368" s="300">
        <f>DGET('DB &gt; 100 ha'!$F$2:$N$41,'DB &gt; 100 ha'!$M$2,AT368:AV369)</f>
        <v>0</v>
      </c>
      <c r="AX368" s="77" t="s">
        <v>24</v>
      </c>
      <c r="AY368" s="77" t="s">
        <v>28</v>
      </c>
      <c r="AZ368" s="77" t="s">
        <v>29</v>
      </c>
      <c r="BA368" s="300">
        <f>DGET('DB &gt; 100 ha'!$F$2:$N$41,'DB &gt; 100 ha'!$M$2,AX368:AZ369)</f>
        <v>0</v>
      </c>
      <c r="BB368" s="77" t="s">
        <v>24</v>
      </c>
      <c r="BC368" s="77" t="s">
        <v>28</v>
      </c>
      <c r="BD368" s="77" t="s">
        <v>29</v>
      </c>
      <c r="BE368" s="300">
        <f>DGET('DB &gt; 100 ha'!$F$2:$N$41,'DB &gt; 100 ha'!$M$2,BB368:BD369)</f>
        <v>0</v>
      </c>
    </row>
    <row r="369" spans="21:56" ht="15" hidden="1" x14ac:dyDescent="0.25">
      <c r="U369" s="157" t="s">
        <v>342</v>
      </c>
      <c r="V369" s="67">
        <f>V367</f>
        <v>6</v>
      </c>
      <c r="W369" s="77" t="str">
        <f>W367</f>
        <v>&gt;20</v>
      </c>
      <c r="X369" s="65">
        <f>$O$64+1</f>
        <v>1</v>
      </c>
      <c r="Z369" s="67">
        <f>Z367</f>
        <v>6</v>
      </c>
      <c r="AA369" s="77" t="str">
        <f>AA367</f>
        <v>&gt;20</v>
      </c>
      <c r="AB369" s="65">
        <f>$O$64+1</f>
        <v>1</v>
      </c>
      <c r="AD369" s="67">
        <f>AD367</f>
        <v>6</v>
      </c>
      <c r="AE369" s="77" t="str">
        <f>AE367</f>
        <v>&gt;20</v>
      </c>
      <c r="AF369" s="65">
        <f>$O$64+1</f>
        <v>1</v>
      </c>
      <c r="AH369" s="67">
        <f>AH367</f>
        <v>6</v>
      </c>
      <c r="AI369" s="77" t="str">
        <f>AI367</f>
        <v>&gt;20</v>
      </c>
      <c r="AJ369" s="65">
        <f>$O$64+1</f>
        <v>1</v>
      </c>
      <c r="AL369" s="67">
        <f>AL367</f>
        <v>6</v>
      </c>
      <c r="AM369" s="77" t="str">
        <f>AM367</f>
        <v>&gt;20</v>
      </c>
      <c r="AN369" s="65">
        <f>$O$64+1</f>
        <v>1</v>
      </c>
      <c r="AP369" s="67">
        <f>AP367</f>
        <v>6</v>
      </c>
      <c r="AQ369" s="77" t="str">
        <f>AQ367</f>
        <v>&gt;20</v>
      </c>
      <c r="AR369" s="65">
        <f>$O$64+1</f>
        <v>1</v>
      </c>
      <c r="AT369" s="67">
        <f>AT367</f>
        <v>6</v>
      </c>
      <c r="AU369" s="77" t="str">
        <f>AU367</f>
        <v>&gt;20</v>
      </c>
      <c r="AV369" s="65">
        <f>$O$64+1</f>
        <v>1</v>
      </c>
      <c r="AX369" s="67">
        <f>AX367</f>
        <v>6</v>
      </c>
      <c r="AY369" s="77" t="str">
        <f>AY367</f>
        <v>&gt;20</v>
      </c>
      <c r="AZ369" s="65">
        <f>$O$64+1</f>
        <v>1</v>
      </c>
      <c r="BB369" s="67">
        <f>BB367</f>
        <v>6</v>
      </c>
      <c r="BC369" s="77" t="str">
        <f>BC367</f>
        <v>&gt;20</v>
      </c>
      <c r="BD369" s="65">
        <f>$O$64+1</f>
        <v>1</v>
      </c>
    </row>
    <row r="370" spans="21:56" hidden="1" x14ac:dyDescent="0.2"/>
    <row r="371" spans="21:56" hidden="1" x14ac:dyDescent="0.2"/>
    <row r="372" spans="21:56" hidden="1" x14ac:dyDescent="0.2">
      <c r="U372" s="65" t="s">
        <v>57</v>
      </c>
      <c r="V372" s="65" t="s">
        <v>24</v>
      </c>
      <c r="W372" s="65" t="s">
        <v>25</v>
      </c>
      <c r="X372" s="65" t="s">
        <v>110</v>
      </c>
    </row>
    <row r="373" spans="21:56" hidden="1" x14ac:dyDescent="0.2">
      <c r="V373" s="65" t="s">
        <v>4</v>
      </c>
      <c r="W373" s="65">
        <v>0</v>
      </c>
      <c r="X373" s="65">
        <v>43</v>
      </c>
    </row>
    <row r="374" spans="21:56" hidden="1" x14ac:dyDescent="0.2">
      <c r="U374" s="65" t="s">
        <v>57</v>
      </c>
      <c r="V374" s="65" t="s">
        <v>24</v>
      </c>
      <c r="W374" s="65" t="s">
        <v>25</v>
      </c>
      <c r="X374" s="65" t="s">
        <v>110</v>
      </c>
    </row>
    <row r="375" spans="21:56" hidden="1" x14ac:dyDescent="0.2">
      <c r="V375" s="65" t="s">
        <v>5</v>
      </c>
      <c r="W375" s="65">
        <v>0</v>
      </c>
      <c r="X375" s="65">
        <f>X373</f>
        <v>43</v>
      </c>
    </row>
    <row r="376" spans="21:56" hidden="1" x14ac:dyDescent="0.2">
      <c r="U376" s="65" t="s">
        <v>57</v>
      </c>
      <c r="V376" s="65" t="s">
        <v>24</v>
      </c>
      <c r="W376" s="65" t="s">
        <v>25</v>
      </c>
      <c r="X376" s="65" t="s">
        <v>110</v>
      </c>
    </row>
    <row r="377" spans="21:56" hidden="1" x14ac:dyDescent="0.2">
      <c r="V377" s="65" t="s">
        <v>6</v>
      </c>
      <c r="W377" s="65">
        <v>0</v>
      </c>
      <c r="X377" s="65">
        <f>X375</f>
        <v>43</v>
      </c>
    </row>
    <row r="378" spans="21:56" hidden="1" x14ac:dyDescent="0.2">
      <c r="U378" s="65" t="s">
        <v>56</v>
      </c>
      <c r="V378" s="65" t="s">
        <v>24</v>
      </c>
      <c r="W378" s="65" t="s">
        <v>25</v>
      </c>
      <c r="X378" s="65" t="s">
        <v>110</v>
      </c>
    </row>
    <row r="379" spans="21:56" hidden="1" x14ac:dyDescent="0.2">
      <c r="V379" s="65" t="s">
        <v>4</v>
      </c>
      <c r="W379" s="65">
        <v>0</v>
      </c>
      <c r="X379" s="65">
        <v>42</v>
      </c>
    </row>
    <row r="380" spans="21:56" hidden="1" x14ac:dyDescent="0.2">
      <c r="V380" s="65" t="s">
        <v>24</v>
      </c>
      <c r="W380" s="65" t="s">
        <v>25</v>
      </c>
      <c r="X380" s="65" t="s">
        <v>110</v>
      </c>
    </row>
    <row r="381" spans="21:56" hidden="1" x14ac:dyDescent="0.2">
      <c r="V381" s="65" t="s">
        <v>5</v>
      </c>
      <c r="W381" s="65">
        <v>0</v>
      </c>
      <c r="X381" s="65">
        <f>X379</f>
        <v>42</v>
      </c>
    </row>
    <row r="382" spans="21:56" hidden="1" x14ac:dyDescent="0.2">
      <c r="V382" s="65" t="s">
        <v>24</v>
      </c>
      <c r="W382" s="65" t="s">
        <v>25</v>
      </c>
      <c r="X382" s="65" t="s">
        <v>110</v>
      </c>
    </row>
    <row r="383" spans="21:56" hidden="1" x14ac:dyDescent="0.2">
      <c r="V383" s="65" t="s">
        <v>6</v>
      </c>
      <c r="W383" s="65">
        <v>0</v>
      </c>
      <c r="X383" s="65">
        <f>X381</f>
        <v>42</v>
      </c>
    </row>
    <row r="384" spans="21:56" hidden="1" x14ac:dyDescent="0.2">
      <c r="U384" s="65" t="s">
        <v>351</v>
      </c>
      <c r="V384" s="65" t="s">
        <v>24</v>
      </c>
      <c r="W384" s="65" t="s">
        <v>25</v>
      </c>
      <c r="X384" s="65" t="s">
        <v>110</v>
      </c>
    </row>
    <row r="385" spans="21:25" hidden="1" x14ac:dyDescent="0.2">
      <c r="V385" s="65" t="s">
        <v>4</v>
      </c>
      <c r="W385" s="65">
        <v>0</v>
      </c>
      <c r="X385" s="65">
        <v>41</v>
      </c>
    </row>
    <row r="386" spans="21:25" hidden="1" x14ac:dyDescent="0.2">
      <c r="V386" s="65" t="s">
        <v>24</v>
      </c>
      <c r="W386" s="65" t="s">
        <v>25</v>
      </c>
      <c r="X386" s="65" t="s">
        <v>110</v>
      </c>
    </row>
    <row r="387" spans="21:25" hidden="1" x14ac:dyDescent="0.2">
      <c r="V387" s="65" t="s">
        <v>5</v>
      </c>
      <c r="W387" s="65">
        <v>0</v>
      </c>
      <c r="X387" s="65">
        <f>X385</f>
        <v>41</v>
      </c>
    </row>
    <row r="388" spans="21:25" hidden="1" x14ac:dyDescent="0.2">
      <c r="V388" s="65" t="s">
        <v>24</v>
      </c>
      <c r="W388" s="65" t="s">
        <v>25</v>
      </c>
      <c r="X388" s="65" t="s">
        <v>110</v>
      </c>
    </row>
    <row r="389" spans="21:25" hidden="1" x14ac:dyDescent="0.2">
      <c r="V389" s="65" t="s">
        <v>6</v>
      </c>
      <c r="W389" s="65">
        <v>0</v>
      </c>
      <c r="X389" s="65">
        <f>X387</f>
        <v>41</v>
      </c>
    </row>
    <row r="390" spans="21:25" hidden="1" x14ac:dyDescent="0.2">
      <c r="U390" s="65" t="s">
        <v>183</v>
      </c>
      <c r="V390" s="65" t="s">
        <v>24</v>
      </c>
      <c r="W390" s="65" t="s">
        <v>25</v>
      </c>
      <c r="X390" s="65" t="s">
        <v>110</v>
      </c>
    </row>
    <row r="391" spans="21:25" hidden="1" x14ac:dyDescent="0.2">
      <c r="X391" s="65">
        <v>61</v>
      </c>
      <c r="Y391" s="65">
        <v>61</v>
      </c>
    </row>
    <row r="392" spans="21:25" hidden="1" x14ac:dyDescent="0.2">
      <c r="U392" s="65" t="s">
        <v>352</v>
      </c>
      <c r="X392" s="65" t="s">
        <v>110</v>
      </c>
      <c r="Y392" s="65" t="s">
        <v>110</v>
      </c>
    </row>
    <row r="393" spans="21:25" hidden="1" x14ac:dyDescent="0.2">
      <c r="X393" s="65">
        <v>62</v>
      </c>
      <c r="Y393" s="65">
        <v>621</v>
      </c>
    </row>
    <row r="394" spans="21:25" hidden="1" x14ac:dyDescent="0.2">
      <c r="U394" s="65" t="s">
        <v>353</v>
      </c>
      <c r="V394" s="65" t="s">
        <v>24</v>
      </c>
      <c r="W394" s="65" t="s">
        <v>25</v>
      </c>
      <c r="X394" s="65" t="s">
        <v>110</v>
      </c>
    </row>
    <row r="395" spans="21:25" hidden="1" x14ac:dyDescent="0.2">
      <c r="V395" s="65" t="s">
        <v>6</v>
      </c>
      <c r="W395" s="65">
        <v>0</v>
      </c>
      <c r="X395" s="65">
        <v>52</v>
      </c>
    </row>
    <row r="396" spans="21:25" hidden="1" x14ac:dyDescent="0.2">
      <c r="V396" s="65" t="s">
        <v>24</v>
      </c>
      <c r="W396" s="65" t="s">
        <v>25</v>
      </c>
      <c r="X396" s="65" t="s">
        <v>110</v>
      </c>
    </row>
    <row r="397" spans="21:25" hidden="1" x14ac:dyDescent="0.2">
      <c r="V397" s="65" t="s">
        <v>4</v>
      </c>
      <c r="W397" s="65">
        <v>0</v>
      </c>
      <c r="X397" s="65">
        <v>52</v>
      </c>
    </row>
    <row r="398" spans="21:25" hidden="1" x14ac:dyDescent="0.2">
      <c r="U398" s="65" t="s">
        <v>354</v>
      </c>
      <c r="V398" s="65" t="s">
        <v>24</v>
      </c>
      <c r="W398" s="65" t="s">
        <v>25</v>
      </c>
      <c r="X398" s="65" t="s">
        <v>110</v>
      </c>
    </row>
    <row r="399" spans="21:25" hidden="1" x14ac:dyDescent="0.2">
      <c r="W399" s="65">
        <v>0</v>
      </c>
      <c r="X399" s="65">
        <v>51</v>
      </c>
    </row>
    <row r="400" spans="21:25" hidden="1" x14ac:dyDescent="0.2">
      <c r="U400" s="65" t="s">
        <v>355</v>
      </c>
      <c r="V400" s="65" t="s">
        <v>24</v>
      </c>
      <c r="W400" s="65" t="s">
        <v>25</v>
      </c>
      <c r="X400" s="65" t="s">
        <v>110</v>
      </c>
    </row>
    <row r="401" spans="21:24" hidden="1" x14ac:dyDescent="0.2">
      <c r="W401" s="65">
        <v>0</v>
      </c>
      <c r="X401" s="65">
        <v>73</v>
      </c>
    </row>
    <row r="402" spans="21:24" hidden="1" x14ac:dyDescent="0.2">
      <c r="U402" s="65" t="s">
        <v>356</v>
      </c>
      <c r="V402" s="65" t="s">
        <v>24</v>
      </c>
      <c r="W402" s="65" t="s">
        <v>25</v>
      </c>
      <c r="X402" s="65" t="s">
        <v>110</v>
      </c>
    </row>
    <row r="403" spans="21:24" hidden="1" x14ac:dyDescent="0.2">
      <c r="W403" s="65">
        <v>0</v>
      </c>
      <c r="X403" s="65">
        <v>55</v>
      </c>
    </row>
    <row r="404" spans="21:24" hidden="1" x14ac:dyDescent="0.2">
      <c r="U404" s="65" t="s">
        <v>356</v>
      </c>
      <c r="V404" s="65" t="s">
        <v>24</v>
      </c>
      <c r="W404" s="65" t="s">
        <v>25</v>
      </c>
      <c r="X404" s="65" t="s">
        <v>110</v>
      </c>
    </row>
    <row r="405" spans="21:24" hidden="1" x14ac:dyDescent="0.2">
      <c r="W405" s="65">
        <v>0</v>
      </c>
      <c r="X405" s="65">
        <v>71</v>
      </c>
    </row>
    <row r="406" spans="21:24" hidden="1" x14ac:dyDescent="0.2"/>
    <row r="407" spans="21:24" hidden="1" x14ac:dyDescent="0.2"/>
    <row r="408" spans="21:24" hidden="1" x14ac:dyDescent="0.2"/>
    <row r="409" spans="21:24" hidden="1" x14ac:dyDescent="0.2"/>
    <row r="410" spans="21:24" hidden="1" x14ac:dyDescent="0.2"/>
    <row r="411" spans="21:24" hidden="1" x14ac:dyDescent="0.2"/>
    <row r="412" spans="21:24" hidden="1" x14ac:dyDescent="0.2"/>
    <row r="413" spans="21:24" hidden="1" x14ac:dyDescent="0.2"/>
    <row r="414" spans="21:24" hidden="1" x14ac:dyDescent="0.2"/>
    <row r="415" spans="21:24" hidden="1" x14ac:dyDescent="0.2"/>
    <row r="416" spans="21:24"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sheetData>
  <sheetProtection password="F582" sheet="1" objects="1" scenarios="1" selectLockedCells="1"/>
  <mergeCells count="24">
    <mergeCell ref="D69:E69"/>
    <mergeCell ref="A1:L1"/>
    <mergeCell ref="A2:B2"/>
    <mergeCell ref="C2:L2"/>
    <mergeCell ref="D45:H45"/>
    <mergeCell ref="B46:C46"/>
    <mergeCell ref="B57:J57"/>
    <mergeCell ref="B58:J58"/>
    <mergeCell ref="B59:J59"/>
    <mergeCell ref="B60:J60"/>
    <mergeCell ref="F67:L67"/>
    <mergeCell ref="D68:E68"/>
    <mergeCell ref="B130:B134"/>
    <mergeCell ref="D70:E70"/>
    <mergeCell ref="D71:E71"/>
    <mergeCell ref="D72:E72"/>
    <mergeCell ref="D78:L78"/>
    <mergeCell ref="B81:B85"/>
    <mergeCell ref="B88:B92"/>
    <mergeCell ref="B95:B99"/>
    <mergeCell ref="B102:B106"/>
    <mergeCell ref="B109:B113"/>
    <mergeCell ref="B116:B120"/>
    <mergeCell ref="B123:B127"/>
  </mergeCells>
  <conditionalFormatting sqref="D81:L134">
    <cfRule type="cellIs" dxfId="41" priority="10" operator="equal">
      <formula>0</formula>
    </cfRule>
  </conditionalFormatting>
  <conditionalFormatting sqref="F137">
    <cfRule type="cellIs" dxfId="40" priority="9" operator="equal">
      <formula>0</formula>
    </cfRule>
  </conditionalFormatting>
  <conditionalFormatting sqref="K137">
    <cfRule type="cellIs" dxfId="39" priority="8" operator="equal">
      <formula>0</formula>
    </cfRule>
  </conditionalFormatting>
  <conditionalFormatting sqref="F153 F151">
    <cfRule type="cellIs" dxfId="38" priority="1" operator="equal">
      <formula>0</formula>
    </cfRule>
  </conditionalFormatting>
  <conditionalFormatting sqref="F139">
    <cfRule type="cellIs" dxfId="37" priority="7" operator="equal">
      <formula>0</formula>
    </cfRule>
  </conditionalFormatting>
  <conditionalFormatting sqref="F141">
    <cfRule type="cellIs" dxfId="36" priority="6" operator="equal">
      <formula>0</formula>
    </cfRule>
  </conditionalFormatting>
  <conditionalFormatting sqref="F149">
    <cfRule type="cellIs" dxfId="35" priority="2" operator="equal">
      <formula>0</formula>
    </cfRule>
  </conditionalFormatting>
  <conditionalFormatting sqref="K141 K139">
    <cfRule type="cellIs" dxfId="34" priority="5" operator="equal">
      <formula>0</formula>
    </cfRule>
  </conditionalFormatting>
  <conditionalFormatting sqref="F143">
    <cfRule type="cellIs" dxfId="33" priority="4" operator="equal">
      <formula>0</formula>
    </cfRule>
  </conditionalFormatting>
  <conditionalFormatting sqref="F147 F145">
    <cfRule type="cellIs" dxfId="32" priority="3" operator="equal">
      <formula>0</formula>
    </cfRule>
  </conditionalFormatting>
  <pageMargins left="0.7" right="0.7" top="0.78740157499999996" bottom="0.78740157499999996" header="0.3" footer="0.3"/>
  <pageSetup paperSize="9" scale="64"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E450"/>
  <sheetViews>
    <sheetView showGridLines="0" zoomScale="85" zoomScaleNormal="85" workbookViewId="0">
      <selection activeCell="BC2" sqref="BC2"/>
    </sheetView>
  </sheetViews>
  <sheetFormatPr baseColWidth="10" defaultRowHeight="14.25" x14ac:dyDescent="0.2"/>
  <cols>
    <col min="1" max="1" width="8.85546875" style="65" customWidth="1"/>
    <col min="2" max="2" width="11.42578125" style="65"/>
    <col min="3" max="3" width="12" style="65" customWidth="1"/>
    <col min="4" max="12" width="11.42578125" style="65"/>
    <col min="13" max="13" width="3.140625" style="65" customWidth="1"/>
    <col min="14" max="14" width="10.42578125" style="65" hidden="1" customWidth="1"/>
    <col min="15" max="15" width="7.5703125" style="65" hidden="1" customWidth="1"/>
    <col min="16" max="16" width="11.42578125" style="65" hidden="1" customWidth="1"/>
    <col min="17" max="17" width="7.28515625" style="65" hidden="1" customWidth="1"/>
    <col min="18" max="18" width="10.7109375" style="65" hidden="1" customWidth="1"/>
    <col min="19" max="23" width="7.28515625" style="65" hidden="1" customWidth="1"/>
    <col min="24" max="24" width="7.85546875" style="65" hidden="1" customWidth="1"/>
    <col min="25" max="25" width="9.5703125" style="65" hidden="1" customWidth="1"/>
    <col min="26" max="26" width="6.28515625" style="65" hidden="1" customWidth="1"/>
    <col min="27" max="46" width="5.28515625" style="65" hidden="1" customWidth="1"/>
    <col min="47" max="49" width="4.28515625" style="65" hidden="1" customWidth="1"/>
    <col min="50" max="52" width="5.7109375" style="65" hidden="1" customWidth="1"/>
    <col min="53" max="59" width="5.7109375" style="65" customWidth="1"/>
    <col min="60" max="16384" width="11.42578125" style="65"/>
  </cols>
  <sheetData>
    <row r="1" spans="1:46" s="158" customFormat="1" ht="48" customHeight="1" x14ac:dyDescent="0.2">
      <c r="A1" s="380" t="s">
        <v>297</v>
      </c>
      <c r="B1" s="380"/>
      <c r="C1" s="380"/>
      <c r="D1" s="380"/>
      <c r="E1" s="380"/>
      <c r="F1" s="380"/>
      <c r="G1" s="380"/>
      <c r="H1" s="380"/>
      <c r="I1" s="380"/>
      <c r="J1" s="380"/>
      <c r="K1" s="380"/>
      <c r="L1" s="380"/>
      <c r="M1" s="108"/>
      <c r="N1" s="108"/>
      <c r="O1" s="108"/>
      <c r="P1" s="108"/>
      <c r="Q1" s="108"/>
      <c r="R1" s="108"/>
      <c r="S1" s="108"/>
      <c r="T1" s="108"/>
      <c r="AT1" s="83"/>
    </row>
    <row r="2" spans="1:46" s="158" customFormat="1" ht="18" customHeight="1" x14ac:dyDescent="0.2">
      <c r="A2" s="379" t="s">
        <v>296</v>
      </c>
      <c r="B2" s="379"/>
      <c r="C2" s="378" t="str">
        <f>'Bestandesdaten &gt;100 ha'!A2&amp;",  "&amp;'Bestandesdaten &gt;100 ha'!A3</f>
        <v>Name,  Anschrift</v>
      </c>
      <c r="D2" s="378"/>
      <c r="E2" s="378"/>
      <c r="F2" s="378"/>
      <c r="G2" s="378"/>
      <c r="H2" s="378"/>
      <c r="I2" s="378"/>
      <c r="J2" s="378"/>
      <c r="K2" s="378"/>
      <c r="L2" s="378"/>
      <c r="M2" s="108"/>
      <c r="N2" s="108"/>
      <c r="O2" s="108"/>
      <c r="P2" s="108"/>
      <c r="Q2" s="108"/>
      <c r="R2" s="108"/>
      <c r="S2" s="108"/>
      <c r="T2" s="108"/>
      <c r="AT2" s="83"/>
    </row>
    <row r="3" spans="1:46" ht="21" customHeight="1" x14ac:dyDescent="0.25">
      <c r="A3" s="285" t="s">
        <v>240</v>
      </c>
      <c r="B3" s="172"/>
      <c r="C3" s="172"/>
      <c r="D3" s="172"/>
      <c r="E3" s="172"/>
      <c r="F3" s="172"/>
      <c r="G3" s="172"/>
      <c r="H3" s="172" t="s">
        <v>309</v>
      </c>
      <c r="I3" s="295" t="s">
        <v>26</v>
      </c>
      <c r="J3" s="172"/>
      <c r="K3" s="172"/>
      <c r="L3" s="173"/>
      <c r="N3" s="65" t="s">
        <v>345</v>
      </c>
      <c r="R3" s="159"/>
      <c r="S3" s="79" t="s">
        <v>37</v>
      </c>
      <c r="T3" s="77"/>
      <c r="U3" s="77" t="s">
        <v>236</v>
      </c>
      <c r="V3" s="77"/>
      <c r="W3" s="77" t="s">
        <v>237</v>
      </c>
      <c r="X3" s="77"/>
      <c r="Y3" s="77" t="s">
        <v>238</v>
      </c>
      <c r="Z3" s="78"/>
      <c r="AA3" s="159" t="s">
        <v>298</v>
      </c>
    </row>
    <row r="4" spans="1:46" ht="15" x14ac:dyDescent="0.25">
      <c r="A4" s="278" t="s">
        <v>197</v>
      </c>
      <c r="B4" s="111"/>
      <c r="C4" s="111"/>
      <c r="D4" s="111"/>
      <c r="E4" s="111"/>
      <c r="F4" s="111"/>
      <c r="G4" s="111"/>
      <c r="H4" s="111"/>
      <c r="I4" s="279"/>
      <c r="J4" s="111"/>
      <c r="K4" s="111"/>
      <c r="L4" s="111"/>
      <c r="R4" s="160" t="s">
        <v>102</v>
      </c>
      <c r="S4" s="72" t="s">
        <v>234</v>
      </c>
      <c r="T4" s="74" t="s">
        <v>235</v>
      </c>
      <c r="U4" s="74" t="s">
        <v>234</v>
      </c>
      <c r="V4" s="74" t="s">
        <v>235</v>
      </c>
      <c r="W4" s="74" t="s">
        <v>234</v>
      </c>
      <c r="X4" s="74" t="s">
        <v>235</v>
      </c>
      <c r="Y4" s="74" t="s">
        <v>234</v>
      </c>
      <c r="Z4" s="75" t="s">
        <v>235</v>
      </c>
      <c r="AA4" s="161"/>
    </row>
    <row r="5" spans="1:46" ht="15" hidden="1" x14ac:dyDescent="0.25">
      <c r="A5" s="278"/>
      <c r="B5" s="111" t="s">
        <v>194</v>
      </c>
      <c r="C5" s="111"/>
      <c r="D5" s="111"/>
      <c r="E5" s="111"/>
      <c r="F5" s="111"/>
      <c r="G5" s="111"/>
      <c r="H5" s="111"/>
      <c r="I5" s="280">
        <f>DSUM('Bestandesdaten &gt;100 ha'!$A$9:$AK$1100,'Bestandesdaten &gt;100 ha'!$D$9,R162:S163)</f>
        <v>5</v>
      </c>
      <c r="J5" s="111"/>
      <c r="K5" s="111"/>
      <c r="L5" s="111"/>
      <c r="N5" s="317" t="e">
        <f>SUM(N81:O134)</f>
        <v>#VALUE!</v>
      </c>
      <c r="R5" s="161">
        <f>DSUM('Bestandesdaten &gt;100 ha'!$A$8:$AK$1100,'Bestandesdaten &gt;100 ha'!$AK$8,$N190:$N191)</f>
        <v>0</v>
      </c>
      <c r="S5" s="162">
        <f>DSUM('Bestandesdaten &gt;100 ha'!$A$8:$AK$1100,'Bestandesdaten &gt;100 ha'!$AG$8,$N$190:$N$191)</f>
        <v>0</v>
      </c>
      <c r="T5" s="163">
        <f>DSUM('Bestandesdaten &gt;100 ha'!$A$8:$AK$1100,'Bestandesdaten &gt;100 ha'!$AC$8,$N$190:$N$191)</f>
        <v>5</v>
      </c>
      <c r="U5" s="163">
        <f>DSUM('Bestandesdaten &gt;100 ha'!$A$8:$AK$1100,'Bestandesdaten &gt;100 ha'!$AH$8,$N$190:$N$191)</f>
        <v>0</v>
      </c>
      <c r="V5" s="163">
        <f>DSUM('Bestandesdaten &gt;100 ha'!$A$8:$AK$1100,'Bestandesdaten &gt;100 ha'!$AD$8,$N$190:$N$191)</f>
        <v>0</v>
      </c>
      <c r="W5" s="163">
        <f>DSUM('Bestandesdaten &gt;100 ha'!$A$8:$AK$1100,'Bestandesdaten &gt;100 ha'!$AI$8,$N$190:$N$191)</f>
        <v>0</v>
      </c>
      <c r="X5" s="163">
        <f>DSUM('Bestandesdaten &gt;100 ha'!$A$8:$AK$1100,'Bestandesdaten &gt;100 ha'!$AE$8,$N$190:$N$191)</f>
        <v>0</v>
      </c>
      <c r="Y5" s="163">
        <f>DSUM('Bestandesdaten &gt;100 ha'!$A$8:$AK$1100,'Bestandesdaten &gt;100 ha'!$AJ$8,$N$190:$N$191)</f>
        <v>0</v>
      </c>
      <c r="Z5" s="164">
        <f>DSUM('Bestandesdaten &gt;100 ha'!$A$8:$AK$1100,'Bestandesdaten &gt;100 ha'!$AF$8,$N$190:$N$191)</f>
        <v>0</v>
      </c>
      <c r="AA5" s="161">
        <f>DSUM('Bestandesdaten &gt;100 ha'!$A$8:$AK$1100,'Bestandesdaten &gt;100 ha'!$Z$8,$N190:$N191)</f>
        <v>0</v>
      </c>
    </row>
    <row r="6" spans="1:46" ht="15" hidden="1" x14ac:dyDescent="0.25">
      <c r="A6" s="278"/>
      <c r="B6" s="111"/>
      <c r="C6" s="111"/>
      <c r="D6" s="111"/>
      <c r="E6" s="111"/>
      <c r="F6" s="111"/>
      <c r="G6" s="111"/>
      <c r="H6" s="111"/>
      <c r="I6" s="280"/>
      <c r="J6" s="111"/>
      <c r="K6" s="111"/>
      <c r="L6" s="111"/>
      <c r="N6" s="317"/>
      <c r="R6" s="160"/>
      <c r="S6" s="72"/>
      <c r="T6" s="74"/>
      <c r="U6" s="74"/>
      <c r="V6" s="74"/>
      <c r="W6" s="74"/>
      <c r="X6" s="74"/>
      <c r="Y6" s="74"/>
      <c r="Z6" s="75"/>
      <c r="AA6" s="160"/>
    </row>
    <row r="7" spans="1:46" ht="15" hidden="1" x14ac:dyDescent="0.25">
      <c r="A7" s="278"/>
      <c r="B7" s="278" t="s">
        <v>195</v>
      </c>
      <c r="C7" s="278"/>
      <c r="D7" s="278"/>
      <c r="E7" s="278"/>
      <c r="F7" s="278"/>
      <c r="G7" s="278"/>
      <c r="H7" s="278"/>
      <c r="I7" s="319">
        <f>DSUM('Bestandesdaten &gt;100 ha'!$A$9:$AK$1100,'Bestandesdaten &gt;100 ha'!$D$9,N162:N163)</f>
        <v>0</v>
      </c>
      <c r="J7" s="111" t="s">
        <v>122</v>
      </c>
      <c r="K7" s="111"/>
      <c r="L7" s="111"/>
      <c r="R7" s="161">
        <f>DSUM('Bestandesdaten &gt;100 ha'!$A$8:$AK$1100,'Bestandesdaten &gt;100 ha'!$AK$8,$N162:$N163)</f>
        <v>0</v>
      </c>
      <c r="S7" s="162">
        <f>DSUM('Bestandesdaten &gt;100 ha'!$A$8:$AK$1100,'Bestandesdaten &gt;100 ha'!$AG$8,N162:N163)</f>
        <v>0</v>
      </c>
      <c r="T7" s="163">
        <f>DSUM('Bestandesdaten &gt;100 ha'!$A$8:$AK$1100,'Bestandesdaten &gt;100 ha'!$AC$8,N162:N163)</f>
        <v>0</v>
      </c>
      <c r="U7" s="163">
        <f>DSUM('Bestandesdaten &gt;100 ha'!$A$8:$AK$1100,'Bestandesdaten &gt;100 ha'!$AH$8,N162:N163)</f>
        <v>0</v>
      </c>
      <c r="V7" s="163">
        <f>DSUM('Bestandesdaten &gt;100 ha'!$A$8:$AK$1100,'Bestandesdaten &gt;100 ha'!$AD$8,N162:N163)</f>
        <v>0</v>
      </c>
      <c r="W7" s="163">
        <f>DSUM('Bestandesdaten &gt;100 ha'!$A$8:$AK$1100,'Bestandesdaten &gt;100 ha'!$AI$8,N162:N163)</f>
        <v>0</v>
      </c>
      <c r="X7" s="163">
        <f>DSUM('Bestandesdaten &gt;100 ha'!$A$8:$AK$1100,'Bestandesdaten &gt;100 ha'!$AE$8,N162:N163)</f>
        <v>0</v>
      </c>
      <c r="Y7" s="163">
        <f>DSUM('Bestandesdaten &gt;100 ha'!$A$8:$AK$1100,'Bestandesdaten &gt;100 ha'!$AJ$8,N162:N163)</f>
        <v>0</v>
      </c>
      <c r="Z7" s="164">
        <f>DSUM('Bestandesdaten &gt;100 ha'!$A$8:$AK$1100,'Bestandesdaten &gt;100 ha'!$AF$8,N162:N163)</f>
        <v>0</v>
      </c>
      <c r="AA7" s="161">
        <f>DSUM('Bestandesdaten &gt;100 ha'!$A$8:$AK$1100,'Bestandesdaten &gt;100 ha'!$Z$8,$N162:$N163)</f>
        <v>0</v>
      </c>
    </row>
    <row r="8" spans="1:46" ht="15" hidden="1" x14ac:dyDescent="0.25">
      <c r="A8" s="278"/>
      <c r="B8" s="111"/>
      <c r="C8" s="111"/>
      <c r="D8" s="111"/>
      <c r="E8" s="111"/>
      <c r="F8" s="111"/>
      <c r="G8" s="111"/>
      <c r="H8" s="111"/>
      <c r="I8" s="280"/>
      <c r="J8" s="111"/>
      <c r="K8" s="111"/>
      <c r="L8" s="111"/>
      <c r="N8" s="317" t="e">
        <f>SUM(N79:N134)</f>
        <v>#VALUE!</v>
      </c>
      <c r="R8" s="160"/>
      <c r="S8" s="72"/>
      <c r="T8" s="74"/>
      <c r="U8" s="74"/>
      <c r="V8" s="74"/>
      <c r="W8" s="74"/>
      <c r="X8" s="74"/>
      <c r="Y8" s="74"/>
      <c r="Z8" s="75"/>
      <c r="AA8" s="160"/>
    </row>
    <row r="9" spans="1:46" ht="15" hidden="1" x14ac:dyDescent="0.25">
      <c r="A9" s="278"/>
      <c r="B9" s="278" t="s">
        <v>196</v>
      </c>
      <c r="C9" s="278"/>
      <c r="D9" s="278"/>
      <c r="E9" s="278"/>
      <c r="F9" s="278"/>
      <c r="G9" s="278"/>
      <c r="H9" s="278"/>
      <c r="I9" s="319">
        <f>DSUM('Bestandesdaten &gt;100 ha'!$A$9:$AK$1100,'Bestandesdaten &gt;100 ha'!$D$9,O180:O181)</f>
        <v>0</v>
      </c>
      <c r="J9" s="278" t="s">
        <v>122</v>
      </c>
      <c r="K9" s="111"/>
      <c r="L9" s="111"/>
      <c r="N9" s="317" t="e">
        <f>SUM(N81:N134)</f>
        <v>#VALUE!</v>
      </c>
      <c r="R9" s="161">
        <f>DSUM('Bestandesdaten &gt;100 ha'!$A$8:$AK$1100,'Bestandesdaten &gt;100 ha'!$AK$8,N164:N165)</f>
        <v>0</v>
      </c>
      <c r="S9" s="162">
        <f>DSUM('Bestandesdaten &gt;100 ha'!$A$8:$AK$1100,'Bestandesdaten &gt;100 ha'!$AG$8,N164:N165)</f>
        <v>0</v>
      </c>
      <c r="T9" s="163">
        <f>DSUM('Bestandesdaten &gt;100 ha'!$A$8:$AK$1100,'Bestandesdaten &gt;100 ha'!$AC$8,N164:N165)</f>
        <v>0</v>
      </c>
      <c r="U9" s="163">
        <f>DSUM('Bestandesdaten &gt;100 ha'!$A$8:$AK$1100,'Bestandesdaten &gt;100 ha'!$AH$8,N164:N165)</f>
        <v>0</v>
      </c>
      <c r="V9" s="163">
        <f>DSUM('Bestandesdaten &gt;100 ha'!$A$8:$AK$1100,'Bestandesdaten &gt;100 ha'!$AD$8,N164:N165)</f>
        <v>0</v>
      </c>
      <c r="W9" s="163">
        <f>DSUM('Bestandesdaten &gt;100 ha'!$A$8:$AK$1100,'Bestandesdaten &gt;100 ha'!$AI$8,N164:N165)</f>
        <v>0</v>
      </c>
      <c r="X9" s="163">
        <f>DSUM('Bestandesdaten &gt;100 ha'!$A$8:$AK$1100,'Bestandesdaten &gt;100 ha'!$AE$8,N164:N165)</f>
        <v>0</v>
      </c>
      <c r="Y9" s="163">
        <f>DSUM('Bestandesdaten &gt;100 ha'!$A$8:$AK$1100,'Bestandesdaten &gt;100 ha'!$AJ$8,N164:N165)</f>
        <v>0</v>
      </c>
      <c r="Z9" s="164">
        <f>DSUM('Bestandesdaten &gt;100 ha'!$A$8:$AK$1100,'Bestandesdaten &gt;100 ha'!$AF$8,N164:N165)</f>
        <v>0</v>
      </c>
      <c r="AA9" s="161">
        <f>DSUM('Bestandesdaten &gt;100 ha'!$A$8:$AK$1100,'Bestandesdaten &gt;100 ha'!$Z$8,$N164:$N165)</f>
        <v>0</v>
      </c>
    </row>
    <row r="10" spans="1:46" ht="15" hidden="1" x14ac:dyDescent="0.25">
      <c r="A10" s="278"/>
      <c r="B10" s="111"/>
      <c r="C10" s="111"/>
      <c r="D10" s="111"/>
      <c r="E10" s="111"/>
      <c r="F10" s="111"/>
      <c r="G10" s="111"/>
      <c r="H10" s="111"/>
      <c r="I10" s="280"/>
      <c r="J10" s="111"/>
      <c r="K10" s="111"/>
      <c r="L10" s="111"/>
      <c r="N10" s="317"/>
      <c r="R10" s="160"/>
      <c r="S10" s="72"/>
      <c r="T10" s="74"/>
      <c r="U10" s="74"/>
      <c r="V10" s="74"/>
      <c r="W10" s="74"/>
      <c r="X10" s="74"/>
      <c r="Y10" s="74"/>
      <c r="Z10" s="75"/>
      <c r="AA10" s="160"/>
    </row>
    <row r="11" spans="1:46" ht="15" hidden="1" x14ac:dyDescent="0.25">
      <c r="A11" s="278"/>
      <c r="B11" s="278" t="s">
        <v>225</v>
      </c>
      <c r="C11" s="278"/>
      <c r="D11" s="278"/>
      <c r="E11" s="278"/>
      <c r="F11" s="278"/>
      <c r="G11" s="278"/>
      <c r="H11" s="278"/>
      <c r="I11" s="319">
        <f>DSUM('Bestandesdaten &gt;100 ha'!$A$9:$AK$1100,'Bestandesdaten &gt;100 ha'!$D$9,O182:O183)</f>
        <v>0</v>
      </c>
      <c r="J11" s="278" t="s">
        <v>122</v>
      </c>
      <c r="K11" s="111"/>
      <c r="L11" s="111"/>
      <c r="N11" s="317" t="e">
        <f>SUM(N83:N136)</f>
        <v>#VALUE!</v>
      </c>
      <c r="R11" s="161">
        <f>DSUM('Bestandesdaten &gt;100 ha'!$A$8:$AK$1100,'Bestandesdaten &gt;100 ha'!$AK$8,$O182:$O183)</f>
        <v>0</v>
      </c>
      <c r="S11" s="162">
        <f>DSUM('Bestandesdaten &gt;100 ha'!$A$8:$AK$1100,'Bestandesdaten &gt;100 ha'!$AG$8,O182:O183)</f>
        <v>0</v>
      </c>
      <c r="T11" s="163">
        <f>DSUM('Bestandesdaten &gt;100 ha'!$A$8:$AK$1100,'Bestandesdaten &gt;100 ha'!$AC$8,O182:O183)</f>
        <v>0</v>
      </c>
      <c r="U11" s="163">
        <f>DSUM('Bestandesdaten &gt;100 ha'!$A$8:$AK$1100,'Bestandesdaten &gt;100 ha'!$AH$8,O182:O183)</f>
        <v>0</v>
      </c>
      <c r="V11" s="163">
        <f>DSUM('Bestandesdaten &gt;100 ha'!$A$8:$AK$1100,'Bestandesdaten &gt;100 ha'!$AD$8,O182:O183)</f>
        <v>0</v>
      </c>
      <c r="W11" s="163">
        <f>DSUM('Bestandesdaten &gt;100 ha'!$A$8:$AK$1100,'Bestandesdaten &gt;100 ha'!$AI$8,O182:O183)</f>
        <v>0</v>
      </c>
      <c r="X11" s="163">
        <f>DSUM('Bestandesdaten &gt;100 ha'!$A$8:$AK$1100,'Bestandesdaten &gt;100 ha'!$AE$8,O182:O183)</f>
        <v>0</v>
      </c>
      <c r="Y11" s="163">
        <f>DSUM('Bestandesdaten &gt;100 ha'!$A$8:$AK$1100,'Bestandesdaten &gt;100 ha'!$AJ$8,O182:O183)</f>
        <v>0</v>
      </c>
      <c r="Z11" s="164">
        <f>DSUM('Bestandesdaten &gt;100 ha'!$A$8:$AK$1100,'Bestandesdaten &gt;100 ha'!$AF$8,O182:O183)</f>
        <v>0</v>
      </c>
      <c r="AA11" s="161">
        <f>DSUM('Bestandesdaten &gt;100 ha'!$A$8:$AK$1100,'Bestandesdaten &gt;100 ha'!$Z$8,$O182:$O183)</f>
        <v>0</v>
      </c>
    </row>
    <row r="12" spans="1:46" ht="15" hidden="1" x14ac:dyDescent="0.25">
      <c r="A12" s="278"/>
      <c r="B12" s="111"/>
      <c r="C12" s="111"/>
      <c r="D12" s="111"/>
      <c r="E12" s="111"/>
      <c r="F12" s="111"/>
      <c r="G12" s="111"/>
      <c r="H12" s="111"/>
      <c r="I12" s="280"/>
      <c r="J12" s="111"/>
      <c r="K12" s="111"/>
      <c r="L12" s="111"/>
      <c r="N12" s="317"/>
      <c r="R12" s="160"/>
      <c r="S12" s="72"/>
      <c r="T12" s="74"/>
      <c r="U12" s="74"/>
      <c r="V12" s="74"/>
      <c r="W12" s="74"/>
      <c r="X12" s="74"/>
      <c r="Y12" s="74"/>
      <c r="Z12" s="75"/>
      <c r="AA12" s="160"/>
    </row>
    <row r="13" spans="1:46" ht="15" x14ac:dyDescent="0.25">
      <c r="A13" s="278"/>
      <c r="B13" s="278" t="s">
        <v>226</v>
      </c>
      <c r="C13" s="278"/>
      <c r="D13" s="278"/>
      <c r="E13" s="278"/>
      <c r="F13" s="111"/>
      <c r="G13" s="111"/>
      <c r="H13" s="111"/>
      <c r="I13" s="319">
        <f>DSUM('Bestandesdaten &gt;100 ha'!$A$9:$AK$1100,'Bestandesdaten &gt;100 ha'!$D$9,O184:O185)</f>
        <v>0</v>
      </c>
      <c r="J13" s="278" t="s">
        <v>122</v>
      </c>
      <c r="K13" s="111"/>
      <c r="L13" s="111"/>
      <c r="N13" s="317" t="e">
        <f>SUM(N79:N134)</f>
        <v>#VALUE!</v>
      </c>
      <c r="R13" s="165">
        <f>DSUM('Bestandesdaten &gt;100 ha'!$A$8:$AK$1100,'Bestandesdaten &gt;100 ha'!$AK$8,O184:O185)</f>
        <v>0</v>
      </c>
      <c r="S13" s="166">
        <f>DSUM('Bestandesdaten &gt;100 ha'!$A$8:$AK$1100,'Bestandesdaten &gt;100 ha'!$AG$8,O184:O185)</f>
        <v>0</v>
      </c>
      <c r="T13" s="167">
        <f>DSUM('Bestandesdaten &gt;100 ha'!$A$8:$AK$1100,'Bestandesdaten &gt;100 ha'!$AC$8,O184:O185)</f>
        <v>0</v>
      </c>
      <c r="U13" s="167">
        <f>DSUM('Bestandesdaten &gt;100 ha'!$A$8:$AK$1100,'Bestandesdaten &gt;100 ha'!$AH$8,O184:O185)</f>
        <v>0</v>
      </c>
      <c r="V13" s="167">
        <f>DSUM('Bestandesdaten &gt;100 ha'!$A$8:$AK$1100,'Bestandesdaten &gt;100 ha'!$AD$8,O184:O185)</f>
        <v>0</v>
      </c>
      <c r="W13" s="167">
        <f>DSUM('Bestandesdaten &gt;100 ha'!$A$8:$AK$1100,'Bestandesdaten &gt;100 ha'!$AI$8,O184:O185)</f>
        <v>0</v>
      </c>
      <c r="X13" s="167">
        <f>DSUM('Bestandesdaten &gt;100 ha'!$A$8:$AK$1100,'Bestandesdaten &gt;100 ha'!$AE$8,O184:O185)</f>
        <v>0</v>
      </c>
      <c r="Y13" s="167">
        <f>DSUM('Bestandesdaten &gt;100 ha'!$A$8:$AK$1100,'Bestandesdaten &gt;100 ha'!$AJ$8,O184:O185)</f>
        <v>0</v>
      </c>
      <c r="Z13" s="168">
        <f>DSUM('Bestandesdaten &gt;100 ha'!$A$8:$AK$1100,'Bestandesdaten &gt;100 ha'!$AF$8,O184:O185)</f>
        <v>0</v>
      </c>
      <c r="AA13" s="165">
        <f>DSUM('Bestandesdaten &gt;100 ha'!$A$8:$AK$1100,'Bestandesdaten &gt;100 ha'!$Z$8,$O184:$O185)</f>
        <v>0</v>
      </c>
    </row>
    <row r="14" spans="1:46" ht="15" hidden="1" x14ac:dyDescent="0.25">
      <c r="A14" s="278"/>
      <c r="B14" s="111"/>
      <c r="C14" s="111"/>
      <c r="D14" s="111"/>
      <c r="E14" s="111"/>
      <c r="F14" s="111"/>
      <c r="G14" s="111"/>
      <c r="H14" s="111"/>
      <c r="I14" s="280"/>
      <c r="J14" s="111"/>
      <c r="K14" s="111"/>
      <c r="L14" s="111"/>
      <c r="N14" s="317"/>
    </row>
    <row r="15" spans="1:46" ht="15" hidden="1" x14ac:dyDescent="0.25">
      <c r="A15" s="278" t="s">
        <v>198</v>
      </c>
      <c r="B15" s="111"/>
      <c r="C15" s="111"/>
      <c r="D15" s="111"/>
      <c r="E15" s="111"/>
      <c r="F15" s="111"/>
      <c r="G15" s="111"/>
      <c r="H15" s="111"/>
      <c r="I15" s="280">
        <f>SUM(F137:F153)</f>
        <v>0</v>
      </c>
      <c r="J15" s="111"/>
      <c r="K15" s="111"/>
      <c r="L15" s="111"/>
      <c r="N15" s="317" t="e">
        <f>SUM(N137:O153)</f>
        <v>#VALUE!</v>
      </c>
    </row>
    <row r="16" spans="1:46" ht="15" hidden="1" x14ac:dyDescent="0.25">
      <c r="A16" s="278"/>
      <c r="B16" s="111"/>
      <c r="C16" s="111"/>
      <c r="D16" s="111"/>
      <c r="E16" s="111"/>
      <c r="F16" s="111"/>
      <c r="G16" s="111"/>
      <c r="H16" s="111"/>
      <c r="I16" s="280"/>
      <c r="J16" s="111"/>
      <c r="K16" s="111"/>
      <c r="L16" s="111"/>
      <c r="N16" s="317"/>
    </row>
    <row r="17" spans="1:25" ht="15" hidden="1" x14ac:dyDescent="0.25">
      <c r="A17" s="278" t="s">
        <v>199</v>
      </c>
      <c r="B17" s="111"/>
      <c r="C17" s="111"/>
      <c r="D17" s="111"/>
      <c r="E17" s="111"/>
      <c r="F17" s="111"/>
      <c r="G17" s="111"/>
      <c r="H17" s="111"/>
      <c r="I17" s="280">
        <f>DSUM('Bestandesdaten &gt;100 ha'!$A$9:$AK$1100,'Bestandesdaten &gt;100 ha'!$D$9,N166:N167)</f>
        <v>0</v>
      </c>
      <c r="J17" s="111"/>
      <c r="K17" s="111"/>
      <c r="L17" s="111"/>
      <c r="N17" s="317" t="e">
        <f>DGET('DB &gt; 100 ha'!$A$2:$E$153,'DB &gt; 100 ha'!$D$2,X390:X391)*I17</f>
        <v>#VALUE!</v>
      </c>
    </row>
    <row r="18" spans="1:25" ht="15" hidden="1" x14ac:dyDescent="0.25">
      <c r="A18" s="278"/>
      <c r="B18" s="111"/>
      <c r="C18" s="111"/>
      <c r="D18" s="111"/>
      <c r="E18" s="111"/>
      <c r="F18" s="111"/>
      <c r="G18" s="111"/>
      <c r="H18" s="111"/>
      <c r="I18" s="280"/>
      <c r="J18" s="111"/>
      <c r="K18" s="111"/>
      <c r="L18" s="111"/>
      <c r="N18" s="317"/>
    </row>
    <row r="19" spans="1:25" ht="15" hidden="1" x14ac:dyDescent="0.25">
      <c r="A19" s="278" t="s">
        <v>200</v>
      </c>
      <c r="B19" s="111"/>
      <c r="C19" s="111"/>
      <c r="D19" s="111"/>
      <c r="E19" s="111"/>
      <c r="F19" s="111"/>
      <c r="G19" s="111"/>
      <c r="H19" s="111"/>
      <c r="I19" s="280">
        <f>DSUM('Bestandesdaten &gt;100 ha'!$A$9:$AK$1100,'Bestandesdaten &gt;100 ha'!$D$9,O186:P187)</f>
        <v>0</v>
      </c>
      <c r="J19" s="111"/>
      <c r="K19" s="111"/>
      <c r="L19" s="111"/>
      <c r="N19" s="317" t="e">
        <f>IF(I19&gt;0.5,O19*I19,DGET('DB &gt; 100 ha'!$A$2:$E$153,'DB &gt; 100 ha'!$D$2,X392:X393)*I19)</f>
        <v>#VALUE!</v>
      </c>
      <c r="O19" s="65" t="e">
        <f>DGET('DB &gt; 100 ha'!$A$2:$E$153,'DB &gt; 100 ha'!$D$2,Y392:Y393)</f>
        <v>#VALUE!</v>
      </c>
    </row>
    <row r="20" spans="1:25" ht="15" hidden="1" x14ac:dyDescent="0.25">
      <c r="A20" s="278"/>
      <c r="B20" s="111"/>
      <c r="C20" s="111"/>
      <c r="D20" s="111"/>
      <c r="E20" s="111"/>
      <c r="F20" s="111"/>
      <c r="G20" s="111"/>
      <c r="H20" s="111"/>
      <c r="I20" s="280"/>
      <c r="J20" s="111"/>
      <c r="K20" s="111"/>
      <c r="L20" s="111"/>
      <c r="N20" s="317"/>
    </row>
    <row r="21" spans="1:25" ht="15" hidden="1" x14ac:dyDescent="0.25">
      <c r="A21" s="278" t="s">
        <v>201</v>
      </c>
      <c r="B21" s="111"/>
      <c r="C21" s="111"/>
      <c r="D21" s="111"/>
      <c r="E21" s="111"/>
      <c r="F21" s="111"/>
      <c r="G21" s="111"/>
      <c r="H21" s="111"/>
      <c r="I21" s="280"/>
      <c r="J21" s="111"/>
      <c r="K21" s="111"/>
      <c r="L21" s="111"/>
      <c r="N21" s="317"/>
      <c r="R21" s="79" t="s">
        <v>103</v>
      </c>
      <c r="S21" s="77"/>
      <c r="T21" s="77" t="s">
        <v>105</v>
      </c>
      <c r="U21" s="77"/>
      <c r="V21" s="77" t="s">
        <v>107</v>
      </c>
      <c r="W21" s="77"/>
      <c r="X21" s="77" t="s">
        <v>217</v>
      </c>
      <c r="Y21" s="78"/>
    </row>
    <row r="22" spans="1:25" ht="15" hidden="1" x14ac:dyDescent="0.25">
      <c r="A22" s="278"/>
      <c r="B22" s="111" t="s">
        <v>213</v>
      </c>
      <c r="C22" s="111"/>
      <c r="D22" s="111"/>
      <c r="E22" s="111"/>
      <c r="F22" s="111"/>
      <c r="G22" s="111"/>
      <c r="H22" s="111"/>
      <c r="I22" s="280">
        <f>SUM(R22:X22)</f>
        <v>0</v>
      </c>
      <c r="J22" s="111"/>
      <c r="K22" s="111"/>
      <c r="L22" s="111"/>
      <c r="N22" s="317" t="e">
        <f>DGET('DB &gt; 100 ha'!$A$2:$E$153,'DB &gt; 100 ha'!$D$2,V394:X395)*I22</f>
        <v>#VALUE!</v>
      </c>
      <c r="R22" s="169">
        <f>DSUM('Bestandesdaten &gt;100 ha'!$A$9:$AK$1100,'Bestandesdaten &gt;100 ha'!$D$9,N168:O169)</f>
        <v>0</v>
      </c>
      <c r="S22" s="74"/>
      <c r="T22" s="170">
        <f>DSUM('Bestandesdaten &gt;100 ha'!$A$9:$AK$1100,'Bestandesdaten &gt;100 ha'!$D$9,P168:Q169)</f>
        <v>0</v>
      </c>
      <c r="U22" s="74"/>
      <c r="V22" s="170">
        <f>DSUM('Bestandesdaten &gt;100 ha'!$A$9:$AK$1100,'Bestandesdaten &gt;100 ha'!$D$9,R168:S169)</f>
        <v>0</v>
      </c>
      <c r="W22" s="74"/>
      <c r="X22" s="170">
        <f>DSUM('Bestandesdaten &gt;100 ha'!$A$9:$AK$1100,'Bestandesdaten &gt;100 ha'!$D$9,T168:U169)</f>
        <v>0</v>
      </c>
      <c r="Y22" s="75"/>
    </row>
    <row r="23" spans="1:25" ht="15" hidden="1" x14ac:dyDescent="0.25">
      <c r="A23" s="278"/>
      <c r="B23" s="111"/>
      <c r="C23" s="111"/>
      <c r="D23" s="111"/>
      <c r="E23" s="111"/>
      <c r="F23" s="111"/>
      <c r="G23" s="111"/>
      <c r="H23" s="111"/>
      <c r="I23" s="280"/>
      <c r="J23" s="111"/>
      <c r="K23" s="111"/>
      <c r="L23" s="111"/>
      <c r="N23" s="317"/>
      <c r="R23" s="72"/>
      <c r="S23" s="74"/>
      <c r="T23" s="74"/>
      <c r="U23" s="74"/>
      <c r="V23" s="74"/>
      <c r="W23" s="74"/>
      <c r="X23" s="74"/>
      <c r="Y23" s="75"/>
    </row>
    <row r="24" spans="1:25" ht="15" hidden="1" x14ac:dyDescent="0.25">
      <c r="A24" s="278"/>
      <c r="B24" s="111" t="s">
        <v>202</v>
      </c>
      <c r="C24" s="111"/>
      <c r="D24" s="111"/>
      <c r="E24" s="111"/>
      <c r="F24" s="111"/>
      <c r="G24" s="111"/>
      <c r="H24" s="111"/>
      <c r="I24" s="280">
        <f>R24-I22</f>
        <v>0</v>
      </c>
      <c r="J24" s="111"/>
      <c r="K24" s="111"/>
      <c r="L24" s="111"/>
      <c r="N24" s="317" t="e">
        <f>DGET('DB &gt; 100 ha'!$A$2:$E$153,'DB &gt; 100 ha'!$D$2,V396:X397)*I24</f>
        <v>#VALUE!</v>
      </c>
      <c r="R24" s="171">
        <f>DSUM('Bestandesdaten &gt;100 ha'!$A$9:$AK$1100,'Bestandesdaten &gt;100 ha'!$D$9,N170:O171)</f>
        <v>0</v>
      </c>
      <c r="S24" s="67"/>
      <c r="T24" s="67"/>
      <c r="U24" s="67"/>
      <c r="V24" s="67"/>
      <c r="W24" s="67"/>
      <c r="X24" s="67"/>
      <c r="Y24" s="76"/>
    </row>
    <row r="25" spans="1:25" ht="15" hidden="1" x14ac:dyDescent="0.25">
      <c r="A25" s="278"/>
      <c r="B25" s="111"/>
      <c r="C25" s="111"/>
      <c r="D25" s="111"/>
      <c r="E25" s="111"/>
      <c r="F25" s="111"/>
      <c r="G25" s="111"/>
      <c r="H25" s="111"/>
      <c r="I25" s="280"/>
      <c r="J25" s="111"/>
      <c r="K25" s="111"/>
      <c r="L25" s="111"/>
      <c r="N25" s="317"/>
    </row>
    <row r="26" spans="1:25" ht="15" hidden="1" x14ac:dyDescent="0.25">
      <c r="A26" s="278" t="s">
        <v>203</v>
      </c>
      <c r="B26" s="111"/>
      <c r="C26" s="111"/>
      <c r="D26" s="111"/>
      <c r="E26" s="111"/>
      <c r="F26" s="111"/>
      <c r="G26" s="111"/>
      <c r="H26" s="111"/>
      <c r="I26" s="280">
        <f>DSUM('Bestandesdaten &gt;100 ha'!$A$9:$AK$1100,'Bestandesdaten &gt;100 ha'!$D$9,O172:O173)</f>
        <v>0</v>
      </c>
      <c r="J26" s="111"/>
      <c r="K26" s="111"/>
      <c r="L26" s="111"/>
      <c r="N26" s="317" t="e">
        <f>DGET('DB &gt; 100 ha'!$A$2:$E$153,'DB &gt; 100 ha'!$D$2,V398:X399)*I26</f>
        <v>#VALUE!</v>
      </c>
    </row>
    <row r="27" spans="1:25" ht="15" hidden="1" x14ac:dyDescent="0.25">
      <c r="A27" s="278"/>
      <c r="B27" s="111"/>
      <c r="C27" s="111"/>
      <c r="D27" s="111"/>
      <c r="E27" s="111"/>
      <c r="F27" s="111"/>
      <c r="G27" s="111"/>
      <c r="H27" s="111"/>
      <c r="I27" s="280"/>
      <c r="J27" s="111"/>
      <c r="K27" s="111"/>
      <c r="L27" s="111"/>
      <c r="N27" s="317"/>
    </row>
    <row r="28" spans="1:25" ht="15" hidden="1" x14ac:dyDescent="0.25">
      <c r="A28" s="278" t="s">
        <v>204</v>
      </c>
      <c r="B28" s="111"/>
      <c r="C28" s="111"/>
      <c r="D28" s="111"/>
      <c r="E28" s="111"/>
      <c r="F28" s="111"/>
      <c r="G28" s="111"/>
      <c r="H28" s="111"/>
      <c r="I28" s="280">
        <f>DSUM('Bestandesdaten &gt;100 ha'!$A$9:$AK$1100,'Bestandesdaten &gt;100 ha'!$D$9,O174:O175)</f>
        <v>0</v>
      </c>
      <c r="J28" s="111"/>
      <c r="K28" s="111"/>
      <c r="L28" s="111"/>
      <c r="N28" s="317" t="e">
        <f>DGET('DB &gt; 100 ha'!$A$2:$E$153,'DB &gt; 100 ha'!$D$2,V400:X401)*I28</f>
        <v>#VALUE!</v>
      </c>
    </row>
    <row r="29" spans="1:25" ht="15" hidden="1" x14ac:dyDescent="0.25">
      <c r="A29" s="278"/>
      <c r="B29" s="111"/>
      <c r="C29" s="111"/>
      <c r="D29" s="111"/>
      <c r="E29" s="111"/>
      <c r="F29" s="111"/>
      <c r="G29" s="111"/>
      <c r="H29" s="111"/>
      <c r="I29" s="280"/>
      <c r="J29" s="111"/>
      <c r="K29" s="111"/>
      <c r="L29" s="111"/>
      <c r="N29" s="317"/>
    </row>
    <row r="30" spans="1:25" ht="15" hidden="1" x14ac:dyDescent="0.25">
      <c r="A30" s="278" t="s">
        <v>205</v>
      </c>
      <c r="B30" s="111"/>
      <c r="C30" s="111"/>
      <c r="D30" s="111"/>
      <c r="E30" s="111"/>
      <c r="F30" s="111"/>
      <c r="G30" s="111"/>
      <c r="H30" s="111"/>
      <c r="I30" s="280">
        <f>DSUM('Bestandesdaten &gt;100 ha'!$A$9:$AK$1100,'Bestandesdaten &gt;100 ha'!$D$9,O176:O177)</f>
        <v>0</v>
      </c>
      <c r="J30" s="111"/>
      <c r="K30" s="111"/>
      <c r="L30" s="111"/>
      <c r="N30" s="317" t="e">
        <f>DGET('DB &gt; 100 ha'!$A$2:$E$153,'DB &gt; 100 ha'!$D$2,V402:X403)*I30</f>
        <v>#VALUE!</v>
      </c>
    </row>
    <row r="31" spans="1:25" ht="15" hidden="1" x14ac:dyDescent="0.25">
      <c r="A31" s="278"/>
      <c r="B31" s="111"/>
      <c r="C31" s="111"/>
      <c r="D31" s="111"/>
      <c r="E31" s="111"/>
      <c r="F31" s="111"/>
      <c r="G31" s="111"/>
      <c r="H31" s="111"/>
      <c r="I31" s="280"/>
      <c r="J31" s="111"/>
      <c r="K31" s="111"/>
      <c r="L31" s="111"/>
      <c r="N31" s="317"/>
    </row>
    <row r="32" spans="1:25" ht="15" hidden="1" x14ac:dyDescent="0.25">
      <c r="A32" s="278" t="s">
        <v>206</v>
      </c>
      <c r="B32" s="111"/>
      <c r="C32" s="111"/>
      <c r="D32" s="111"/>
      <c r="E32" s="111"/>
      <c r="F32" s="111"/>
      <c r="G32" s="111"/>
      <c r="H32" s="111"/>
      <c r="I32" s="280"/>
      <c r="J32" s="111"/>
      <c r="K32" s="111"/>
      <c r="L32" s="111"/>
      <c r="N32" s="317"/>
    </row>
    <row r="33" spans="1:21" ht="15" hidden="1" x14ac:dyDescent="0.25">
      <c r="A33" s="278"/>
      <c r="B33" s="111" t="s">
        <v>207</v>
      </c>
      <c r="C33" s="111"/>
      <c r="D33" s="111"/>
      <c r="E33" s="111"/>
      <c r="F33" s="111"/>
      <c r="G33" s="111"/>
      <c r="H33" s="111"/>
      <c r="I33" s="280">
        <f>DSUM('Bestandesdaten &gt;100 ha'!$A$9:$AK$1100,'Bestandesdaten &gt;100 ha'!$D$9,O178:P179)</f>
        <v>0</v>
      </c>
      <c r="J33" s="111"/>
      <c r="K33" s="111"/>
      <c r="L33" s="111"/>
      <c r="N33" s="317" t="e">
        <f>DGET('DB &gt; 100 ha'!$A$2:$E$153,'DB &gt; 100 ha'!$D$2,V404:X405)*I33</f>
        <v>#VALUE!</v>
      </c>
    </row>
    <row r="34" spans="1:21" ht="15" hidden="1" x14ac:dyDescent="0.25">
      <c r="A34" s="278"/>
      <c r="B34" s="111"/>
      <c r="C34" s="111"/>
      <c r="D34" s="111"/>
      <c r="E34" s="111"/>
      <c r="F34" s="111"/>
      <c r="G34" s="111"/>
      <c r="H34" s="111"/>
      <c r="I34" s="280"/>
      <c r="J34" s="111"/>
      <c r="K34" s="111"/>
      <c r="L34" s="111"/>
      <c r="N34" s="317"/>
    </row>
    <row r="35" spans="1:21" ht="15" hidden="1" x14ac:dyDescent="0.25">
      <c r="A35" s="278"/>
      <c r="B35" s="111" t="s">
        <v>208</v>
      </c>
      <c r="C35" s="111"/>
      <c r="D35" s="111"/>
      <c r="E35" s="111"/>
      <c r="F35" s="111"/>
      <c r="G35" s="111"/>
      <c r="H35" s="111"/>
      <c r="I35" s="280">
        <f>DSUM('Bestandesdaten &gt;100 ha'!$A$9:$AK$1100,'Bestandesdaten &gt;100 ha'!$D$9,O188:O189)</f>
        <v>0</v>
      </c>
      <c r="J35" s="111"/>
      <c r="K35" s="111"/>
      <c r="L35" s="111"/>
      <c r="N35" s="317" t="e">
        <f>DGET('DB &gt; 100 ha'!$A$2:$E$153,'DB &gt; 100 ha'!$D$2,V404:X405)*I35</f>
        <v>#VALUE!</v>
      </c>
    </row>
    <row r="36" spans="1:21" ht="15" hidden="1" x14ac:dyDescent="0.25">
      <c r="A36" s="278"/>
      <c r="B36" s="111"/>
      <c r="C36" s="111"/>
      <c r="D36" s="111"/>
      <c r="E36" s="111"/>
      <c r="F36" s="111"/>
      <c r="G36" s="111"/>
      <c r="H36" s="111"/>
      <c r="I36" s="280"/>
      <c r="J36" s="111"/>
      <c r="K36" s="111"/>
      <c r="L36" s="111"/>
      <c r="N36" s="317"/>
    </row>
    <row r="37" spans="1:21" ht="15" hidden="1" x14ac:dyDescent="0.25">
      <c r="A37" s="281" t="s">
        <v>209</v>
      </c>
      <c r="B37" s="282"/>
      <c r="C37" s="282"/>
      <c r="D37" s="282"/>
      <c r="E37" s="282"/>
      <c r="F37" s="282"/>
      <c r="G37" s="282"/>
      <c r="H37" s="282"/>
      <c r="I37" s="283">
        <f>SUM(I5:I36)</f>
        <v>5</v>
      </c>
      <c r="J37" s="282"/>
      <c r="K37" s="282"/>
      <c r="L37" s="284"/>
      <c r="N37" s="317" t="e">
        <f>ROUND(SUM(N4:N36),-2)</f>
        <v>#VALUE!</v>
      </c>
      <c r="O37" s="318" t="s">
        <v>358</v>
      </c>
      <c r="P37" s="302" t="e">
        <f>N37/I37</f>
        <v>#VALUE!</v>
      </c>
      <c r="Q37" s="65" t="s">
        <v>359</v>
      </c>
    </row>
    <row r="38" spans="1:21" hidden="1" x14ac:dyDescent="0.2">
      <c r="B38" s="65" t="s">
        <v>233</v>
      </c>
      <c r="I38" s="212">
        <f>SUM(I5:I13)</f>
        <v>5</v>
      </c>
      <c r="J38" s="65" t="s">
        <v>122</v>
      </c>
    </row>
    <row r="39" spans="1:21" ht="6" hidden="1" customHeight="1" x14ac:dyDescent="0.2"/>
    <row r="40" spans="1:21" ht="21" hidden="1" customHeight="1" x14ac:dyDescent="0.25">
      <c r="A40" s="286" t="s">
        <v>239</v>
      </c>
      <c r="B40" s="287"/>
      <c r="C40" s="287"/>
      <c r="D40" s="287"/>
      <c r="E40" s="287"/>
      <c r="F40" s="287"/>
      <c r="G40" s="287"/>
      <c r="H40" s="287"/>
      <c r="I40" s="288"/>
      <c r="J40" s="289"/>
      <c r="K40" s="287"/>
      <c r="L40" s="287"/>
      <c r="N40" s="65" t="s">
        <v>312</v>
      </c>
    </row>
    <row r="41" spans="1:21" ht="16.5" hidden="1" customHeight="1" x14ac:dyDescent="0.25">
      <c r="A41" s="157" t="s">
        <v>241</v>
      </c>
      <c r="N41" s="65" t="s">
        <v>318</v>
      </c>
      <c r="O41" s="65" t="s">
        <v>319</v>
      </c>
    </row>
    <row r="42" spans="1:21" ht="15" hidden="1" x14ac:dyDescent="0.25">
      <c r="B42" s="156" t="s">
        <v>242</v>
      </c>
      <c r="K42" s="174">
        <f>'Flächenübersicht &gt;100 ha'!K42</f>
        <v>0</v>
      </c>
      <c r="L42" s="65" t="s">
        <v>142</v>
      </c>
      <c r="N42" s="300">
        <f>DGET('DB &gt; 100 ha'!$F$2:$N$41,'DB &gt; 100 ha'!$I$2,$V$269:$X$270)</f>
        <v>3</v>
      </c>
    </row>
    <row r="43" spans="1:21" hidden="1" x14ac:dyDescent="0.2">
      <c r="B43" s="156" t="s">
        <v>243</v>
      </c>
      <c r="K43" s="175">
        <f>'Flächenübersicht &gt;100 ha'!K43</f>
        <v>0</v>
      </c>
      <c r="L43" s="65" t="s">
        <v>244</v>
      </c>
    </row>
    <row r="44" spans="1:21" ht="16.5" hidden="1" customHeight="1" x14ac:dyDescent="0.25">
      <c r="A44" s="157" t="s">
        <v>245</v>
      </c>
      <c r="B44" s="156"/>
    </row>
    <row r="45" spans="1:21" ht="16.5" hidden="1" customHeight="1" x14ac:dyDescent="0.25">
      <c r="A45" s="157"/>
      <c r="B45" s="156"/>
      <c r="D45" s="383" t="s">
        <v>247</v>
      </c>
      <c r="E45" s="384"/>
      <c r="F45" s="384"/>
      <c r="G45" s="384"/>
      <c r="H45" s="385"/>
    </row>
    <row r="46" spans="1:21" hidden="1" x14ac:dyDescent="0.2">
      <c r="B46" s="383" t="s">
        <v>246</v>
      </c>
      <c r="C46" s="385"/>
      <c r="D46" s="176" t="s">
        <v>143</v>
      </c>
      <c r="E46" s="78"/>
      <c r="F46" s="177" t="s">
        <v>144</v>
      </c>
      <c r="G46" s="178"/>
      <c r="H46" s="178" t="s">
        <v>148</v>
      </c>
    </row>
    <row r="47" spans="1:21" hidden="1" x14ac:dyDescent="0.2">
      <c r="B47" s="79" t="s">
        <v>121</v>
      </c>
      <c r="C47" s="77"/>
      <c r="D47" s="213">
        <f>SUM(T5:T13)-F47</f>
        <v>5</v>
      </c>
      <c r="E47" s="180">
        <f>IF(D47=0,0,D47/$H$54)</f>
        <v>1</v>
      </c>
      <c r="F47" s="217">
        <f>SUM(S5:S13)</f>
        <v>0</v>
      </c>
      <c r="G47" s="182">
        <f>F47/$H$54</f>
        <v>0</v>
      </c>
      <c r="H47" s="218">
        <f>SUM(T5:T13)</f>
        <v>5</v>
      </c>
      <c r="R47" s="304">
        <v>0</v>
      </c>
      <c r="S47" s="304">
        <f>E47*R47</f>
        <v>0</v>
      </c>
      <c r="T47" s="304">
        <v>0.54</v>
      </c>
      <c r="U47" s="304">
        <f>G47*T47</f>
        <v>0</v>
      </c>
    </row>
    <row r="48" spans="1:21" ht="4.5" hidden="1" customHeight="1" x14ac:dyDescent="0.2">
      <c r="B48" s="72"/>
      <c r="C48" s="74"/>
      <c r="D48" s="214"/>
      <c r="E48" s="164"/>
      <c r="F48" s="214"/>
      <c r="G48" s="164"/>
      <c r="H48" s="219"/>
      <c r="R48" s="304"/>
      <c r="S48" s="304"/>
      <c r="T48" s="304"/>
    </row>
    <row r="49" spans="1:21" hidden="1" x14ac:dyDescent="0.2">
      <c r="B49" s="72" t="s">
        <v>149</v>
      </c>
      <c r="C49" s="74"/>
      <c r="D49" s="214">
        <f>SUM(V5:V13)-F49</f>
        <v>0</v>
      </c>
      <c r="E49" s="182">
        <f>IF(D49=0,0,D49/$H$54)</f>
        <v>0</v>
      </c>
      <c r="F49" s="217">
        <f>SUM(U5:U13)</f>
        <v>0</v>
      </c>
      <c r="G49" s="182">
        <f t="shared" ref="G49:G53" si="0">F49/$H$54</f>
        <v>0</v>
      </c>
      <c r="H49" s="219">
        <f>SUM(V5:V13)</f>
        <v>0</v>
      </c>
      <c r="R49" s="304">
        <v>0.46</v>
      </c>
      <c r="S49" s="304">
        <f>E49*R49</f>
        <v>0</v>
      </c>
      <c r="T49" s="304">
        <v>0.68</v>
      </c>
      <c r="U49" s="304">
        <f>G49*T49</f>
        <v>0</v>
      </c>
    </row>
    <row r="50" spans="1:21" ht="4.5" hidden="1" customHeight="1" x14ac:dyDescent="0.2">
      <c r="B50" s="72"/>
      <c r="C50" s="74"/>
      <c r="D50" s="214"/>
      <c r="E50" s="164"/>
      <c r="F50" s="214"/>
      <c r="G50" s="164"/>
      <c r="H50" s="219"/>
      <c r="R50" s="304"/>
      <c r="S50" s="304"/>
      <c r="T50" s="304"/>
    </row>
    <row r="51" spans="1:21" hidden="1" x14ac:dyDescent="0.2">
      <c r="B51" s="72" t="s">
        <v>150</v>
      </c>
      <c r="C51" s="74"/>
      <c r="D51" s="214">
        <f>SUM(X5:X13)-F51</f>
        <v>0</v>
      </c>
      <c r="E51" s="182">
        <f>IF(D51=0,0,D51/$H$54)</f>
        <v>0</v>
      </c>
      <c r="F51" s="217">
        <f>SUM(W5:W13)</f>
        <v>0</v>
      </c>
      <c r="G51" s="182">
        <f t="shared" si="0"/>
        <v>0</v>
      </c>
      <c r="H51" s="219">
        <f>SUM(X5:X13)</f>
        <v>0</v>
      </c>
      <c r="R51" s="304">
        <v>0.81</v>
      </c>
      <c r="S51" s="304">
        <f>E51*R51</f>
        <v>0</v>
      </c>
      <c r="T51" s="304">
        <v>0.95</v>
      </c>
      <c r="U51" s="304">
        <f>G51*T51</f>
        <v>0</v>
      </c>
    </row>
    <row r="52" spans="1:21" ht="4.5" hidden="1" customHeight="1" x14ac:dyDescent="0.2">
      <c r="B52" s="72"/>
      <c r="C52" s="74"/>
      <c r="D52" s="214"/>
      <c r="E52" s="164"/>
      <c r="F52" s="214"/>
      <c r="G52" s="164"/>
      <c r="H52" s="219"/>
      <c r="R52" s="304"/>
      <c r="S52" s="304"/>
      <c r="T52" s="304"/>
    </row>
    <row r="53" spans="1:21" hidden="1" x14ac:dyDescent="0.2">
      <c r="B53" s="80" t="s">
        <v>151</v>
      </c>
      <c r="C53" s="67"/>
      <c r="D53" s="215">
        <f>SUM(Z5:Z13)-F53</f>
        <v>0</v>
      </c>
      <c r="E53" s="183">
        <f>IF(D53=0,0,D53/$H$54)</f>
        <v>0</v>
      </c>
      <c r="F53" s="217">
        <f>SUM(Y5:Y13)</f>
        <v>0</v>
      </c>
      <c r="G53" s="183">
        <f t="shared" si="0"/>
        <v>0</v>
      </c>
      <c r="H53" s="220">
        <f>SUM(Z5:Z13)</f>
        <v>0</v>
      </c>
      <c r="R53" s="304">
        <v>0.95</v>
      </c>
      <c r="S53" s="304">
        <f>E53*R53</f>
        <v>0</v>
      </c>
      <c r="T53" s="304">
        <v>1</v>
      </c>
      <c r="U53" s="304">
        <f>G53*T53</f>
        <v>0</v>
      </c>
    </row>
    <row r="54" spans="1:21" ht="15" hidden="1" x14ac:dyDescent="0.25">
      <c r="B54" s="184"/>
      <c r="C54" s="185" t="s">
        <v>157</v>
      </c>
      <c r="D54" s="216">
        <f>SUM(D47:D53)</f>
        <v>5</v>
      </c>
      <c r="E54" s="186"/>
      <c r="F54" s="216">
        <f>SUM(F47:F53)</f>
        <v>0</v>
      </c>
      <c r="G54" s="186"/>
      <c r="H54" s="221">
        <f>SUM(H47:H53)</f>
        <v>5</v>
      </c>
      <c r="S54" s="307">
        <f>SUM(S47:S53)</f>
        <v>0</v>
      </c>
      <c r="T54" s="132" t="s">
        <v>335</v>
      </c>
      <c r="U54" s="307">
        <f>SUM(U47:U53)</f>
        <v>0</v>
      </c>
    </row>
    <row r="55" spans="1:21" ht="5.25" hidden="1" customHeight="1" x14ac:dyDescent="0.25">
      <c r="B55" s="74"/>
      <c r="C55" s="131"/>
      <c r="D55" s="163"/>
      <c r="E55" s="163"/>
      <c r="F55" s="163"/>
      <c r="G55" s="163"/>
      <c r="H55" s="187"/>
    </row>
    <row r="56" spans="1:21" ht="15" hidden="1" x14ac:dyDescent="0.25">
      <c r="A56" s="157" t="s">
        <v>248</v>
      </c>
      <c r="B56" s="74"/>
      <c r="C56" s="131"/>
      <c r="D56" s="163"/>
      <c r="E56" s="163"/>
      <c r="F56" s="163"/>
      <c r="G56" s="163"/>
      <c r="H56" s="187"/>
    </row>
    <row r="57" spans="1:21" ht="28.5" hidden="1" customHeight="1" x14ac:dyDescent="0.2">
      <c r="A57" s="291" t="s">
        <v>249</v>
      </c>
      <c r="B57" s="382" t="s">
        <v>262</v>
      </c>
      <c r="C57" s="382"/>
      <c r="D57" s="382"/>
      <c r="E57" s="382"/>
      <c r="F57" s="382"/>
      <c r="G57" s="382"/>
      <c r="H57" s="382"/>
      <c r="I57" s="382"/>
      <c r="J57" s="382"/>
      <c r="K57" s="175">
        <f>'Flächenübersicht &gt;100 ha'!K57</f>
        <v>0</v>
      </c>
      <c r="L57" s="305" t="s">
        <v>250</v>
      </c>
      <c r="N57" s="65">
        <f>IF(K57&gt;50%,100,IF(K57&gt;30,55,IF(K57&gt;10,27,0)))</f>
        <v>0</v>
      </c>
    </row>
    <row r="58" spans="1:21" ht="28.5" hidden="1" customHeight="1" x14ac:dyDescent="0.2">
      <c r="A58" s="291" t="s">
        <v>251</v>
      </c>
      <c r="B58" s="382" t="s">
        <v>252</v>
      </c>
      <c r="C58" s="382"/>
      <c r="D58" s="382"/>
      <c r="E58" s="382"/>
      <c r="F58" s="382"/>
      <c r="G58" s="382"/>
      <c r="H58" s="382"/>
      <c r="I58" s="382"/>
      <c r="J58" s="382"/>
      <c r="K58" s="175">
        <f>'Flächenübersicht &gt;100 ha'!K58</f>
        <v>0</v>
      </c>
      <c r="L58" s="305" t="s">
        <v>261</v>
      </c>
      <c r="N58" s="65">
        <f>IF(K58&gt;1,18,0)</f>
        <v>0</v>
      </c>
    </row>
    <row r="59" spans="1:21" ht="28.5" hidden="1" customHeight="1" x14ac:dyDescent="0.25">
      <c r="A59" s="291" t="s">
        <v>253</v>
      </c>
      <c r="B59" s="382" t="s">
        <v>254</v>
      </c>
      <c r="C59" s="382"/>
      <c r="D59" s="382"/>
      <c r="E59" s="382"/>
      <c r="F59" s="382"/>
      <c r="G59" s="382"/>
      <c r="H59" s="382"/>
      <c r="I59" s="382"/>
      <c r="J59" s="382"/>
      <c r="K59" s="175" t="str">
        <f>'Flächenübersicht &gt;100 ha'!K59</f>
        <v>-</v>
      </c>
      <c r="L59" s="290">
        <f>IF($I$38=0,0,SUM(AA5:AA13)/$I$38)</f>
        <v>0</v>
      </c>
      <c r="N59" s="65">
        <f>IF(K59="ja",36,0)</f>
        <v>0</v>
      </c>
      <c r="O59" s="309">
        <f>IF(SUM(N57:N59)&gt;100,100,SUM(N57:N59))/100</f>
        <v>0</v>
      </c>
    </row>
    <row r="60" spans="1:21" ht="28.5" hidden="1" customHeight="1" x14ac:dyDescent="0.2">
      <c r="A60" s="291" t="s">
        <v>256</v>
      </c>
      <c r="B60" s="382" t="s">
        <v>257</v>
      </c>
      <c r="C60" s="382"/>
      <c r="D60" s="382"/>
      <c r="E60" s="382"/>
      <c r="F60" s="382"/>
      <c r="G60" s="382"/>
      <c r="H60" s="382"/>
      <c r="I60" s="382"/>
      <c r="J60" s="382"/>
      <c r="K60" s="175">
        <f>'Flächenübersicht &gt;100 ha'!K61</f>
        <v>0</v>
      </c>
      <c r="L60" s="65" t="s">
        <v>244</v>
      </c>
    </row>
    <row r="61" spans="1:21" ht="3.75" hidden="1" customHeight="1" x14ac:dyDescent="0.25">
      <c r="A61" s="157"/>
      <c r="B61" s="74"/>
      <c r="C61" s="131"/>
      <c r="D61" s="163"/>
      <c r="E61" s="163"/>
      <c r="F61" s="163"/>
      <c r="G61" s="163"/>
      <c r="H61" s="187"/>
    </row>
    <row r="62" spans="1:21" ht="15" hidden="1" x14ac:dyDescent="0.25">
      <c r="A62" s="157" t="s">
        <v>258</v>
      </c>
      <c r="B62" s="74"/>
      <c r="C62" s="131"/>
      <c r="D62" s="163"/>
      <c r="E62" s="163"/>
      <c r="F62" s="163"/>
      <c r="G62" s="163"/>
      <c r="H62" s="187"/>
    </row>
    <row r="63" spans="1:21" ht="15" hidden="1" x14ac:dyDescent="0.25">
      <c r="A63" s="157"/>
      <c r="B63" s="74" t="s">
        <v>259</v>
      </c>
      <c r="C63" s="131"/>
      <c r="D63" s="163"/>
      <c r="E63" s="163"/>
      <c r="F63" s="163"/>
      <c r="G63" s="163"/>
      <c r="H63" s="187"/>
      <c r="K63" s="175">
        <f>'Flächenübersicht &gt;100 ha'!K64</f>
        <v>0</v>
      </c>
      <c r="L63" s="65" t="s">
        <v>122</v>
      </c>
      <c r="N63" s="304">
        <f>IF(K63=0,0,K63/SUM(I5:I13))</f>
        <v>0</v>
      </c>
      <c r="O63" s="65">
        <f>IF(N63&gt;=0.05,2,IF(N63&gt;=0.02,1,0))</f>
        <v>0</v>
      </c>
    </row>
    <row r="64" spans="1:21" ht="15" hidden="1" x14ac:dyDescent="0.25">
      <c r="B64" s="74" t="s">
        <v>260</v>
      </c>
      <c r="C64" s="131"/>
      <c r="D64" s="163"/>
      <c r="E64" s="163"/>
      <c r="F64" s="163"/>
      <c r="G64" s="163"/>
      <c r="H64" s="187"/>
      <c r="K64" s="175">
        <f>'Flächenübersicht &gt;100 ha'!K65</f>
        <v>0</v>
      </c>
      <c r="L64" s="65" t="s">
        <v>261</v>
      </c>
      <c r="N64" s="65">
        <f>IF(K64&gt;3,1,0)</f>
        <v>0</v>
      </c>
      <c r="O64" s="157">
        <f>IF(O63=0,0,IF(N64=1,N64*O63,1))</f>
        <v>0</v>
      </c>
    </row>
    <row r="65" spans="1:38" ht="15" hidden="1" x14ac:dyDescent="0.25">
      <c r="B65" s="74" t="s">
        <v>341</v>
      </c>
      <c r="C65" s="131"/>
      <c r="D65" s="163"/>
      <c r="E65" s="163"/>
      <c r="F65" s="163"/>
      <c r="G65" s="163"/>
      <c r="H65" s="187"/>
      <c r="K65" s="292"/>
      <c r="O65" s="181"/>
    </row>
    <row r="66" spans="1:38" ht="15" hidden="1" x14ac:dyDescent="0.25">
      <c r="A66" s="157" t="s">
        <v>270</v>
      </c>
      <c r="B66" s="74"/>
      <c r="C66" s="131"/>
      <c r="D66" s="163"/>
      <c r="E66" s="163"/>
      <c r="F66" s="163"/>
      <c r="G66" s="163"/>
      <c r="H66" s="187"/>
    </row>
    <row r="67" spans="1:38" ht="15" hidden="1" x14ac:dyDescent="0.25">
      <c r="A67" s="157"/>
      <c r="B67" s="74"/>
      <c r="C67" s="131"/>
      <c r="D67" s="163"/>
      <c r="E67" s="163"/>
      <c r="F67" s="386" t="s">
        <v>274</v>
      </c>
      <c r="G67" s="387"/>
      <c r="H67" s="387"/>
      <c r="I67" s="387"/>
      <c r="J67" s="387"/>
      <c r="K67" s="387"/>
      <c r="L67" s="388"/>
    </row>
    <row r="68" spans="1:38" hidden="1" x14ac:dyDescent="0.2">
      <c r="C68" s="159" t="s">
        <v>162</v>
      </c>
      <c r="D68" s="389" t="s">
        <v>273</v>
      </c>
      <c r="E68" s="390"/>
      <c r="F68" s="225" t="s">
        <v>163</v>
      </c>
      <c r="G68" s="226" t="s">
        <v>164</v>
      </c>
      <c r="H68" s="226" t="s">
        <v>165</v>
      </c>
      <c r="I68" s="226" t="s">
        <v>166</v>
      </c>
      <c r="J68" s="226" t="s">
        <v>167</v>
      </c>
      <c r="K68" s="226" t="s">
        <v>168</v>
      </c>
      <c r="L68" s="227" t="s">
        <v>169</v>
      </c>
    </row>
    <row r="69" spans="1:38" hidden="1" x14ac:dyDescent="0.2">
      <c r="B69" s="130"/>
      <c r="C69" s="233" t="s">
        <v>271</v>
      </c>
      <c r="D69" s="389" t="s">
        <v>272</v>
      </c>
      <c r="E69" s="390"/>
      <c r="F69" s="179"/>
      <c r="G69" s="249">
        <f>IF(G75=0,0,SUM(G73:G74)/G75)</f>
        <v>0</v>
      </c>
      <c r="H69" s="249">
        <f t="shared" ref="H69:L69" si="1">IF(H75=0,0,SUM(H73:H74)/H75)</f>
        <v>0</v>
      </c>
      <c r="I69" s="249">
        <f t="shared" si="1"/>
        <v>0</v>
      </c>
      <c r="J69" s="249">
        <f t="shared" si="1"/>
        <v>0</v>
      </c>
      <c r="K69" s="249">
        <f t="shared" si="1"/>
        <v>0</v>
      </c>
      <c r="L69" s="250">
        <f t="shared" si="1"/>
        <v>0</v>
      </c>
    </row>
    <row r="70" spans="1:38" ht="15" hidden="1" x14ac:dyDescent="0.25">
      <c r="B70" s="74"/>
      <c r="C70" s="234" t="s">
        <v>277</v>
      </c>
      <c r="D70" s="391" t="s">
        <v>275</v>
      </c>
      <c r="E70" s="392"/>
      <c r="F70" s="236"/>
      <c r="G70" s="237"/>
      <c r="H70" s="238"/>
      <c r="I70" s="237"/>
      <c r="J70" s="237"/>
      <c r="K70" s="237"/>
      <c r="L70" s="239"/>
    </row>
    <row r="71" spans="1:38" ht="15" hidden="1" x14ac:dyDescent="0.25">
      <c r="B71" s="74"/>
      <c r="C71" s="235"/>
      <c r="D71" s="393" t="s">
        <v>276</v>
      </c>
      <c r="E71" s="394"/>
      <c r="F71" s="240"/>
      <c r="G71" s="241"/>
      <c r="H71" s="242"/>
      <c r="I71" s="241"/>
      <c r="J71" s="241"/>
      <c r="K71" s="241"/>
      <c r="L71" s="243"/>
    </row>
    <row r="72" spans="1:38" ht="15" hidden="1" x14ac:dyDescent="0.25">
      <c r="B72" s="74"/>
      <c r="C72" s="129"/>
      <c r="D72" s="381"/>
      <c r="E72" s="381"/>
      <c r="F72" s="163"/>
      <c r="G72" s="163"/>
      <c r="H72" s="187"/>
    </row>
    <row r="73" spans="1:38" hidden="1" x14ac:dyDescent="0.2">
      <c r="B73" s="74"/>
      <c r="C73" s="129" t="s">
        <v>281</v>
      </c>
      <c r="D73" s="311"/>
      <c r="E73" s="311"/>
      <c r="F73" s="244"/>
      <c r="G73" s="244">
        <f>DSUM('Bestandesdaten &gt;100 ha'!$A$9:$AK$1100,'Bestandesdaten &gt;100 ha'!$AA$9,$Z$197:$AC$198)</f>
        <v>0</v>
      </c>
      <c r="H73" s="244">
        <f>DSUM('Bestandesdaten &gt;100 ha'!$A$9:$AK$1100,'Bestandesdaten &gt;100 ha'!$AA$9,$AD$197:$AG$198)</f>
        <v>0</v>
      </c>
      <c r="I73" s="245">
        <f>DSUM('Bestandesdaten &gt;100 ha'!$A$9:$AK$1100,'Bestandesdaten &gt;100 ha'!$AA$9,$AH$197:$AK$198)</f>
        <v>0</v>
      </c>
      <c r="J73" s="245">
        <f>DSUM('Bestandesdaten &gt;100 ha'!$A$9:$AK$1100,'Bestandesdaten &gt;100 ha'!$AA$9,$AL$197:$AO$198)</f>
        <v>0</v>
      </c>
      <c r="K73" s="245">
        <f>DSUM('Bestandesdaten &gt;100 ha'!$A$9:$AK$1100,'Bestandesdaten &gt;100 ha'!$AA$9,$AP$197:$AS$198)</f>
        <v>0</v>
      </c>
      <c r="L73" s="245">
        <f>DSUM('Bestandesdaten &gt;100 ha'!$A$9:$AK$1100,'Bestandesdaten &gt;100 ha'!$AA$9,$AT$197:$AW$198)</f>
        <v>0</v>
      </c>
    </row>
    <row r="74" spans="1:38" hidden="1" x14ac:dyDescent="0.2">
      <c r="B74" s="74"/>
      <c r="C74" s="129" t="s">
        <v>285</v>
      </c>
      <c r="D74" s="311"/>
      <c r="E74" s="311"/>
      <c r="F74" s="244"/>
      <c r="G74" s="244"/>
      <c r="H74" s="244"/>
      <c r="I74" s="244"/>
      <c r="J74" s="244"/>
      <c r="K74" s="244"/>
      <c r="L74" s="244"/>
      <c r="W74" s="301"/>
      <c r="X74" s="302"/>
    </row>
    <row r="75" spans="1:38" hidden="1" x14ac:dyDescent="0.2">
      <c r="B75" s="74"/>
      <c r="C75" s="129" t="s">
        <v>286</v>
      </c>
      <c r="D75" s="311"/>
      <c r="E75" s="311"/>
      <c r="F75" s="244"/>
      <c r="G75" s="244"/>
      <c r="H75" s="244"/>
      <c r="I75" s="244"/>
      <c r="J75" s="244"/>
      <c r="K75" s="244"/>
      <c r="L75" s="244"/>
    </row>
    <row r="76" spans="1:38" hidden="1" x14ac:dyDescent="0.2"/>
    <row r="77" spans="1:38" ht="23.25" customHeight="1" x14ac:dyDescent="0.25">
      <c r="A77" s="246" t="s">
        <v>284</v>
      </c>
      <c r="B77" s="247"/>
      <c r="C77" s="248"/>
      <c r="D77" s="248"/>
      <c r="E77" s="248"/>
      <c r="F77" s="248"/>
      <c r="G77" s="248"/>
      <c r="H77" s="248"/>
      <c r="I77" s="248"/>
      <c r="J77" s="248"/>
      <c r="K77" s="248"/>
      <c r="L77" s="248"/>
      <c r="N77" s="315"/>
      <c r="O77" s="315"/>
      <c r="Q77" s="65" t="s">
        <v>360</v>
      </c>
      <c r="T77" s="320">
        <v>0.5</v>
      </c>
    </row>
    <row r="78" spans="1:38" ht="15" x14ac:dyDescent="0.25">
      <c r="B78" s="132"/>
      <c r="D78" s="401" t="s">
        <v>84</v>
      </c>
      <c r="E78" s="402"/>
      <c r="F78" s="402"/>
      <c r="G78" s="402"/>
      <c r="H78" s="402"/>
      <c r="I78" s="402"/>
      <c r="J78" s="402"/>
      <c r="K78" s="402"/>
      <c r="L78" s="403"/>
      <c r="N78" s="315"/>
      <c r="O78" s="315"/>
    </row>
    <row r="79" spans="1:38" ht="15" x14ac:dyDescent="0.25">
      <c r="B79" s="231" t="s">
        <v>162</v>
      </c>
      <c r="C79" s="188"/>
      <c r="D79" s="225" t="s">
        <v>269</v>
      </c>
      <c r="E79" s="226" t="s">
        <v>268</v>
      </c>
      <c r="F79" s="226" t="s">
        <v>280</v>
      </c>
      <c r="G79" s="226" t="s">
        <v>164</v>
      </c>
      <c r="H79" s="226" t="s">
        <v>165</v>
      </c>
      <c r="I79" s="226" t="s">
        <v>166</v>
      </c>
      <c r="J79" s="226" t="s">
        <v>167</v>
      </c>
      <c r="K79" s="226" t="s">
        <v>168</v>
      </c>
      <c r="L79" s="227" t="s">
        <v>169</v>
      </c>
      <c r="N79" s="315"/>
      <c r="O79" s="315"/>
      <c r="AD79" s="65" t="s">
        <v>325</v>
      </c>
      <c r="AE79" s="65" t="s">
        <v>326</v>
      </c>
      <c r="AF79" s="65" t="s">
        <v>324</v>
      </c>
      <c r="AG79" s="65" t="s">
        <v>327</v>
      </c>
      <c r="AH79" s="65" t="s">
        <v>327</v>
      </c>
      <c r="AI79" s="65" t="s">
        <v>328</v>
      </c>
      <c r="AJ79" s="65" t="s">
        <v>329</v>
      </c>
      <c r="AK79" s="65" t="s">
        <v>330</v>
      </c>
      <c r="AL79" s="65" t="s">
        <v>331</v>
      </c>
    </row>
    <row r="80" spans="1:38" hidden="1" x14ac:dyDescent="0.2">
      <c r="B80" s="189" t="s">
        <v>0</v>
      </c>
      <c r="N80" s="315"/>
      <c r="O80" s="315"/>
    </row>
    <row r="81" spans="2:38" x14ac:dyDescent="0.2">
      <c r="B81" s="398" t="str">
        <f>'Bestandesdaten &gt;100 ha'!AV10</f>
        <v>Fi/Ta</v>
      </c>
      <c r="C81" s="159" t="s">
        <v>170</v>
      </c>
      <c r="D81" s="190">
        <f>DSUM('Bestandesdaten &gt;100 ha'!$A$9:$AK$1100,'Bestandesdaten &gt;100 ha'!$D$9,$N$197:$Q$198)</f>
        <v>0</v>
      </c>
      <c r="E81" s="191">
        <f>DSUM('Bestandesdaten &gt;100 ha'!$A$9:$AK$1100,'Bestandesdaten &gt;100 ha'!$D$9,$R$197:$U$198)</f>
        <v>0</v>
      </c>
      <c r="F81" s="191">
        <f>DSUM('Bestandesdaten &gt;100 ha'!$A$9:$AK$1100,'Bestandesdaten &gt;100 ha'!$D$9,$V$197:$Y$198)</f>
        <v>0</v>
      </c>
      <c r="G81" s="191">
        <f>DSUM('Bestandesdaten &gt;100 ha'!$A$9:$AK$1100,'Bestandesdaten &gt;100 ha'!$D$9,$Z$197:$AC$198)</f>
        <v>0</v>
      </c>
      <c r="H81" s="191">
        <f>DSUM('Bestandesdaten &gt;100 ha'!$A$9:$AK$1100,'Bestandesdaten &gt;100 ha'!$D$9,$AD$197:$AG$198)</f>
        <v>0</v>
      </c>
      <c r="I81" s="191">
        <f>DSUM('Bestandesdaten &gt;100 ha'!$A$9:$AK$1100,'Bestandesdaten &gt;100 ha'!$D$9,$AH$197:$AK$198)</f>
        <v>0</v>
      </c>
      <c r="J81" s="191">
        <f>DSUM('Bestandesdaten &gt;100 ha'!$A$9:$AK$1100,'Bestandesdaten &gt;100 ha'!$D$9,$AL$197:$AO$198)</f>
        <v>0</v>
      </c>
      <c r="K81" s="191">
        <f>DSUM('Bestandesdaten &gt;100 ha'!$A$9:$AK$1100,'Bestandesdaten &gt;100 ha'!$D$9,$AP$197:$AS$198)</f>
        <v>0</v>
      </c>
      <c r="L81" s="192">
        <f>DSUM('Bestandesdaten &gt;100 ha'!$A$9:$AK$1100,'Bestandesdaten &gt;100 ha'!$D$9,$AT$197:$AW$198)</f>
        <v>0</v>
      </c>
      <c r="N81" s="316" t="e">
        <f>SUM(Q86:Z86)</f>
        <v>#VALUE!</v>
      </c>
      <c r="O81" s="315"/>
      <c r="Q81" s="65" t="s">
        <v>2</v>
      </c>
      <c r="R81" s="65" t="e">
        <f>DGET('DB &gt; 100 ha'!$A$2:$E$153,'DB &gt; 100 ha'!$D$2,V267:X268)</f>
        <v>#VALUE!</v>
      </c>
      <c r="S81" s="65" t="e">
        <f>DGET('DB &gt; 100 ha'!$A$2:$E$153,'DB &gt; 100 ha'!$D$2,Y267:AA268)</f>
        <v>#VALUE!</v>
      </c>
      <c r="T81" s="65" t="e">
        <f>DGET('DB &gt; 100 ha'!$A$2:$E$153,'DB &gt; 100 ha'!$D$2,AB267:AD268)</f>
        <v>#VALUE!</v>
      </c>
      <c r="U81" s="65" t="e">
        <f>DGET('DB &gt; 100 ha'!$A$2:$E$153,'DB &gt; 100 ha'!$D$2,AE267:AG268)</f>
        <v>#VALUE!</v>
      </c>
      <c r="V81" s="65" t="e">
        <f>DGET('DB &gt; 100 ha'!$A$2:$E$153,'DB &gt; 100 ha'!$D$2,AH267:AJ268)</f>
        <v>#VALUE!</v>
      </c>
      <c r="W81" s="65" t="e">
        <f>DGET('DB &gt; 100 ha'!$A$2:$E$153,'DB &gt; 100 ha'!$D$2,AK267:AM268)</f>
        <v>#VALUE!</v>
      </c>
      <c r="X81" s="65" t="e">
        <f>DGET('DB &gt; 100 ha'!$A$2:$E$153,'DB &gt; 100 ha'!$D$2,AN267:AP268)</f>
        <v>#VALUE!</v>
      </c>
      <c r="Y81" s="65" t="e">
        <f>DGET('DB &gt; 100 ha'!$A$2:$E$153,'DB &gt; 100 ha'!$D$2,AQ267:AS268)</f>
        <v>#VALUE!</v>
      </c>
      <c r="Z81" s="65" t="e">
        <f>DGET('DB &gt; 100 ha'!$A$2:$E$153,'DB &gt; 100 ha'!$D$2,AT267:AV268)</f>
        <v>#VALUE!</v>
      </c>
      <c r="AB81" s="210" t="s">
        <v>321</v>
      </c>
      <c r="AD81" s="65">
        <f>Y270</f>
        <v>3</v>
      </c>
      <c r="AE81" s="65">
        <f>AC270</f>
        <v>3</v>
      </c>
      <c r="AF81" s="65">
        <f>AG270</f>
        <v>3</v>
      </c>
      <c r="AG81" s="65">
        <f>AK270</f>
        <v>3</v>
      </c>
      <c r="AH81" s="65">
        <f>AO270</f>
        <v>3</v>
      </c>
      <c r="AI81" s="65">
        <f>AS270</f>
        <v>3</v>
      </c>
      <c r="AJ81" s="65">
        <f>AW270</f>
        <v>3</v>
      </c>
      <c r="AK81" s="65">
        <f>BA270</f>
        <v>3</v>
      </c>
      <c r="AL81" s="65">
        <f>BE270</f>
        <v>3</v>
      </c>
    </row>
    <row r="82" spans="2:38" ht="5.25" customHeight="1" x14ac:dyDescent="0.2">
      <c r="B82" s="399"/>
      <c r="C82" s="160"/>
      <c r="D82" s="72"/>
      <c r="E82" s="74"/>
      <c r="F82" s="74"/>
      <c r="G82" s="74"/>
      <c r="H82" s="74"/>
      <c r="I82" s="74"/>
      <c r="J82" s="74"/>
      <c r="K82" s="74"/>
      <c r="L82" s="75"/>
      <c r="N82" s="315"/>
      <c r="O82" s="315"/>
      <c r="AB82" s="210" t="s">
        <v>322</v>
      </c>
      <c r="AD82" s="65">
        <f>Y271</f>
        <v>0</v>
      </c>
      <c r="AE82" s="65">
        <f>AC271</f>
        <v>0</v>
      </c>
      <c r="AF82" s="65">
        <f>AG271</f>
        <v>0</v>
      </c>
      <c r="AG82" s="65">
        <f>AK271</f>
        <v>0</v>
      </c>
      <c r="AH82" s="65">
        <f>AO271</f>
        <v>0</v>
      </c>
      <c r="AI82" s="65">
        <f>AS271</f>
        <v>0</v>
      </c>
      <c r="AJ82" s="65">
        <f>AW271</f>
        <v>0</v>
      </c>
      <c r="AK82" s="65">
        <f>BA271</f>
        <v>0</v>
      </c>
      <c r="AL82" s="65">
        <f>BE271</f>
        <v>0</v>
      </c>
    </row>
    <row r="83" spans="2:38" ht="15" x14ac:dyDescent="0.25">
      <c r="B83" s="399"/>
      <c r="C83" s="160" t="s">
        <v>171</v>
      </c>
      <c r="D83" s="193">
        <f>IF(D81=0,0,DSUM('Bestandesdaten &gt;100 ha'!$A$9:$AK$1100,'Bestandesdaten &gt;100 ha'!$V$9,$N$197:$Q$198)/D81)</f>
        <v>0</v>
      </c>
      <c r="E83" s="194">
        <f>IF(E81=0,0,DSUM('Bestandesdaten &gt;100 ha'!$A$9:$AK$1100,'Bestandesdaten &gt;100 ha'!$V$9,$R$197:$U$198)/E81)</f>
        <v>0</v>
      </c>
      <c r="F83" s="194">
        <f>IF(F81=0,0,DSUM('Bestandesdaten &gt;100 ha'!$A$9:$AK$1100,'Bestandesdaten &gt;100 ha'!$V$9,$V$197:$Y$198)/F81)</f>
        <v>0</v>
      </c>
      <c r="G83" s="194">
        <f>IF(G81=0,0,DSUM('Bestandesdaten &gt;100 ha'!$A$9:$AK$1100,'Bestandesdaten &gt;100 ha'!$V$9,$Z$197:$AC$198)/G81)</f>
        <v>0</v>
      </c>
      <c r="H83" s="194">
        <f>IF(H81=0,0,DSUM('Bestandesdaten &gt;100 ha'!$A$9:$AK$1100,'Bestandesdaten &gt;100 ha'!$V$9,$AD$197:$AG$198)/H81)</f>
        <v>0</v>
      </c>
      <c r="I83" s="194">
        <f>IF(I81=0,0,DSUM('Bestandesdaten &gt;100 ha'!$A$9:$AK$1100,'Bestandesdaten &gt;100 ha'!$V$9,$AH$197:$AK$198)/I81)</f>
        <v>0</v>
      </c>
      <c r="J83" s="194">
        <f>IF(J81=0,0,DSUM('Bestandesdaten &gt;100 ha'!$A$9:$AK$1100,'Bestandesdaten &gt;100 ha'!$V$9,$AL$197:$AO$198)/J81)</f>
        <v>0</v>
      </c>
      <c r="K83" s="194">
        <f>IF(K81=0,0,DSUM('Bestandesdaten &gt;100 ha'!$A$9:$AK$1100,'Bestandesdaten &gt;100 ha'!$V$9,$AP$197:$AS$198)/K81)</f>
        <v>0</v>
      </c>
      <c r="L83" s="195">
        <f>IF(L81=0,0,DSUM('Bestandesdaten &gt;100 ha'!$A$9:$AK$1100,'Bestandesdaten &gt;100 ha'!$V$9,$AT$197:$AW$198)/L81)</f>
        <v>0</v>
      </c>
      <c r="N83" s="316" t="e">
        <f>SUM(Q87:Z87)</f>
        <v>#VALUE!</v>
      </c>
      <c r="O83" s="315"/>
      <c r="Q83" s="65" t="s">
        <v>311</v>
      </c>
      <c r="R83" s="294">
        <v>0.1</v>
      </c>
      <c r="S83" s="294">
        <v>0.1</v>
      </c>
      <c r="T83" s="294">
        <v>0.16</v>
      </c>
      <c r="U83" s="294">
        <v>0.35</v>
      </c>
      <c r="V83" s="294">
        <v>0.83</v>
      </c>
      <c r="W83" s="294">
        <v>1.36</v>
      </c>
      <c r="X83" s="294">
        <v>1.6</v>
      </c>
      <c r="Y83" s="294">
        <v>1.7</v>
      </c>
      <c r="Z83" s="294">
        <v>1.72</v>
      </c>
      <c r="AB83" s="306" t="s">
        <v>323</v>
      </c>
      <c r="AD83" s="65">
        <f>Y273</f>
        <v>41</v>
      </c>
      <c r="AE83" s="65">
        <f>AC273</f>
        <v>41</v>
      </c>
      <c r="AF83" s="65">
        <f>AG273</f>
        <v>41</v>
      </c>
      <c r="AG83" s="65">
        <f>AK273</f>
        <v>41</v>
      </c>
      <c r="AH83" s="65">
        <f>AO273</f>
        <v>41</v>
      </c>
      <c r="AI83" s="65">
        <f>AS273</f>
        <v>41</v>
      </c>
      <c r="AJ83" s="65">
        <f>AW273</f>
        <v>41</v>
      </c>
      <c r="AK83" s="65">
        <f>BA273</f>
        <v>41</v>
      </c>
      <c r="AL83" s="65">
        <f>BE273</f>
        <v>41</v>
      </c>
    </row>
    <row r="84" spans="2:38" ht="5.25" customHeight="1" x14ac:dyDescent="0.2">
      <c r="B84" s="399"/>
      <c r="C84" s="160"/>
      <c r="D84" s="312"/>
      <c r="E84" s="311"/>
      <c r="F84" s="311"/>
      <c r="G84" s="311"/>
      <c r="H84" s="311"/>
      <c r="I84" s="311"/>
      <c r="J84" s="311"/>
      <c r="K84" s="311"/>
      <c r="L84" s="313"/>
      <c r="N84" s="315"/>
      <c r="O84" s="315"/>
      <c r="AB84" s="210" t="s">
        <v>339</v>
      </c>
      <c r="AD84" s="65">
        <f>Y277</f>
        <v>0</v>
      </c>
      <c r="AE84" s="65">
        <f>AC277</f>
        <v>0</v>
      </c>
      <c r="AF84" s="65">
        <f>AG277</f>
        <v>0</v>
      </c>
      <c r="AG84" s="65">
        <f>AK277</f>
        <v>0</v>
      </c>
      <c r="AH84" s="65">
        <f>AO277</f>
        <v>0</v>
      </c>
      <c r="AI84" s="65">
        <f>AS277</f>
        <v>0</v>
      </c>
      <c r="AJ84" s="65">
        <f>AW277</f>
        <v>0</v>
      </c>
      <c r="AK84" s="65">
        <f>BA277</f>
        <v>0</v>
      </c>
      <c r="AL84" s="65">
        <f>BE277</f>
        <v>0</v>
      </c>
    </row>
    <row r="85" spans="2:38" x14ac:dyDescent="0.2">
      <c r="B85" s="400"/>
      <c r="C85" s="198" t="s">
        <v>172</v>
      </c>
      <c r="D85" s="228"/>
      <c r="E85" s="229"/>
      <c r="F85" s="199">
        <f>IF(F83=0,0,DSUM('Bestandesdaten &gt;100 ha'!$A$9:$AK$1100,'Bestandesdaten &gt;100 ha'!$D$9,$V$197:$Y$198)/F81)</f>
        <v>0</v>
      </c>
      <c r="G85" s="199">
        <f>IF(G83=0,0,DSUM('Bestandesdaten &gt;100 ha'!$A$9:$AK$1100,'Bestandesdaten &gt;100 ha'!$W$9,$Z$197:$AC$198)/G81)</f>
        <v>0</v>
      </c>
      <c r="H85" s="199">
        <f>IF(H83=0,0,DSUM('Bestandesdaten &gt;100 ha'!$A$9:$AK$1100,'Bestandesdaten &gt;100 ha'!$W$9,$AD$197:$AG$198)/H81)</f>
        <v>0</v>
      </c>
      <c r="I85" s="199">
        <f>IF(I83=0,0,DSUM('Bestandesdaten &gt;100 ha'!$A$9:$AK$1100,'Bestandesdaten &gt;100 ha'!$W$9,$AH$197:$AK$198)/I81)</f>
        <v>0</v>
      </c>
      <c r="J85" s="199">
        <f>IF(J83=0,0,DSUM('Bestandesdaten &gt;100 ha'!$A$9:$AK$1100,'Bestandesdaten &gt;100 ha'!$W$9,$AL$197:$AO$198)/J81)</f>
        <v>0</v>
      </c>
      <c r="K85" s="199">
        <f>IF(K83=0,0,DSUM('Bestandesdaten &gt;100 ha'!$A$9:$AK$1100,'Bestandesdaten &gt;100 ha'!$W$9,$AP$197:$AS$198)/K81)</f>
        <v>0</v>
      </c>
      <c r="L85" s="277">
        <f>IF(L83=0,0,DSUM('Bestandesdaten &gt;100 ha'!$A$9:$AK$1100,'Bestandesdaten &gt;100 ha'!$W$9,$AT$197:$AW$198)/L81)</f>
        <v>0</v>
      </c>
      <c r="N85" s="315"/>
      <c r="O85" s="315"/>
      <c r="Q85" s="65" t="s">
        <v>344</v>
      </c>
      <c r="R85" s="65">
        <f t="shared" ref="R85:Z85" si="2">ROUND((AD81+AD82+AD84+AD83*($S$54+$U$54)+$O$59*AD85),0)</f>
        <v>3</v>
      </c>
      <c r="S85" s="65">
        <f t="shared" si="2"/>
        <v>3</v>
      </c>
      <c r="T85" s="65">
        <f t="shared" si="2"/>
        <v>3</v>
      </c>
      <c r="U85" s="65">
        <f t="shared" si="2"/>
        <v>3</v>
      </c>
      <c r="V85" s="65">
        <f t="shared" si="2"/>
        <v>3</v>
      </c>
      <c r="W85" s="65">
        <f t="shared" si="2"/>
        <v>3</v>
      </c>
      <c r="X85" s="65">
        <f t="shared" si="2"/>
        <v>3</v>
      </c>
      <c r="Y85" s="65">
        <f t="shared" si="2"/>
        <v>3</v>
      </c>
      <c r="Z85" s="65">
        <f t="shared" si="2"/>
        <v>3</v>
      </c>
      <c r="AB85" s="308" t="s">
        <v>338</v>
      </c>
      <c r="AD85" s="65">
        <f>Y275</f>
        <v>11</v>
      </c>
      <c r="AE85" s="65">
        <f>AC275</f>
        <v>11</v>
      </c>
      <c r="AF85" s="65">
        <f>AG275</f>
        <v>11</v>
      </c>
      <c r="AG85" s="65">
        <f>AK275</f>
        <v>11</v>
      </c>
      <c r="AH85" s="65">
        <f>AO275</f>
        <v>11</v>
      </c>
      <c r="AI85" s="65">
        <f>AS275</f>
        <v>11</v>
      </c>
      <c r="AJ85" s="65">
        <f>AW275</f>
        <v>11</v>
      </c>
      <c r="AK85" s="65">
        <f>BA275</f>
        <v>11</v>
      </c>
      <c r="AL85" s="65">
        <f>BE275</f>
        <v>11</v>
      </c>
    </row>
    <row r="86" spans="2:38" ht="15" customHeight="1" x14ac:dyDescent="0.2">
      <c r="N86" s="315"/>
      <c r="O86" s="315"/>
      <c r="Q86" s="65" t="s">
        <v>345</v>
      </c>
      <c r="R86" s="310" t="e">
        <f>IF((R81*$T$77*R83*(1-R85/100)*D81)&lt;'DB &gt; 100 ha'!$R$35,'DB &gt; 100 ha'!$R$35*D81,R81*$T$77*R83*(1-R85/100)*D81)</f>
        <v>#VALUE!</v>
      </c>
      <c r="S86" s="310" t="e">
        <f>IF((S81*$T$77*S83*(1-S85/100)*E81)&lt;'DB &gt; 100 ha'!$R$35,'DB &gt; 100 ha'!$R$35*E81,S81*$T$77*S83*(1-S85/100)*E81)</f>
        <v>#VALUE!</v>
      </c>
      <c r="T86" s="310" t="e">
        <f>IF((T81*$T$77*T83*(1-T85/100)*F81)&lt;'DB &gt; 100 ha'!$R$35,'DB &gt; 100 ha'!$R$35*F81*F85,T81*$T$77*T83*(1-T85/100)*F81*F85)</f>
        <v>#VALUE!</v>
      </c>
      <c r="U86" s="310" t="e">
        <f>IF((U81*$T$77*U83*(1-U85/100)*G81)&lt;'DB &gt; 100 ha'!$R$35,'DB &gt; 100 ha'!$R$35*G81*G85,U81*$T$77*U83*(1-U85/100)*((G81-G73)*G85+G73*G85*0.6))</f>
        <v>#VALUE!</v>
      </c>
      <c r="V86" s="310" t="e">
        <f>IF((V81*$T$77*V83*(1-V85/100)*H81)&lt;'DB &gt; 100 ha'!$R$35,'DB &gt; 100 ha'!$R$35*H81*H85,V81*$T$77*V83*(1-V85/100)*((H81-H73)*H85+H73*H85*0.6))</f>
        <v>#VALUE!</v>
      </c>
      <c r="W86" s="310" t="e">
        <f>IF((W81*$T$77*W83*(1-W85/100)*I81)&lt;'DB &gt; 100 ha'!$R$35,'DB &gt; 100 ha'!$R$35*I81*I85,W81*$T$77*W83*(1-W85/100)*((I81-I73)*I85+I73*I85*0.6))</f>
        <v>#VALUE!</v>
      </c>
      <c r="X86" s="310" t="e">
        <f>IF((X81*$T$77*X83*(1-X85/100)*J81)&lt;'DB &gt; 100 ha'!$R$35,'DB &gt; 100 ha'!$R$35*J81*J85,X81*$T$77*X83*(1-X85/100)*((J81-J73)*J85+J73*J85*0.6))</f>
        <v>#VALUE!</v>
      </c>
      <c r="Y86" s="310" t="e">
        <f>IF((Y81*$T$77*Y83*(1-Y85/100)*K81)&lt;'DB &gt; 100 ha'!$R$35,'DB &gt; 100 ha'!$R$35*K81*K85,Y81*$T$77*Y83*(1-Y85/100)*((K81-K73)*K85+K73*K85*0.6))</f>
        <v>#VALUE!</v>
      </c>
      <c r="Z86" s="310" t="e">
        <f>IF((Z81*$T$77*Z83*(1-Z85/100)*L81)&lt;'DB &gt; 100 ha'!$R$35,'DB &gt; 100 ha'!$R$35*L81*L85,Z81*$T$77*Z83*(1-Z85/100)*((L81-L73)*L85+L73*L85*0.6))</f>
        <v>#VALUE!</v>
      </c>
      <c r="AB86" s="65" t="s">
        <v>343</v>
      </c>
    </row>
    <row r="87" spans="2:38" ht="17.25" customHeight="1" x14ac:dyDescent="0.2">
      <c r="B87" s="128" t="s">
        <v>0</v>
      </c>
      <c r="N87" s="315"/>
      <c r="O87" s="315"/>
      <c r="Q87" s="65" t="s">
        <v>349</v>
      </c>
      <c r="T87" s="310" t="e">
        <f>IF(T81*$R83*(1-T85/100)&lt;'DB &gt; 100 ha'!$R$35,'DB &gt; 100 ha'!$R$35*F81*(1-F85),T81*$R83*(1-T85/100)*F81*(1-F85))</f>
        <v>#VALUE!</v>
      </c>
      <c r="U87" s="310" t="e">
        <f>IF(U81*$R83*(1-U85/100)&lt;'DB &gt; 100 ha'!$R$35,'DB &gt; 100 ha'!$R$35*G81*(1-G85),U81*$R83*(1-U85/100)*G81*(1-G85))</f>
        <v>#VALUE!</v>
      </c>
      <c r="V87" s="310" t="e">
        <f>IF(V81*$R83*(1-V85/100)&lt;'DB &gt; 100 ha'!$R$35,'DB &gt; 100 ha'!$R$35*H81*(1-H85),V81*$R83*(1-V85/100)*H81*(1-H85))</f>
        <v>#VALUE!</v>
      </c>
      <c r="W87" s="310" t="e">
        <f>IF(W81*$R83*(1-W85/100)&lt;'DB &gt; 100 ha'!$R$35,'DB &gt; 100 ha'!$R$35*I81*(1-I85),W81*$R83*(1-W85/100)*I81*(1-I85))</f>
        <v>#VALUE!</v>
      </c>
      <c r="X87" s="310" t="e">
        <f>IF(X81*$R83*(1-X85/100)&lt;'DB &gt; 100 ha'!$R$35,'DB &gt; 100 ha'!$R$35*J81*(1-J85),X81*$R83*(1-X85/100)*J81*(1-J85))</f>
        <v>#VALUE!</v>
      </c>
      <c r="Y87" s="310" t="e">
        <f>IF(Y81*$R83*(1-Y85/100)&lt;'DB &gt; 100 ha'!$R$35,'DB &gt; 100 ha'!$R$35*K81*(1-K85),Y81*$R83*(1-Y85/100)*K81*(1-K85))</f>
        <v>#VALUE!</v>
      </c>
      <c r="Z87" s="310" t="e">
        <f>IF(Z81*$R83*(1-Z85/100)&lt;'DB &gt; 100 ha'!$R$35,'DB &gt; 100 ha'!$R$35*L81*(1-L85),Z81*$R83*(1-Z85/100)*L81*(1-L85))</f>
        <v>#VALUE!</v>
      </c>
    </row>
    <row r="88" spans="2:38" x14ac:dyDescent="0.2">
      <c r="B88" s="398" t="str">
        <f>'Bestandesdaten &gt;100 ha'!AV12</f>
        <v>W-Ki</v>
      </c>
      <c r="C88" s="159" t="s">
        <v>170</v>
      </c>
      <c r="D88" s="190">
        <f>DSUM('Bestandesdaten &gt;100 ha'!$A$9:$AK$1100,'Bestandesdaten &gt;100 ha'!$D$9,N200:Q201)</f>
        <v>0</v>
      </c>
      <c r="E88" s="191">
        <f>DSUM('Bestandesdaten &gt;100 ha'!$A$9:$AK$1100,'Bestandesdaten &gt;100 ha'!$D$9,R200:U201)</f>
        <v>0</v>
      </c>
      <c r="F88" s="191">
        <f>DSUM('Bestandesdaten &gt;100 ha'!$A$9:$AK$1100,'Bestandesdaten &gt;100 ha'!$D$9,V200:Y201)</f>
        <v>0</v>
      </c>
      <c r="G88" s="191">
        <f>DSUM('Bestandesdaten &gt;100 ha'!$A$9:$AK$1100,'Bestandesdaten &gt;100 ha'!$D$9,Z200:AC201)</f>
        <v>0</v>
      </c>
      <c r="H88" s="191">
        <f>DSUM('Bestandesdaten &gt;100 ha'!$A$9:$AK$1100,'Bestandesdaten &gt;100 ha'!$D$9,AD200:AG201)</f>
        <v>0</v>
      </c>
      <c r="I88" s="191">
        <f>DSUM('Bestandesdaten &gt;100 ha'!$A$9:$AK$1100,'Bestandesdaten &gt;100 ha'!$D$9,AH200:AK201)</f>
        <v>0</v>
      </c>
      <c r="J88" s="191">
        <f>DSUM('Bestandesdaten &gt;100 ha'!$A$9:$AK$1100,'Bestandesdaten &gt;100 ha'!$D$9,AL200:AO201)</f>
        <v>0</v>
      </c>
      <c r="K88" s="191">
        <f>DSUM('Bestandesdaten &gt;100 ha'!$A$9:$AK$1100,'Bestandesdaten &gt;100 ha'!$D$9,AP200:AS201)</f>
        <v>0</v>
      </c>
      <c r="L88" s="192">
        <f>DSUM('Bestandesdaten &gt;100 ha'!$A$9:$AK$1100,'Bestandesdaten &gt;100 ha'!$D$9,AT200:AW201)</f>
        <v>0</v>
      </c>
      <c r="N88" s="316" t="e">
        <f>SUM(Q93:Z93)</f>
        <v>#VALUE!</v>
      </c>
      <c r="O88" s="315"/>
      <c r="Q88" s="65" t="s">
        <v>2</v>
      </c>
      <c r="R88" s="65" t="e">
        <f>DGET('DB &gt; 100 ha'!$A$2:$E$153,'DB &gt; 100 ha'!$D$2,V280:X281)</f>
        <v>#VALUE!</v>
      </c>
      <c r="S88" s="65" t="e">
        <f>DGET('DB &gt; 100 ha'!$A$2:$E$153,'DB &gt; 100 ha'!$D$2,Y280:AA281)</f>
        <v>#VALUE!</v>
      </c>
      <c r="T88" s="65" t="e">
        <f>DGET('DB &gt; 100 ha'!$A$2:$E$153,'DB &gt; 100 ha'!$D$2,AB280:AD281)</f>
        <v>#VALUE!</v>
      </c>
      <c r="U88" s="65" t="e">
        <f>DGET('DB &gt; 100 ha'!$A$2:$E$153,'DB &gt; 100 ha'!$D$2,AE280:AG281)</f>
        <v>#VALUE!</v>
      </c>
      <c r="V88" s="65" t="e">
        <f>DGET('DB &gt; 100 ha'!$A$2:$E$153,'DB &gt; 100 ha'!$D$2,AH280:AJ281)</f>
        <v>#VALUE!</v>
      </c>
      <c r="W88" s="65" t="e">
        <f>DGET('DB &gt; 100 ha'!$A$2:$E$153,'DB &gt; 100 ha'!$D$2,AK280:AM281)</f>
        <v>#VALUE!</v>
      </c>
      <c r="X88" s="65" t="e">
        <f>DGET('DB &gt; 100 ha'!$A$2:$E$153,'DB &gt; 100 ha'!$D$2,AN280:AP281)</f>
        <v>#VALUE!</v>
      </c>
      <c r="Y88" s="65" t="e">
        <f>DGET('DB &gt; 100 ha'!$A$2:$E$153,'DB &gt; 100 ha'!$D$2,AQ280:AS281)</f>
        <v>#VALUE!</v>
      </c>
      <c r="Z88" s="65" t="e">
        <f>DGET('DB &gt; 100 ha'!$A$2:$E$153,'DB &gt; 100 ha'!$D$2,AT280:AV281)</f>
        <v>#VALUE!</v>
      </c>
      <c r="AB88" s="65" t="s">
        <v>321</v>
      </c>
      <c r="AD88" s="65">
        <f>Y283</f>
        <v>3</v>
      </c>
      <c r="AE88" s="65">
        <f>AC283</f>
        <v>3</v>
      </c>
      <c r="AF88" s="65">
        <f>AG283</f>
        <v>3</v>
      </c>
      <c r="AG88" s="65">
        <f>AK283</f>
        <v>3</v>
      </c>
      <c r="AH88" s="65">
        <f>AO283</f>
        <v>3</v>
      </c>
      <c r="AI88" s="65">
        <f>AS283</f>
        <v>3</v>
      </c>
      <c r="AJ88" s="65">
        <f>AW283</f>
        <v>3</v>
      </c>
      <c r="AK88" s="65">
        <f>BA283</f>
        <v>3</v>
      </c>
      <c r="AL88" s="65">
        <f>BE283</f>
        <v>3</v>
      </c>
    </row>
    <row r="89" spans="2:38" ht="5.25" customHeight="1" x14ac:dyDescent="0.2">
      <c r="B89" s="399"/>
      <c r="C89" s="160"/>
      <c r="D89" s="72"/>
      <c r="E89" s="74"/>
      <c r="F89" s="74"/>
      <c r="G89" s="74"/>
      <c r="H89" s="74"/>
      <c r="I89" s="74"/>
      <c r="J89" s="74"/>
      <c r="K89" s="74"/>
      <c r="L89" s="75"/>
      <c r="N89" s="315"/>
      <c r="O89" s="315"/>
      <c r="AB89" s="65" t="s">
        <v>322</v>
      </c>
      <c r="AD89" s="65">
        <f>Y284</f>
        <v>0</v>
      </c>
      <c r="AE89" s="65">
        <f>AC284</f>
        <v>0</v>
      </c>
      <c r="AF89" s="65">
        <f>AG284</f>
        <v>0</v>
      </c>
      <c r="AG89" s="65">
        <f>AK284</f>
        <v>0</v>
      </c>
      <c r="AH89" s="65">
        <f>AO284</f>
        <v>0</v>
      </c>
      <c r="AI89" s="65">
        <f>AS284</f>
        <v>0</v>
      </c>
      <c r="AJ89" s="65">
        <f>AW284</f>
        <v>0</v>
      </c>
      <c r="AK89" s="65">
        <f>BA284</f>
        <v>0</v>
      </c>
      <c r="AL89" s="65">
        <f>BE284</f>
        <v>0</v>
      </c>
    </row>
    <row r="90" spans="2:38" ht="15" x14ac:dyDescent="0.25">
      <c r="B90" s="399"/>
      <c r="C90" s="160" t="s">
        <v>171</v>
      </c>
      <c r="D90" s="193">
        <f>IF(D88=0,0,DSUM('Bestandesdaten &gt;100 ha'!$A$9:$AK$1100,'Bestandesdaten &gt;100 ha'!$V$9,N202:Q203)/D88)</f>
        <v>0</v>
      </c>
      <c r="E90" s="194">
        <f>IF(E88=0,0,DSUM('Bestandesdaten &gt;100 ha'!$A$9:$AK$1100,'Bestandesdaten &gt;100 ha'!$V$9,R202:U203)/E88)</f>
        <v>0</v>
      </c>
      <c r="F90" s="194">
        <f>IF(F88=0,0,DSUM('Bestandesdaten &gt;100 ha'!$A$9:$AK$1100,'Bestandesdaten &gt;100 ha'!$V$9,V202:Y203)/F88)</f>
        <v>0</v>
      </c>
      <c r="G90" s="194">
        <f>IF(G88=0,0,DSUM('Bestandesdaten &gt;100 ha'!$A$9:$AK$1100,'Bestandesdaten &gt;100 ha'!$V$9,Z202:AC203)/G88)</f>
        <v>0</v>
      </c>
      <c r="H90" s="194">
        <f>IF(H88=0,0,DSUM('Bestandesdaten &gt;100 ha'!$A$9:$AK$1100,'Bestandesdaten &gt;100 ha'!$V$9,AD202:AG203)/H88)</f>
        <v>0</v>
      </c>
      <c r="I90" s="194">
        <f>IF(I88=0,0,DSUM('Bestandesdaten &gt;100 ha'!$A$9:$AK$1100,'Bestandesdaten &gt;100 ha'!$V$9,AH202:AK203)/I88)</f>
        <v>0</v>
      </c>
      <c r="J90" s="194">
        <f>IF(J88=0,0,DSUM('Bestandesdaten &gt;100 ha'!$A$9:$AK$1100,'Bestandesdaten &gt;100 ha'!$V$9,AL202:AO203)/J88)</f>
        <v>0</v>
      </c>
      <c r="K90" s="194">
        <f>IF(K88=0,0,DSUM('Bestandesdaten &gt;100 ha'!$A$9:$AK$1100,'Bestandesdaten &gt;100 ha'!$V$9,AP202:AS203)/K88)</f>
        <v>0</v>
      </c>
      <c r="L90" s="195">
        <f>IF(L88=0,0,DSUM('Bestandesdaten &gt;100 ha'!$A$9:$AK$1100,'Bestandesdaten &gt;100 ha'!$V$9,AT202:AW203)/L88)</f>
        <v>0</v>
      </c>
      <c r="N90" s="316" t="e">
        <f>SUM(Q94:Z94)</f>
        <v>#VALUE!</v>
      </c>
      <c r="O90" s="315"/>
      <c r="Q90" s="65" t="s">
        <v>311</v>
      </c>
      <c r="R90" s="294">
        <v>0.1</v>
      </c>
      <c r="S90" s="294">
        <v>0.1</v>
      </c>
      <c r="T90" s="294">
        <v>0.16</v>
      </c>
      <c r="U90" s="294">
        <v>0.39</v>
      </c>
      <c r="V90" s="294">
        <v>0.85</v>
      </c>
      <c r="W90" s="294">
        <v>1.32</v>
      </c>
      <c r="X90" s="294">
        <v>1.58</v>
      </c>
      <c r="Y90" s="294">
        <v>1.7</v>
      </c>
      <c r="Z90" s="294">
        <v>1.72</v>
      </c>
      <c r="AB90" s="65" t="s">
        <v>323</v>
      </c>
      <c r="AD90" s="65">
        <f>Y286</f>
        <v>41</v>
      </c>
      <c r="AE90" s="65">
        <f>AC286</f>
        <v>41</v>
      </c>
      <c r="AF90" s="65">
        <f>AG286</f>
        <v>41</v>
      </c>
      <c r="AG90" s="65">
        <f>AK286</f>
        <v>41</v>
      </c>
      <c r="AH90" s="65">
        <f>AO286</f>
        <v>41</v>
      </c>
      <c r="AI90" s="65">
        <f>AS286</f>
        <v>41</v>
      </c>
      <c r="AJ90" s="65">
        <f>AW286</f>
        <v>41</v>
      </c>
      <c r="AK90" s="65">
        <f>BA286</f>
        <v>41</v>
      </c>
      <c r="AL90" s="65">
        <f>BE286</f>
        <v>41</v>
      </c>
    </row>
    <row r="91" spans="2:38" ht="5.25" customHeight="1" x14ac:dyDescent="0.2">
      <c r="B91" s="399"/>
      <c r="C91" s="160"/>
      <c r="D91" s="312"/>
      <c r="E91" s="311"/>
      <c r="F91" s="311"/>
      <c r="G91" s="311"/>
      <c r="H91" s="311"/>
      <c r="I91" s="311"/>
      <c r="J91" s="311"/>
      <c r="K91" s="311"/>
      <c r="L91" s="313"/>
      <c r="N91" s="315"/>
      <c r="O91" s="315"/>
      <c r="AB91" s="65" t="s">
        <v>339</v>
      </c>
    </row>
    <row r="92" spans="2:38" x14ac:dyDescent="0.2">
      <c r="B92" s="400"/>
      <c r="C92" s="198" t="s">
        <v>172</v>
      </c>
      <c r="D92" s="228"/>
      <c r="E92" s="229"/>
      <c r="F92" s="199">
        <f>IF(F90=0,0,DSUM('Bestandesdaten &gt;100 ha'!$A$9:$AK$1100,'Bestandesdaten &gt;100 ha'!$W$9,V204:Y205)/F88)</f>
        <v>0</v>
      </c>
      <c r="G92" s="199">
        <f>IF(G90=0,0,DSUM('Bestandesdaten &gt;100 ha'!$A$9:$AK$1100,'Bestandesdaten &gt;100 ha'!$W$9,Z204:AC205)/G88)</f>
        <v>0</v>
      </c>
      <c r="H92" s="199">
        <f>IF(H90=0,0,DSUM('Bestandesdaten &gt;100 ha'!$A$9:$AK$1100,'Bestandesdaten &gt;100 ha'!$W$9,AD204:AG205)/H88)</f>
        <v>0</v>
      </c>
      <c r="I92" s="199">
        <f>IF(I90=0,0,DSUM('Bestandesdaten &gt;100 ha'!$A$9:$AK$1100,'Bestandesdaten &gt;100 ha'!$W$9,AH204:AK205)/I88)</f>
        <v>0</v>
      </c>
      <c r="J92" s="199">
        <f>IF(J90=0,0,DSUM('Bestandesdaten &gt;100 ha'!$A$9:$AK$1100,'Bestandesdaten &gt;100 ha'!$W$9,AL204:AO205)/J88)</f>
        <v>0</v>
      </c>
      <c r="K92" s="199">
        <f>IF(K90=0,0,DSUM('Bestandesdaten &gt;100 ha'!$A$9:$AK$1100,'Bestandesdaten &gt;100 ha'!$W$9,AP204:AS205)/K88)</f>
        <v>0</v>
      </c>
      <c r="L92" s="277">
        <f>IF(L90=0,0,DSUM('Bestandesdaten &gt;100 ha'!$A$9:$AK$1100,'Bestandesdaten &gt;100 ha'!$W$9,AT204:AW205)/L88)</f>
        <v>0</v>
      </c>
      <c r="N92" s="315"/>
      <c r="O92" s="315"/>
      <c r="Q92" s="65" t="s">
        <v>344</v>
      </c>
      <c r="R92" s="65">
        <f t="shared" ref="R92:Z92" si="3">ROUND((AD88+AD89+AD91+AD90*($S$54+$U$54)+$O$59*AD92),0)</f>
        <v>3</v>
      </c>
      <c r="S92" s="65">
        <f t="shared" si="3"/>
        <v>3</v>
      </c>
      <c r="T92" s="65">
        <f t="shared" si="3"/>
        <v>3</v>
      </c>
      <c r="U92" s="65">
        <f t="shared" si="3"/>
        <v>3</v>
      </c>
      <c r="V92" s="65">
        <f t="shared" si="3"/>
        <v>3</v>
      </c>
      <c r="W92" s="65">
        <f t="shared" si="3"/>
        <v>3</v>
      </c>
      <c r="X92" s="65">
        <f t="shared" si="3"/>
        <v>3</v>
      </c>
      <c r="Y92" s="65">
        <f t="shared" si="3"/>
        <v>3</v>
      </c>
      <c r="Z92" s="65">
        <f t="shared" si="3"/>
        <v>3</v>
      </c>
      <c r="AB92" s="65" t="s">
        <v>338</v>
      </c>
      <c r="AD92" s="65">
        <f>Y288</f>
        <v>11</v>
      </c>
      <c r="AE92" s="65">
        <f>AC288</f>
        <v>11</v>
      </c>
      <c r="AF92" s="65">
        <f>AG288</f>
        <v>11</v>
      </c>
      <c r="AG92" s="65">
        <f>AK288</f>
        <v>11</v>
      </c>
      <c r="AH92" s="65">
        <f>AO288</f>
        <v>11</v>
      </c>
      <c r="AI92" s="65">
        <f>AS288</f>
        <v>11</v>
      </c>
      <c r="AJ92" s="65">
        <f>AW288</f>
        <v>11</v>
      </c>
      <c r="AK92" s="65">
        <f>BA288</f>
        <v>11</v>
      </c>
      <c r="AL92" s="65">
        <f>BE288</f>
        <v>11</v>
      </c>
    </row>
    <row r="93" spans="2:38" ht="17.25" customHeight="1" x14ac:dyDescent="0.2">
      <c r="N93" s="315"/>
      <c r="O93" s="315"/>
      <c r="Q93" s="65" t="s">
        <v>345</v>
      </c>
      <c r="R93" s="310" t="e">
        <f>IF((R88*$T$77*R90*(1-R92/100)*D88)&lt;'DB &gt; 100 ha'!$R$36,'DB &gt; 100 ha'!$R$36*D88,R88*$T$77*R90*(1-R92/100)*D88)</f>
        <v>#VALUE!</v>
      </c>
      <c r="S93" s="310" t="e">
        <f>IF((S88*$T$77*S90*(1-S92/100)*E88)&lt;'DB &gt; 100 ha'!$R$36,'DB &gt; 100 ha'!$R$36*E88,S88*$T$77*S90*(1-S92/100)*E88)</f>
        <v>#VALUE!</v>
      </c>
      <c r="T93" s="310" t="e">
        <f>IF((T88*$T$77*T90*(1-T92/100)*F88)&lt;'DB &gt; 100 ha'!$R$36,'DB &gt; 100 ha'!$R$36*F88*F92,T88*$T$77*T90*(1-T92/100)*F88*F92)</f>
        <v>#VALUE!</v>
      </c>
      <c r="U93" s="310" t="e">
        <f>IF((U88*$T$77*U90*(1-U92/100)*G88)&lt;'DB &gt; 100 ha'!$R$36,'DB &gt; 100 ha'!$R$36*G88*G92,U88*$T$77*U90*(1-U92/100)*G88*G92)</f>
        <v>#VALUE!</v>
      </c>
      <c r="V93" s="310" t="e">
        <f>IF((V88*$T$77*V90*(1-V92/100)*H88)&lt;'DB &gt; 100 ha'!$R$36,'DB &gt; 100 ha'!$R$36*H88*H92,V88*$T$77*V90*(1-V92/100)*H88*H92)</f>
        <v>#VALUE!</v>
      </c>
      <c r="W93" s="310" t="e">
        <f>IF((W88*$T$77*W90*(1-W92/100)*I88)&lt;'DB &gt; 100 ha'!$R$36,'DB &gt; 100 ha'!$R$36*I88*I92,W88*$T$77*W90*(1-W92/100)*I88*I92)</f>
        <v>#VALUE!</v>
      </c>
      <c r="X93" s="310" t="e">
        <f>IF((X88*$T$77*X90*(1-X92/100)*J88)&lt;'DB &gt; 100 ha'!$R$36,'DB &gt; 100 ha'!$R$36*J88*J92,X88*$T$77*X90*(1-X92/100)*J88*J92)</f>
        <v>#VALUE!</v>
      </c>
      <c r="Y93" s="310" t="e">
        <f>IF((Y88*$T$77*Y90*(1-Y92/100)*K88)&lt;'DB &gt; 100 ha'!$R$36,'DB &gt; 100 ha'!$R$36*K88*K92,Y88*$T$77*Y90*(1-Y92/100)*K88*K92)</f>
        <v>#VALUE!</v>
      </c>
      <c r="Z93" s="310" t="e">
        <f>IF((Z88*$T$77*Z90*(1-Z92/100)*L88)&lt;'DB &gt; 100 ha'!$R$36,'DB &gt; 100 ha'!$R$36*L88*L92,Z88*$T$77*Z90*(1-Z92/100)*L88*L92)</f>
        <v>#VALUE!</v>
      </c>
    </row>
    <row r="94" spans="2:38" ht="17.25" customHeight="1" x14ac:dyDescent="0.2">
      <c r="B94" s="128" t="s">
        <v>0</v>
      </c>
      <c r="N94" s="315"/>
      <c r="O94" s="315"/>
      <c r="Q94" s="65" t="s">
        <v>349</v>
      </c>
      <c r="T94" s="310" t="e">
        <f>IF(T88*$R90*(1-T92/100)&lt;'DB &gt; 100 ha'!$R$36,'DB &gt; 100 ha'!$R$36*F88*(1-F92),T88*$R90*(1-T92/100)*F88*(1-F92))</f>
        <v>#VALUE!</v>
      </c>
      <c r="U94" s="310" t="e">
        <f>IF(U88*$R90*(1-U92/100)&lt;'DB &gt; 100 ha'!$R$36,'DB &gt; 100 ha'!$R$36*G88*(1-G92),U88*$R90*(1-U92/100)*G88*(1-G92))</f>
        <v>#VALUE!</v>
      </c>
      <c r="V94" s="310" t="e">
        <f>IF(V88*$R90*(1-V92/100)&lt;'DB &gt; 100 ha'!$R$36,'DB &gt; 100 ha'!$R$36*H88*(1-H92),V88*$R90*(1-V92/100)*H88*(1-H92))</f>
        <v>#VALUE!</v>
      </c>
      <c r="W94" s="310" t="e">
        <f>IF(W88*$R90*(1-W92/100)&lt;'DB &gt; 100 ha'!$R$36,'DB &gt; 100 ha'!$R$36*I88*(1-I92),W88*$R90*(1-W92/100)*I88*(1-I92))</f>
        <v>#VALUE!</v>
      </c>
      <c r="X94" s="310" t="e">
        <f>IF(X88*$R90*(1-X92/100)&lt;'DB &gt; 100 ha'!$R$36,'DB &gt; 100 ha'!$R$36*J88*(1-J92),X88*$R90*(1-X92/100)*J88*(1-J92))</f>
        <v>#VALUE!</v>
      </c>
      <c r="Y94" s="310" t="e">
        <f>IF(Y88*$R90*(1-Y92/100)&lt;'DB &gt; 100 ha'!$R$36,'DB &gt; 100 ha'!$R$36*K88*(1-K92),Y88*$R90*(1-Y92/100)*K88*(1-K92))</f>
        <v>#VALUE!</v>
      </c>
      <c r="Z94" s="310" t="e">
        <f>IF(Z88*$R90*(1-Z92/100)&lt;'DB &gt; 100 ha'!$R$36,'DB &gt; 100 ha'!$R$36*L88*(1-L92),Z88*$R90*(1-Z92/100)*L88*(1-L92))</f>
        <v>#VALUE!</v>
      </c>
    </row>
    <row r="95" spans="2:38" x14ac:dyDescent="0.2">
      <c r="B95" s="395" t="str">
        <f>'Bestandesdaten &gt;100 ha'!AV14</f>
        <v>Lä</v>
      </c>
      <c r="C95" s="159" t="s">
        <v>170</v>
      </c>
      <c r="D95" s="190">
        <f>DSUM('Bestandesdaten &gt;100 ha'!$A$9:$AK$1100,'Bestandesdaten &gt;100 ha'!$D$9,N207:Q208)</f>
        <v>0</v>
      </c>
      <c r="E95" s="191">
        <f>DSUM('Bestandesdaten &gt;100 ha'!$A$9:$AK$1100,'Bestandesdaten &gt;100 ha'!$D$9,R207:U208)</f>
        <v>0</v>
      </c>
      <c r="F95" s="191">
        <f>DSUM('Bestandesdaten &gt;100 ha'!$A$9:$AK$1100,'Bestandesdaten &gt;100 ha'!$D$9,V207:Y208)</f>
        <v>0</v>
      </c>
      <c r="G95" s="191">
        <f>DSUM('Bestandesdaten &gt;100 ha'!$A$9:$AK$1100,'Bestandesdaten &gt;100 ha'!$D$9,Z207:AC208)</f>
        <v>0</v>
      </c>
      <c r="H95" s="191">
        <f>DSUM('Bestandesdaten &gt;100 ha'!$A$9:$AK$1100,'Bestandesdaten &gt;100 ha'!$D$9,AD207:AG208)</f>
        <v>0</v>
      </c>
      <c r="I95" s="191">
        <f>DSUM('Bestandesdaten &gt;100 ha'!$A$9:$AK$1100,'Bestandesdaten &gt;100 ha'!$D$9,AH207:AK208)</f>
        <v>0</v>
      </c>
      <c r="J95" s="191">
        <f>DSUM('Bestandesdaten &gt;100 ha'!$A$9:$AK$1100,'Bestandesdaten &gt;100 ha'!$D$9,AL207:AO208)</f>
        <v>0</v>
      </c>
      <c r="K95" s="191">
        <f>DSUM('Bestandesdaten &gt;100 ha'!$A$9:$AK$1100,'Bestandesdaten &gt;100 ha'!$D$9,AP207:AS208)</f>
        <v>0</v>
      </c>
      <c r="L95" s="192">
        <f>DSUM('Bestandesdaten &gt;100 ha'!$A$9:$AK$1100,'Bestandesdaten &gt;100 ha'!$D$9,AT207:AW208)</f>
        <v>0</v>
      </c>
      <c r="N95" s="316" t="e">
        <f>SUM(Q100:Z100)</f>
        <v>#VALUE!</v>
      </c>
      <c r="O95" s="315"/>
      <c r="Q95" s="65" t="s">
        <v>2</v>
      </c>
      <c r="R95" s="65" t="e">
        <f>DGET('DB &gt; 100 ha'!$A$2:$E$153,'DB &gt; 100 ha'!$D$2,V293:X294)</f>
        <v>#VALUE!</v>
      </c>
      <c r="S95" s="65" t="e">
        <f>DGET('DB &gt; 100 ha'!$A$2:$E$153,'DB &gt; 100 ha'!$D$2,Y293:AA294)</f>
        <v>#VALUE!</v>
      </c>
      <c r="T95" s="65" t="e">
        <f>DGET('DB &gt; 100 ha'!$A$2:$E$153,'DB &gt; 100 ha'!$D$2,AB293:AD294)</f>
        <v>#VALUE!</v>
      </c>
      <c r="U95" s="65" t="e">
        <f>DGET('DB &gt; 100 ha'!$A$2:$E$153,'DB &gt; 100 ha'!$D$2,AE293:AG294)</f>
        <v>#VALUE!</v>
      </c>
      <c r="V95" s="65" t="e">
        <f>DGET('DB &gt; 100 ha'!$A$2:$E$153,'DB &gt; 100 ha'!$D$2,AH293:AJ294)</f>
        <v>#VALUE!</v>
      </c>
      <c r="W95" s="65" t="e">
        <f>DGET('DB &gt; 100 ha'!$A$2:$E$153,'DB &gt; 100 ha'!$D$2,AK293:AM294)</f>
        <v>#VALUE!</v>
      </c>
      <c r="X95" s="65" t="e">
        <f>DGET('DB &gt; 100 ha'!$A$2:$E$153,'DB &gt; 100 ha'!$D$2,AN293:AP294)</f>
        <v>#VALUE!</v>
      </c>
      <c r="Y95" s="65" t="e">
        <f>DGET('DB &gt; 100 ha'!$A$2:$E$153,'DB &gt; 100 ha'!$D$2,AQ293:AS294)</f>
        <v>#VALUE!</v>
      </c>
      <c r="Z95" s="65" t="e">
        <f>DGET('DB &gt; 100 ha'!$A$2:$E$153,'DB &gt; 100 ha'!$D$2,AT293:AV294)</f>
        <v>#VALUE!</v>
      </c>
      <c r="AB95" s="65" t="s">
        <v>321</v>
      </c>
      <c r="AD95" s="65">
        <f>Y296</f>
        <v>3</v>
      </c>
      <c r="AE95" s="65">
        <f>AC296</f>
        <v>3</v>
      </c>
      <c r="AF95" s="65">
        <f>AG296</f>
        <v>3</v>
      </c>
      <c r="AG95" s="65">
        <f>AK296</f>
        <v>3</v>
      </c>
      <c r="AH95" s="65">
        <f>AO296</f>
        <v>3</v>
      </c>
      <c r="AI95" s="65">
        <f>AS296</f>
        <v>3</v>
      </c>
      <c r="AJ95" s="65">
        <f>AW296</f>
        <v>3</v>
      </c>
      <c r="AK95" s="65">
        <f>BA296</f>
        <v>3</v>
      </c>
      <c r="AL95" s="65">
        <f>BE296</f>
        <v>3</v>
      </c>
    </row>
    <row r="96" spans="2:38" ht="5.25" customHeight="1" x14ac:dyDescent="0.2">
      <c r="B96" s="396"/>
      <c r="C96" s="160"/>
      <c r="D96" s="72"/>
      <c r="E96" s="74"/>
      <c r="F96" s="74"/>
      <c r="G96" s="74"/>
      <c r="H96" s="74"/>
      <c r="I96" s="74"/>
      <c r="J96" s="74"/>
      <c r="K96" s="74"/>
      <c r="L96" s="75"/>
      <c r="N96" s="315"/>
      <c r="O96" s="315"/>
      <c r="AB96" s="65" t="s">
        <v>322</v>
      </c>
      <c r="AD96" s="65">
        <f>Y297</f>
        <v>0</v>
      </c>
      <c r="AE96" s="65">
        <f>AC297</f>
        <v>0</v>
      </c>
      <c r="AF96" s="65">
        <f>AG297</f>
        <v>0</v>
      </c>
      <c r="AG96" s="65">
        <f>AK297</f>
        <v>0</v>
      </c>
      <c r="AH96" s="65">
        <f>AO297</f>
        <v>0</v>
      </c>
      <c r="AI96" s="65">
        <f>AS297</f>
        <v>0</v>
      </c>
      <c r="AJ96" s="65">
        <f>AW297</f>
        <v>0</v>
      </c>
      <c r="AK96" s="65">
        <f>BA297</f>
        <v>0</v>
      </c>
      <c r="AL96" s="65">
        <f>BE297</f>
        <v>0</v>
      </c>
    </row>
    <row r="97" spans="2:38" ht="15" x14ac:dyDescent="0.25">
      <c r="B97" s="396"/>
      <c r="C97" s="160" t="s">
        <v>171</v>
      </c>
      <c r="D97" s="193">
        <f>IF(D95=0,0,DSUM('Bestandesdaten &gt;100 ha'!$A$9:$AK$1100,'Bestandesdaten &gt;100 ha'!$V$9,N209:Q210)/D95)</f>
        <v>0</v>
      </c>
      <c r="E97" s="194">
        <f>IF(E95=0,0,DSUM('Bestandesdaten &gt;100 ha'!$A$9:$AK$1100,'Bestandesdaten &gt;100 ha'!$V$9,R209:U210)/E95)</f>
        <v>0</v>
      </c>
      <c r="F97" s="194">
        <f>IF(F95=0,0,DSUM('Bestandesdaten &gt;100 ha'!$A$9:$AK$1100,'Bestandesdaten &gt;100 ha'!$V$9,V209:Y210)/F95)</f>
        <v>0</v>
      </c>
      <c r="G97" s="194">
        <f>IF(G95=0,0,DSUM('Bestandesdaten &gt;100 ha'!$A$9:$AK$1100,'Bestandesdaten &gt;100 ha'!$V$9,Z209:AC210)/G95)</f>
        <v>0</v>
      </c>
      <c r="H97" s="194">
        <f>IF(H95=0,0,DSUM('Bestandesdaten &gt;100 ha'!$A$9:$AK$1100,'Bestandesdaten &gt;100 ha'!$V$9,AD209:AG210)/H95)</f>
        <v>0</v>
      </c>
      <c r="I97" s="194">
        <f>IF(I95=0,0,DSUM('Bestandesdaten &gt;100 ha'!$A$9:$AK$1100,'Bestandesdaten &gt;100 ha'!$V$9,AH209:AK210)/I95)</f>
        <v>0</v>
      </c>
      <c r="J97" s="194">
        <f>IF(J95=0,0,DSUM('Bestandesdaten &gt;100 ha'!$A$9:$AK$1100,'Bestandesdaten &gt;100 ha'!$V$9,AL209:AO210)/J95)</f>
        <v>0</v>
      </c>
      <c r="K97" s="194">
        <f>IF(K95=0,0,DSUM('Bestandesdaten &gt;100 ha'!$A$9:$AK$1100,'Bestandesdaten &gt;100 ha'!$V$9,AP209:AS210)/K95)</f>
        <v>0</v>
      </c>
      <c r="L97" s="195">
        <f>IF(L95=0,0,DSUM('Bestandesdaten &gt;100 ha'!$A$9:$AK$1100,'Bestandesdaten &gt;100 ha'!$V$9,AT209:AW210)/L95)</f>
        <v>0</v>
      </c>
      <c r="N97" s="316" t="e">
        <f>SUM(Q101:Z101)</f>
        <v>#VALUE!</v>
      </c>
      <c r="O97" s="315"/>
      <c r="Q97" s="65" t="s">
        <v>311</v>
      </c>
      <c r="R97" s="294">
        <v>0.1</v>
      </c>
      <c r="S97" s="294">
        <v>0.1</v>
      </c>
      <c r="T97" s="294">
        <v>0.17</v>
      </c>
      <c r="U97" s="294">
        <v>0.44</v>
      </c>
      <c r="V97" s="294">
        <v>0.99</v>
      </c>
      <c r="W97" s="294">
        <v>1.35</v>
      </c>
      <c r="X97" s="294">
        <v>1.5</v>
      </c>
      <c r="Y97" s="294">
        <v>1.55</v>
      </c>
      <c r="Z97" s="294">
        <v>1.56</v>
      </c>
      <c r="AB97" s="65" t="s">
        <v>323</v>
      </c>
      <c r="AD97" s="65">
        <f>Y299</f>
        <v>41</v>
      </c>
      <c r="AE97" s="65">
        <f>AC299</f>
        <v>41</v>
      </c>
      <c r="AF97" s="65">
        <f>AG299</f>
        <v>41</v>
      </c>
      <c r="AG97" s="65">
        <f>AK299</f>
        <v>41</v>
      </c>
      <c r="AH97" s="65">
        <f>AO299</f>
        <v>41</v>
      </c>
      <c r="AI97" s="65">
        <f>AS299</f>
        <v>41</v>
      </c>
      <c r="AJ97" s="65">
        <f>AW299</f>
        <v>41</v>
      </c>
      <c r="AK97" s="65">
        <f>BA299</f>
        <v>41</v>
      </c>
      <c r="AL97" s="65">
        <f>BE299</f>
        <v>41</v>
      </c>
    </row>
    <row r="98" spans="2:38" ht="5.25" customHeight="1" x14ac:dyDescent="0.2">
      <c r="B98" s="396"/>
      <c r="C98" s="160"/>
      <c r="D98" s="312"/>
      <c r="E98" s="311"/>
      <c r="F98" s="311"/>
      <c r="G98" s="311"/>
      <c r="H98" s="311"/>
      <c r="I98" s="311"/>
      <c r="J98" s="311"/>
      <c r="K98" s="311"/>
      <c r="L98" s="313"/>
      <c r="N98" s="315"/>
      <c r="O98" s="315"/>
      <c r="AB98" s="65" t="s">
        <v>339</v>
      </c>
    </row>
    <row r="99" spans="2:38" x14ac:dyDescent="0.2">
      <c r="B99" s="397"/>
      <c r="C99" s="198" t="s">
        <v>172</v>
      </c>
      <c r="D99" s="228"/>
      <c r="E99" s="229"/>
      <c r="F99" s="199">
        <f>IF(F97=0,0,DSUM('Bestandesdaten &gt;100 ha'!$A$9:$AK$1100,'Bestandesdaten &gt;100 ha'!$W$9,V211:Y212)/F95)</f>
        <v>0</v>
      </c>
      <c r="G99" s="199">
        <f>IF(G97=0,0,DSUM('Bestandesdaten &gt;100 ha'!$A$9:$AK$1100,'Bestandesdaten &gt;100 ha'!$W$9,Z211:AC212)/G95)</f>
        <v>0</v>
      </c>
      <c r="H99" s="199">
        <f>IF(H97=0,0,DSUM('Bestandesdaten &gt;100 ha'!$A$9:$AK$1100,'Bestandesdaten &gt;100 ha'!$W$9,AD211:AG212)/H95)</f>
        <v>0</v>
      </c>
      <c r="I99" s="199">
        <f>IF(I97=0,0,DSUM('Bestandesdaten &gt;100 ha'!$A$9:$AK$1100,'Bestandesdaten &gt;100 ha'!$W$9,AH211:AK212)/I95)</f>
        <v>0</v>
      </c>
      <c r="J99" s="199">
        <f>IF(J97=0,0,DSUM('Bestandesdaten &gt;100 ha'!$A$9:$AK$1100,'Bestandesdaten &gt;100 ha'!$W$9,AL211:AO212)/J95)</f>
        <v>0</v>
      </c>
      <c r="K99" s="199">
        <f>IF(K97=0,0,DSUM('Bestandesdaten &gt;100 ha'!$A$9:$AK$1100,'Bestandesdaten &gt;100 ha'!$W$9,AP211:AS212)/K95)</f>
        <v>0</v>
      </c>
      <c r="L99" s="277">
        <f>IF(L97=0,0,DSUM('Bestandesdaten &gt;100 ha'!$A$9:$AK$1100,'Bestandesdaten &gt;100 ha'!$W$9,AT211:AW212)/L95)</f>
        <v>0</v>
      </c>
      <c r="N99" s="315"/>
      <c r="O99" s="315"/>
      <c r="Q99" s="65" t="s">
        <v>344</v>
      </c>
      <c r="R99" s="65">
        <f t="shared" ref="R99:Z99" si="4">ROUND((AD95+AD96+AD98+AD97*($S$54+$U$54)+$O$59*AD99),0)</f>
        <v>3</v>
      </c>
      <c r="S99" s="65">
        <f t="shared" si="4"/>
        <v>3</v>
      </c>
      <c r="T99" s="65">
        <f t="shared" si="4"/>
        <v>3</v>
      </c>
      <c r="U99" s="65">
        <f t="shared" si="4"/>
        <v>3</v>
      </c>
      <c r="V99" s="65">
        <f t="shared" si="4"/>
        <v>3</v>
      </c>
      <c r="W99" s="65">
        <f t="shared" si="4"/>
        <v>3</v>
      </c>
      <c r="X99" s="65">
        <f t="shared" si="4"/>
        <v>3</v>
      </c>
      <c r="Y99" s="65">
        <f t="shared" si="4"/>
        <v>3</v>
      </c>
      <c r="Z99" s="65">
        <f t="shared" si="4"/>
        <v>3</v>
      </c>
      <c r="AB99" s="65" t="s">
        <v>338</v>
      </c>
      <c r="AD99" s="65">
        <f>Y301</f>
        <v>11</v>
      </c>
      <c r="AE99" s="65">
        <f>AC301</f>
        <v>11</v>
      </c>
      <c r="AF99" s="65">
        <f>AG301</f>
        <v>11</v>
      </c>
      <c r="AG99" s="65">
        <f>AK301</f>
        <v>11</v>
      </c>
      <c r="AH99" s="65">
        <f>AO301</f>
        <v>11</v>
      </c>
      <c r="AI99" s="65">
        <f>AS301</f>
        <v>11</v>
      </c>
      <c r="AJ99" s="65">
        <f>AW301</f>
        <v>11</v>
      </c>
      <c r="AK99" s="65">
        <f>BA301</f>
        <v>11</v>
      </c>
      <c r="AL99" s="65">
        <f>BE301</f>
        <v>11</v>
      </c>
    </row>
    <row r="100" spans="2:38" ht="17.25" customHeight="1" x14ac:dyDescent="0.2">
      <c r="N100" s="315"/>
      <c r="O100" s="315"/>
      <c r="Q100" s="65" t="s">
        <v>345</v>
      </c>
      <c r="R100" s="310" t="e">
        <f>IF((R95*$T$77*R97*(1-R99/100)*D95)&lt;'DB &gt; 100 ha'!$R$35,'DB &gt; 100 ha'!$R$35*D95,R95*$T$77*R97*(1-R99/100)*D95)</f>
        <v>#VALUE!</v>
      </c>
      <c r="S100" s="310" t="e">
        <f>IF((S95*$T$77*S97*(1-S99/100)*E95)&lt;'DB &gt; 100 ha'!$R$35,'DB &gt; 100 ha'!$R$35*E95,S95*$T$77*S97*(1-S99/100)*E95)</f>
        <v>#VALUE!</v>
      </c>
      <c r="T100" s="310" t="e">
        <f>IF((T95*$T$77*T97*(1-T99/100)*F95)&lt;'DB &gt; 100 ha'!$R$35,'DB &gt; 100 ha'!$R$35*F95*F99,T95*$T$77*T97*(1-T99/100)*F95*F99)</f>
        <v>#VALUE!</v>
      </c>
      <c r="U100" s="310" t="e">
        <f>IF((U95*$T$77*U97*(1-U99/100)*G95)&lt;'DB &gt; 100 ha'!$R$35,'DB &gt; 100 ha'!$R$35*G95*G99,U95*$T$77*U97*(1-U99/100)*((G95-G87)*G99+G87*G99*0.6))</f>
        <v>#VALUE!</v>
      </c>
      <c r="V100" s="310" t="e">
        <f>IF((V95*$T$77*V97*(1-V99/100)*H95)&lt;'DB &gt; 100 ha'!$R$35,'DB &gt; 100 ha'!$R$35*H95*H99,V95*$T$77*V97*(1-V99/100)*((H95-H87)*H99+H87*H99*0.6))</f>
        <v>#VALUE!</v>
      </c>
      <c r="W100" s="310" t="e">
        <f>IF((W95*$T$77*W97*(1-W99/100)*I95)&lt;'DB &gt; 100 ha'!$R$35,'DB &gt; 100 ha'!$R$35*I95*I99,W95*$T$77*W97*(1-W99/100)*((I95-I87)*I99+I87*I99*0.6))</f>
        <v>#VALUE!</v>
      </c>
      <c r="X100" s="310" t="e">
        <f>IF((X95*$T$77*X97*(1-X99/100)*J95)&lt;'DB &gt; 100 ha'!$R$35,'DB &gt; 100 ha'!$R$35*J95*J99,X95*$T$77*X97*(1-X99/100)*((J95-J87)*J99+J87*J99*0.6))</f>
        <v>#VALUE!</v>
      </c>
      <c r="Y100" s="310" t="e">
        <f>IF((Y95*$T$77*Y97*(1-Y99/100)*K95)&lt;'DB &gt; 100 ha'!$R$35,'DB &gt; 100 ha'!$R$35*K95*K99,Y95*$T$77*Y97*(1-Y99/100)*((K95-K87)*K99+K87*K99*0.6))</f>
        <v>#VALUE!</v>
      </c>
      <c r="Z100" s="310" t="e">
        <f>IF((Z95*$T$77*Z97*(1-Z99/100)*L95)&lt;'DB &gt; 100 ha'!$R$35,'DB &gt; 100 ha'!$R$35*L95*L99,Z95*$T$77*Z97*(1-Z99/100)*((L95-L87)*L99+L87*L99*0.6))</f>
        <v>#VALUE!</v>
      </c>
    </row>
    <row r="101" spans="2:38" ht="17.25" customHeight="1" x14ac:dyDescent="0.2">
      <c r="B101" s="128" t="s">
        <v>0</v>
      </c>
      <c r="N101" s="315"/>
      <c r="O101" s="315"/>
      <c r="Q101" s="65" t="s">
        <v>349</v>
      </c>
      <c r="T101" s="310" t="e">
        <f>IF(T95*$R97*(1-T99/100)&lt;'DB &gt; 100 ha'!$R$35,'DB &gt; 100 ha'!$R$35*F95*(1-F99),T95*$R97*(1-T99/100)*F95*(1-F99))</f>
        <v>#VALUE!</v>
      </c>
      <c r="U101" s="310" t="e">
        <f>IF(U95*$R97*(1-U99/100)&lt;'DB &gt; 100 ha'!$R$35,'DB &gt; 100 ha'!$R$35*G95*(1-G99),U95*$R97*(1-U99/100)*G95*(1-G99))</f>
        <v>#VALUE!</v>
      </c>
      <c r="V101" s="310" t="e">
        <f>IF(V95*$R97*(1-V99/100)&lt;'DB &gt; 100 ha'!$R$35,'DB &gt; 100 ha'!$R$35*H95*(1-H99),V95*$R97*(1-V99/100)*H95*(1-H99))</f>
        <v>#VALUE!</v>
      </c>
      <c r="W101" s="310" t="e">
        <f>IF(W95*$R97*(1-W99/100)&lt;'DB &gt; 100 ha'!$R$35,'DB &gt; 100 ha'!$R$35*I95*(1-I99),W95*$R97*(1-W99/100)*I95*(1-I99))</f>
        <v>#VALUE!</v>
      </c>
      <c r="X101" s="310" t="e">
        <f>IF(X95*$R97*(1-X99/100)&lt;'DB &gt; 100 ha'!$R$35,'DB &gt; 100 ha'!$R$35*J95*(1-J99),X95*$R97*(1-X99/100)*J95*(1-J99))</f>
        <v>#VALUE!</v>
      </c>
      <c r="Y101" s="310" t="e">
        <f>IF(Y95*$R97*(1-Y99/100)&lt;'DB &gt; 100 ha'!$R$35,'DB &gt; 100 ha'!$R$35*K95*(1-K99),Y95*$R97*(1-Y99/100)*K95*(1-K99))</f>
        <v>#VALUE!</v>
      </c>
      <c r="Z101" s="310" t="e">
        <f>IF(Z95*$R97*(1-Z99/100)&lt;'DB &gt; 100 ha'!$R$35,'DB &gt; 100 ha'!$R$35*L95*(1-L99),Z95*$R97*(1-Z99/100)*L95*(1-L99))</f>
        <v>#VALUE!</v>
      </c>
    </row>
    <row r="102" spans="2:38" x14ac:dyDescent="0.2">
      <c r="B102" s="395" t="str">
        <f>'Bestandesdaten &gt;100 ha'!AV16</f>
        <v>S-Ki</v>
      </c>
      <c r="C102" s="159" t="s">
        <v>170</v>
      </c>
      <c r="D102" s="190">
        <f>DSUM('Bestandesdaten &gt;100 ha'!$A$9:$AK$1100,'Bestandesdaten &gt;100 ha'!$D$9,N214:Q215)</f>
        <v>0</v>
      </c>
      <c r="E102" s="191">
        <f>DSUM('Bestandesdaten &gt;100 ha'!$A$9:$AK$1100,'Bestandesdaten &gt;100 ha'!$D$9,R214:U215)</f>
        <v>0</v>
      </c>
      <c r="F102" s="191">
        <f>DSUM('Bestandesdaten &gt;100 ha'!$A$9:$AK$1100,'Bestandesdaten &gt;100 ha'!$D$9,V214:Y215)</f>
        <v>0</v>
      </c>
      <c r="G102" s="191">
        <f>DSUM('Bestandesdaten &gt;100 ha'!$A$9:$AK$1100,'Bestandesdaten &gt;100 ha'!$D$9,Z214:AC215)</f>
        <v>0</v>
      </c>
      <c r="H102" s="191">
        <f>DSUM('Bestandesdaten &gt;100 ha'!$A$9:$AK$1100,'Bestandesdaten &gt;100 ha'!$D$9,AD214:AG215)</f>
        <v>0</v>
      </c>
      <c r="I102" s="191">
        <f>DSUM('Bestandesdaten &gt;100 ha'!$A$9:$AK$1100,'Bestandesdaten &gt;100 ha'!$D$9,AH214:AK215)</f>
        <v>0</v>
      </c>
      <c r="J102" s="191">
        <f>DSUM('Bestandesdaten &gt;100 ha'!$A$9:$AK$1100,'Bestandesdaten &gt;100 ha'!$D$9,AL214:AO215)</f>
        <v>0</v>
      </c>
      <c r="K102" s="191">
        <f>DSUM('Bestandesdaten &gt;100 ha'!$A$9:$AK$1100,'Bestandesdaten &gt;100 ha'!$D$9,AP214:AS215)</f>
        <v>0</v>
      </c>
      <c r="L102" s="192">
        <f>DSUM('Bestandesdaten &gt;100 ha'!$A$9:$AK$1100,'Bestandesdaten &gt;100 ha'!$D$9,AT214:AW215)</f>
        <v>0</v>
      </c>
      <c r="N102" s="316" t="e">
        <f>SUM(Q107:Z107)</f>
        <v>#VALUE!</v>
      </c>
      <c r="O102" s="315"/>
      <c r="Q102" s="65" t="s">
        <v>2</v>
      </c>
      <c r="R102" s="65" t="e">
        <f>DGET('DB &gt; 100 ha'!$A$2:$E$153,'DB &gt; 100 ha'!$D$2,V306:X307)</f>
        <v>#VALUE!</v>
      </c>
      <c r="S102" s="65" t="e">
        <f>DGET('DB &gt; 100 ha'!$A$2:$E$153,'DB &gt; 100 ha'!$D$2,Y306:AA307)</f>
        <v>#VALUE!</v>
      </c>
      <c r="T102" s="65" t="e">
        <f>DGET('DB &gt; 100 ha'!$A$2:$E$153,'DB &gt; 100 ha'!$D$2,AB306:AD307)</f>
        <v>#VALUE!</v>
      </c>
      <c r="U102" s="65" t="e">
        <f>DGET('DB &gt; 100 ha'!$A$2:$E$153,'DB &gt; 100 ha'!$D$2,AE306:AG307)</f>
        <v>#VALUE!</v>
      </c>
      <c r="V102" s="65" t="e">
        <f>DGET('DB &gt; 100 ha'!$A$2:$E$153,'DB &gt; 100 ha'!$D$2,AH306:AJ307)</f>
        <v>#VALUE!</v>
      </c>
      <c r="W102" s="65" t="e">
        <f>DGET('DB &gt; 100 ha'!$A$2:$E$153,'DB &gt; 100 ha'!$D$2,AK306:AM307)</f>
        <v>#VALUE!</v>
      </c>
      <c r="X102" s="65" t="e">
        <f>DGET('DB &gt; 100 ha'!$A$2:$E$153,'DB &gt; 100 ha'!$D$2,AN306:AP307)</f>
        <v>#VALUE!</v>
      </c>
      <c r="Y102" s="65" t="e">
        <f>DGET('DB &gt; 100 ha'!$A$2:$E$153,'DB &gt; 100 ha'!$D$2,AQ306:AS307)</f>
        <v>#VALUE!</v>
      </c>
      <c r="Z102" s="65" t="e">
        <f>DGET('DB &gt; 100 ha'!$A$2:$E$153,'DB &gt; 100 ha'!$D$2,AT306:AV307)</f>
        <v>#VALUE!</v>
      </c>
      <c r="AB102" s="65" t="s">
        <v>321</v>
      </c>
      <c r="AD102" s="65">
        <f>Y309</f>
        <v>3</v>
      </c>
      <c r="AE102" s="65">
        <f>AC309</f>
        <v>3</v>
      </c>
      <c r="AF102" s="65">
        <f>AG309</f>
        <v>3</v>
      </c>
      <c r="AG102" s="65">
        <f>AK309</f>
        <v>3</v>
      </c>
      <c r="AH102" s="65">
        <f>AO309</f>
        <v>3</v>
      </c>
      <c r="AI102" s="65">
        <f>AS309</f>
        <v>3</v>
      </c>
      <c r="AJ102" s="65">
        <f>AW309</f>
        <v>3</v>
      </c>
      <c r="AK102" s="65">
        <f>BA309</f>
        <v>3</v>
      </c>
      <c r="AL102" s="65">
        <f>BE309</f>
        <v>3</v>
      </c>
    </row>
    <row r="103" spans="2:38" ht="5.25" customHeight="1" x14ac:dyDescent="0.2">
      <c r="B103" s="396"/>
      <c r="C103" s="160"/>
      <c r="D103" s="72"/>
      <c r="E103" s="74"/>
      <c r="F103" s="74"/>
      <c r="G103" s="74"/>
      <c r="H103" s="74"/>
      <c r="I103" s="74"/>
      <c r="J103" s="74"/>
      <c r="K103" s="74"/>
      <c r="L103" s="75"/>
      <c r="N103" s="315"/>
      <c r="O103" s="315"/>
      <c r="AB103" s="65" t="s">
        <v>322</v>
      </c>
      <c r="AD103" s="65">
        <f>Y310</f>
        <v>0</v>
      </c>
      <c r="AE103" s="65">
        <f>AC310</f>
        <v>0</v>
      </c>
      <c r="AF103" s="65">
        <f>AG310</f>
        <v>0</v>
      </c>
      <c r="AG103" s="65">
        <f>AK310</f>
        <v>0</v>
      </c>
      <c r="AH103" s="65">
        <f>AO310</f>
        <v>0</v>
      </c>
      <c r="AI103" s="65">
        <f>AS310</f>
        <v>0</v>
      </c>
      <c r="AJ103" s="65">
        <f>AW310</f>
        <v>0</v>
      </c>
      <c r="AK103" s="65">
        <f>BA310</f>
        <v>0</v>
      </c>
      <c r="AL103" s="65">
        <f>BE310</f>
        <v>0</v>
      </c>
    </row>
    <row r="104" spans="2:38" ht="15" x14ac:dyDescent="0.25">
      <c r="B104" s="396"/>
      <c r="C104" s="160" t="s">
        <v>171</v>
      </c>
      <c r="D104" s="193">
        <f>IF(D102=0,0,DSUM('Bestandesdaten &gt;100 ha'!$A$9:$AK$1100,'Bestandesdaten &gt;100 ha'!$V$9,N216:Q217)/D102)</f>
        <v>0</v>
      </c>
      <c r="E104" s="194">
        <f>IF(E102=0,0,DSUM('Bestandesdaten &gt;100 ha'!$A$9:$AK$1100,'Bestandesdaten &gt;100 ha'!$V$9,R216:U217)/E102)</f>
        <v>0</v>
      </c>
      <c r="F104" s="194">
        <f>IF(F102=0,0,DSUM('Bestandesdaten &gt;100 ha'!$A$9:$AK$1100,'Bestandesdaten &gt;100 ha'!$V$9,V216:Y217)/F102)</f>
        <v>0</v>
      </c>
      <c r="G104" s="194">
        <f>IF(G102=0,0,DSUM('Bestandesdaten &gt;100 ha'!$A$9:$AK$1100,'Bestandesdaten &gt;100 ha'!$V$9,Z216:AC217)/G102)</f>
        <v>0</v>
      </c>
      <c r="H104" s="194">
        <f>IF(H102=0,0,DSUM('Bestandesdaten &gt;100 ha'!$A$9:$AK$1100,'Bestandesdaten &gt;100 ha'!$V$9,AD216:AG217)/H102)</f>
        <v>0</v>
      </c>
      <c r="I104" s="194">
        <f>IF(I102=0,0,DSUM('Bestandesdaten &gt;100 ha'!$A$9:$AK$1100,'Bestandesdaten &gt;100 ha'!$V$9,AH216:AK217)/I102)</f>
        <v>0</v>
      </c>
      <c r="J104" s="194">
        <f>IF(J102=0,0,DSUM('Bestandesdaten &gt;100 ha'!$A$9:$AK$1100,'Bestandesdaten &gt;100 ha'!$V$9,AL216:AO217)/J102)</f>
        <v>0</v>
      </c>
      <c r="K104" s="194">
        <f>IF(K102=0,0,DSUM('Bestandesdaten &gt;100 ha'!$A$9:$AK$1100,'Bestandesdaten &gt;100 ha'!$V$9,AP216:AS217)/K102)</f>
        <v>0</v>
      </c>
      <c r="L104" s="195">
        <f>IF(L102=0,0,DSUM('Bestandesdaten &gt;100 ha'!$A$9:$AK$1100,'Bestandesdaten &gt;100 ha'!$V$9,AT216:AW217)/L102)</f>
        <v>0</v>
      </c>
      <c r="N104" s="316" t="e">
        <f>SUM(Q108:Z108)</f>
        <v>#VALUE!</v>
      </c>
      <c r="O104" s="315"/>
      <c r="Q104" s="65" t="s">
        <v>311</v>
      </c>
      <c r="R104" s="294">
        <v>0.1</v>
      </c>
      <c r="S104" s="294">
        <v>0.1</v>
      </c>
      <c r="T104" s="294">
        <v>0.16</v>
      </c>
      <c r="U104" s="294">
        <v>0.39</v>
      </c>
      <c r="V104" s="294">
        <v>0.85</v>
      </c>
      <c r="W104" s="294">
        <v>1.32</v>
      </c>
      <c r="X104" s="294">
        <v>1.58</v>
      </c>
      <c r="Y104" s="294">
        <v>1.7</v>
      </c>
      <c r="Z104" s="294">
        <v>1.72</v>
      </c>
      <c r="AB104" s="65" t="s">
        <v>323</v>
      </c>
      <c r="AD104" s="65">
        <f>Y312</f>
        <v>41</v>
      </c>
      <c r="AE104" s="65">
        <f>AC312</f>
        <v>41</v>
      </c>
      <c r="AF104" s="65">
        <f>AG312</f>
        <v>41</v>
      </c>
      <c r="AG104" s="65">
        <f>AK312</f>
        <v>41</v>
      </c>
      <c r="AH104" s="65">
        <f>AO312</f>
        <v>41</v>
      </c>
      <c r="AI104" s="65">
        <f>AS312</f>
        <v>41</v>
      </c>
      <c r="AJ104" s="65">
        <f>AW312</f>
        <v>41</v>
      </c>
      <c r="AK104" s="65">
        <f>BA312</f>
        <v>41</v>
      </c>
      <c r="AL104" s="65">
        <f>BE312</f>
        <v>41</v>
      </c>
    </row>
    <row r="105" spans="2:38" ht="5.25" customHeight="1" x14ac:dyDescent="0.2">
      <c r="B105" s="396"/>
      <c r="C105" s="160"/>
      <c r="D105" s="312"/>
      <c r="E105" s="311"/>
      <c r="F105" s="311"/>
      <c r="G105" s="311"/>
      <c r="H105" s="311"/>
      <c r="I105" s="311"/>
      <c r="J105" s="311"/>
      <c r="K105" s="311"/>
      <c r="L105" s="313"/>
      <c r="N105" s="315"/>
      <c r="O105" s="315"/>
      <c r="AB105" s="65" t="s">
        <v>339</v>
      </c>
    </row>
    <row r="106" spans="2:38" x14ac:dyDescent="0.2">
      <c r="B106" s="397"/>
      <c r="C106" s="198" t="s">
        <v>172</v>
      </c>
      <c r="D106" s="228"/>
      <c r="E106" s="229"/>
      <c r="F106" s="199">
        <f>IF(F104=0,0,DSUM('Bestandesdaten &gt;100 ha'!$A$9:$AK$1100,'Bestandesdaten &gt;100 ha'!$W$9,V218:Y219)/F102)</f>
        <v>0</v>
      </c>
      <c r="G106" s="199">
        <f>IF(G104=0,0,DSUM('Bestandesdaten &gt;100 ha'!$A$9:$AK$1100,'Bestandesdaten &gt;100 ha'!$W$9,Z218:AC219)/G102)</f>
        <v>0</v>
      </c>
      <c r="H106" s="199">
        <f>IF(H104=0,0,DSUM('Bestandesdaten &gt;100 ha'!$A$9:$AK$1100,'Bestandesdaten &gt;100 ha'!$W$9,AD218:AG219)/H102)</f>
        <v>0</v>
      </c>
      <c r="I106" s="199">
        <f>IF(I104=0,0,DSUM('Bestandesdaten &gt;100 ha'!$A$9:$AK$1100,'Bestandesdaten &gt;100 ha'!$W$9,AH218:AK219)/I102)</f>
        <v>0</v>
      </c>
      <c r="J106" s="199">
        <f>IF(J104=0,0,DSUM('Bestandesdaten &gt;100 ha'!$A$9:$AK$1100,'Bestandesdaten &gt;100 ha'!$W$9,AL218:AO219)/J102)</f>
        <v>0</v>
      </c>
      <c r="K106" s="199">
        <f>IF(K104=0,0,DSUM('Bestandesdaten &gt;100 ha'!$A$9:$AK$1100,'Bestandesdaten &gt;100 ha'!$W$9,AP218:AS219)/K102)</f>
        <v>0</v>
      </c>
      <c r="L106" s="277">
        <f>IF(L104=0,0,DSUM('Bestandesdaten &gt;100 ha'!$A$9:$AK$1100,'Bestandesdaten &gt;100 ha'!$W$9,AT218:AW219)/L102)</f>
        <v>0</v>
      </c>
      <c r="N106" s="315"/>
      <c r="O106" s="315"/>
      <c r="Q106" s="65" t="s">
        <v>344</v>
      </c>
      <c r="R106" s="65">
        <f t="shared" ref="R106:Z106" si="5">ROUND((AD102+AD103+AD105+AD104*($S$54+$U$54)+$O$59*AD106),0)</f>
        <v>3</v>
      </c>
      <c r="S106" s="65">
        <f t="shared" si="5"/>
        <v>3</v>
      </c>
      <c r="T106" s="65">
        <f t="shared" si="5"/>
        <v>3</v>
      </c>
      <c r="U106" s="65">
        <f t="shared" si="5"/>
        <v>3</v>
      </c>
      <c r="V106" s="65">
        <f t="shared" si="5"/>
        <v>3</v>
      </c>
      <c r="W106" s="65">
        <f t="shared" si="5"/>
        <v>3</v>
      </c>
      <c r="X106" s="65">
        <f t="shared" si="5"/>
        <v>3</v>
      </c>
      <c r="Y106" s="65">
        <f t="shared" si="5"/>
        <v>3</v>
      </c>
      <c r="Z106" s="65">
        <f t="shared" si="5"/>
        <v>3</v>
      </c>
      <c r="AB106" s="65" t="s">
        <v>338</v>
      </c>
      <c r="AD106" s="65">
        <f>Y314</f>
        <v>11</v>
      </c>
      <c r="AE106" s="65">
        <f>AC314</f>
        <v>11</v>
      </c>
      <c r="AF106" s="65">
        <f>AG314</f>
        <v>11</v>
      </c>
      <c r="AG106" s="65">
        <f>AK314</f>
        <v>11</v>
      </c>
      <c r="AH106" s="65">
        <f>AO314</f>
        <v>11</v>
      </c>
      <c r="AI106" s="65">
        <f>AS314</f>
        <v>11</v>
      </c>
      <c r="AJ106" s="65">
        <f>AW314</f>
        <v>11</v>
      </c>
      <c r="AK106" s="65">
        <f>BA314</f>
        <v>11</v>
      </c>
      <c r="AL106" s="65">
        <f>BE314</f>
        <v>11</v>
      </c>
    </row>
    <row r="107" spans="2:38" ht="17.25" customHeight="1" x14ac:dyDescent="0.2">
      <c r="N107" s="315"/>
      <c r="O107" s="315"/>
      <c r="Q107" s="65" t="s">
        <v>345</v>
      </c>
      <c r="R107" s="310" t="e">
        <f>IF((R102*$T$77*R104*(1-R106/100)*D102)&lt;'DB &gt; 100 ha'!$R$36,'DB &gt; 100 ha'!$R$36*D102,R102*$T$77*R104*(1-R106/100)*D102)</f>
        <v>#VALUE!</v>
      </c>
      <c r="S107" s="310" t="e">
        <f>IF((S102*$T$77*S104*(1-S106/100)*E102)&lt;'DB &gt; 100 ha'!$R$36,'DB &gt; 100 ha'!$R$36*E102,S102*$T$77*S104*(1-S106/100)*E102)</f>
        <v>#VALUE!</v>
      </c>
      <c r="T107" s="310" t="e">
        <f>IF((T102*$T$77*T104*(1-T106/100)*F102)&lt;'DB &gt; 100 ha'!$R$36,'DB &gt; 100 ha'!$R$36*F102*F106,T102*$T$77*T104*(1-T106/100)*F102*F106)</f>
        <v>#VALUE!</v>
      </c>
      <c r="U107" s="310" t="e">
        <f>IF((U102*$T$77*U104*(1-U106/100)*G102)&lt;'DB &gt; 100 ha'!$R$36,'DB &gt; 100 ha'!$R$36*G102*G106,U102*$T$77*U104*(1-U106/100)*G102*G106)</f>
        <v>#VALUE!</v>
      </c>
      <c r="V107" s="310" t="e">
        <f>IF((V102*$T$77*V104*(1-V106/100)*H102)&lt;'DB &gt; 100 ha'!$R$36,'DB &gt; 100 ha'!$R$36*H102*H106,V102*$T$77*V104*(1-V106/100)*H102*H106)</f>
        <v>#VALUE!</v>
      </c>
      <c r="W107" s="310" t="e">
        <f>IF((W102*$T$77*W104*(1-W106/100)*I102)&lt;'DB &gt; 100 ha'!$R$36,'DB &gt; 100 ha'!$R$36*I102*I106,W102*$T$77*W104*(1-W106/100)*I102*I106)</f>
        <v>#VALUE!</v>
      </c>
      <c r="X107" s="310" t="e">
        <f>IF((X102*$T$77*X104*(1-X106/100)*J102)&lt;'DB &gt; 100 ha'!$R$36,'DB &gt; 100 ha'!$R$36*J102*J106,X102*$T$77*X104*(1-X106/100)*J102*J106)</f>
        <v>#VALUE!</v>
      </c>
      <c r="Y107" s="310" t="e">
        <f>IF((Y102*$T$77*Y104*(1-Y106/100)*K102)&lt;'DB &gt; 100 ha'!$R$36,'DB &gt; 100 ha'!$R$36*K102*K106,Y102*$T$77*Y104*(1-Y106/100)*K102*K106)</f>
        <v>#VALUE!</v>
      </c>
      <c r="Z107" s="310" t="e">
        <f>IF((Z102*$T$77*Z104*(1-Z106/100)*L102)&lt;'DB &gt; 100 ha'!$R$36,'DB &gt; 100 ha'!$R$36*L102*L106,Z102*$T$77*Z104*(1-Z106/100)*L102*L106)</f>
        <v>#VALUE!</v>
      </c>
    </row>
    <row r="108" spans="2:38" ht="17.25" customHeight="1" x14ac:dyDescent="0.2">
      <c r="B108" s="128" t="s">
        <v>0</v>
      </c>
      <c r="N108" s="315"/>
      <c r="O108" s="315"/>
      <c r="Q108" s="65" t="s">
        <v>349</v>
      </c>
      <c r="T108" s="310" t="e">
        <f>IF(T102*$R104*(1-T106/100)&lt;'DB &gt; 100 ha'!$R$36,'DB &gt; 100 ha'!$R$36*F102*(1-F106),T102*$R104*(1-T106/100)*F102*(1-F106))</f>
        <v>#VALUE!</v>
      </c>
      <c r="U108" s="310" t="e">
        <f>IF(U102*$R104*(1-U106/100)&lt;'DB &gt; 100 ha'!$R$36,'DB &gt; 100 ha'!$R$36*G102*(1-G106),U102*$R104*(1-U106/100)*G102*(1-G106))</f>
        <v>#VALUE!</v>
      </c>
      <c r="V108" s="310" t="e">
        <f>IF(V102*$R104*(1-V106/100)&lt;'DB &gt; 100 ha'!$R$36,'DB &gt; 100 ha'!$R$36*H102*(1-H106),V102*$R104*(1-V106/100)*H102*(1-H106))</f>
        <v>#VALUE!</v>
      </c>
      <c r="W108" s="310" t="e">
        <f>IF(W102*$R104*(1-W106/100)&lt;'DB &gt; 100 ha'!$R$36,'DB &gt; 100 ha'!$R$36*I102*(1-I106),W102*$R104*(1-W106/100)*I102*(1-I106))</f>
        <v>#VALUE!</v>
      </c>
      <c r="X108" s="310" t="e">
        <f>IF(X102*$R104*(1-X106/100)&lt;'DB &gt; 100 ha'!$R$36,'DB &gt; 100 ha'!$R$36*J102*(1-J106),X102*$R104*(1-X106/100)*J102*(1-J106))</f>
        <v>#VALUE!</v>
      </c>
      <c r="Y108" s="310" t="e">
        <f>IF(Y102*$R104*(1-Y106/100)&lt;'DB &gt; 100 ha'!$R$36,'DB &gt; 100 ha'!$R$36*K102*(1-K106),Y102*$R104*(1-Y106/100)*K102*(1-K106))</f>
        <v>#VALUE!</v>
      </c>
      <c r="Z108" s="310" t="e">
        <f>IF(Z102*$R104*(1-Z106/100)&lt;'DB &gt; 100 ha'!$R$36,'DB &gt; 100 ha'!$R$36*L102*(1-L106),Z102*$R104*(1-Z106/100)*L102*(1-L106))</f>
        <v>#VALUE!</v>
      </c>
    </row>
    <row r="109" spans="2:38" x14ac:dyDescent="0.2">
      <c r="B109" s="395" t="str">
        <f>'Bestandesdaten &gt;100 ha'!AV18</f>
        <v>Zi</v>
      </c>
      <c r="C109" s="159" t="s">
        <v>170</v>
      </c>
      <c r="D109" s="190">
        <f>DSUM('Bestandesdaten &gt;100 ha'!$A$9:$AK$1100,'Bestandesdaten &gt;100 ha'!$D$9,N221:Q222)</f>
        <v>0</v>
      </c>
      <c r="E109" s="191">
        <f>DSUM('Bestandesdaten &gt;100 ha'!$A$9:$AK$1100,'Bestandesdaten &gt;100 ha'!$D$9,R221:U222)</f>
        <v>0</v>
      </c>
      <c r="F109" s="191">
        <f>DSUM('Bestandesdaten &gt;100 ha'!$A$9:$AK$1100,'Bestandesdaten &gt;100 ha'!$D$9,V221:Y222)</f>
        <v>0</v>
      </c>
      <c r="G109" s="191">
        <f>DSUM('Bestandesdaten &gt;100 ha'!$A$9:$AK$1100,'Bestandesdaten &gt;100 ha'!$D$9,Z221:AC222)</f>
        <v>0</v>
      </c>
      <c r="H109" s="191">
        <f>DSUM('Bestandesdaten &gt;100 ha'!$A$9:$AK$1100,'Bestandesdaten &gt;100 ha'!$D$9,AD221:AG222)</f>
        <v>0</v>
      </c>
      <c r="I109" s="191">
        <f>DSUM('Bestandesdaten &gt;100 ha'!$A$9:$AK$1100,'Bestandesdaten &gt;100 ha'!$D$9,AH221:AK222)</f>
        <v>0</v>
      </c>
      <c r="J109" s="191">
        <f>DSUM('Bestandesdaten &gt;100 ha'!$A$9:$AK$1100,'Bestandesdaten &gt;100 ha'!$D$9,AL221:AO222)</f>
        <v>0</v>
      </c>
      <c r="K109" s="191">
        <f>DSUM('Bestandesdaten &gt;100 ha'!$A$9:$AK$1100,'Bestandesdaten &gt;100 ha'!$D$9,AP221:AS222)</f>
        <v>0</v>
      </c>
      <c r="L109" s="192">
        <f>DSUM('Bestandesdaten &gt;100 ha'!$A$9:$AK$1100,'Bestandesdaten &gt;100 ha'!$D$9,AT221:AW222)</f>
        <v>0</v>
      </c>
      <c r="N109" s="316" t="e">
        <f>SUM(Q114:Z114)</f>
        <v>#VALUE!</v>
      </c>
      <c r="O109" s="315"/>
      <c r="Q109" s="65" t="s">
        <v>2</v>
      </c>
      <c r="R109" s="65" t="e">
        <f>DGET('DB &gt; 100 ha'!$A$2:$E$153,'DB &gt; 100 ha'!$D$2,V319:X320)</f>
        <v>#VALUE!</v>
      </c>
      <c r="S109" s="65" t="e">
        <f>DGET('DB &gt; 100 ha'!$A$2:$E$153,'DB &gt; 100 ha'!$D$2,Y319:AA320)</f>
        <v>#VALUE!</v>
      </c>
      <c r="T109" s="65" t="e">
        <f>DGET('DB &gt; 100 ha'!$A$2:$E$153,'DB &gt; 100 ha'!$D$2,AB319:AD320)</f>
        <v>#VALUE!</v>
      </c>
      <c r="U109" s="65" t="e">
        <f>DGET('DB &gt; 100 ha'!$A$2:$E$153,'DB &gt; 100 ha'!$D$2,AE319:AG320)</f>
        <v>#VALUE!</v>
      </c>
      <c r="V109" s="65" t="e">
        <f>DGET('DB &gt; 100 ha'!$A$2:$E$153,'DB &gt; 100 ha'!$D$2,AH319:AJ320)</f>
        <v>#VALUE!</v>
      </c>
      <c r="W109" s="65" t="e">
        <f>DGET('DB &gt; 100 ha'!$A$2:$E$153,'DB &gt; 100 ha'!$D$2,AK319:AM320)</f>
        <v>#VALUE!</v>
      </c>
      <c r="X109" s="65" t="e">
        <f>DGET('DB &gt; 100 ha'!$A$2:$E$153,'DB &gt; 100 ha'!$D$2,AN319:AP320)</f>
        <v>#VALUE!</v>
      </c>
      <c r="Y109" s="65" t="e">
        <f>DGET('DB &gt; 100 ha'!$A$2:$E$153,'DB &gt; 100 ha'!$D$2,AQ319:AS320)</f>
        <v>#VALUE!</v>
      </c>
      <c r="Z109" s="65" t="e">
        <f>DGET('DB &gt; 100 ha'!$A$2:$E$153,'DB &gt; 100 ha'!$D$2,AT319:AV320)</f>
        <v>#VALUE!</v>
      </c>
      <c r="AB109" s="65" t="s">
        <v>321</v>
      </c>
      <c r="AD109" s="65">
        <f>Y322</f>
        <v>3</v>
      </c>
      <c r="AE109" s="65">
        <f>AC322</f>
        <v>3</v>
      </c>
      <c r="AF109" s="65">
        <f>AG322</f>
        <v>3</v>
      </c>
      <c r="AG109" s="65">
        <f>AK322</f>
        <v>3</v>
      </c>
      <c r="AH109" s="65">
        <f>AO322</f>
        <v>3</v>
      </c>
      <c r="AI109" s="65">
        <f>AS322</f>
        <v>3</v>
      </c>
      <c r="AJ109" s="65">
        <f>AW322</f>
        <v>3</v>
      </c>
      <c r="AK109" s="65">
        <f>BA322</f>
        <v>3</v>
      </c>
      <c r="AL109" s="65">
        <f>BE322</f>
        <v>3</v>
      </c>
    </row>
    <row r="110" spans="2:38" ht="5.25" customHeight="1" x14ac:dyDescent="0.2">
      <c r="B110" s="396"/>
      <c r="C110" s="160"/>
      <c r="D110" s="72"/>
      <c r="E110" s="74"/>
      <c r="F110" s="74"/>
      <c r="G110" s="74"/>
      <c r="H110" s="74"/>
      <c r="I110" s="74"/>
      <c r="J110" s="74"/>
      <c r="K110" s="74"/>
      <c r="L110" s="75"/>
      <c r="N110" s="315"/>
      <c r="O110" s="315"/>
      <c r="AB110" s="65" t="s">
        <v>322</v>
      </c>
      <c r="AD110" s="65">
        <f>Y323</f>
        <v>0</v>
      </c>
      <c r="AE110" s="65">
        <f>AC323</f>
        <v>0</v>
      </c>
      <c r="AF110" s="65">
        <f>AG323</f>
        <v>0</v>
      </c>
      <c r="AG110" s="65">
        <f>AK323</f>
        <v>0</v>
      </c>
      <c r="AH110" s="65">
        <f>AO323</f>
        <v>0</v>
      </c>
      <c r="AI110" s="65">
        <f>AS323</f>
        <v>0</v>
      </c>
      <c r="AJ110" s="65">
        <f>AW323</f>
        <v>0</v>
      </c>
      <c r="AK110" s="65">
        <f>BA323</f>
        <v>0</v>
      </c>
      <c r="AL110" s="65">
        <f>BE323</f>
        <v>0</v>
      </c>
    </row>
    <row r="111" spans="2:38" ht="15" x14ac:dyDescent="0.25">
      <c r="B111" s="396"/>
      <c r="C111" s="160" t="s">
        <v>171</v>
      </c>
      <c r="D111" s="193">
        <f>IF(D109=0,0,DSUM('Bestandesdaten &gt;100 ha'!$A$9:$AK$1100,'Bestandesdaten &gt;100 ha'!$V$9,N223:Q224)/D109)</f>
        <v>0</v>
      </c>
      <c r="E111" s="194">
        <f>IF(E109=0,0,DSUM('Bestandesdaten &gt;100 ha'!$A$9:$AK$1100,'Bestandesdaten &gt;100 ha'!$V$9,R223:U224)/E109)</f>
        <v>0</v>
      </c>
      <c r="F111" s="194">
        <f>IF(F109=0,0,DSUM('Bestandesdaten &gt;100 ha'!$A$9:$AK$1100,'Bestandesdaten &gt;100 ha'!$V$9,V223:Y224)/F109)</f>
        <v>0</v>
      </c>
      <c r="G111" s="194">
        <f>IF(G109=0,0,DSUM('Bestandesdaten &gt;100 ha'!$A$9:$AK$1100,'Bestandesdaten &gt;100 ha'!$V$9,Z223:AC224)/G109)</f>
        <v>0</v>
      </c>
      <c r="H111" s="194">
        <f>IF(H109=0,0,DSUM('Bestandesdaten &gt;100 ha'!$A$9:$AK$1100,'Bestandesdaten &gt;100 ha'!$V$9,AD223:AG224)/H109)</f>
        <v>0</v>
      </c>
      <c r="I111" s="194">
        <f>IF(I109=0,0,DSUM('Bestandesdaten &gt;100 ha'!$A$9:$AK$1100,'Bestandesdaten &gt;100 ha'!$V$9,AH223:AK224)/I109)</f>
        <v>0</v>
      </c>
      <c r="J111" s="194">
        <f>IF(J109=0,0,DSUM('Bestandesdaten &gt;100 ha'!$A$9:$AK$1100,'Bestandesdaten &gt;100 ha'!$V$9,AL223:AO224)/J109)</f>
        <v>0</v>
      </c>
      <c r="K111" s="194">
        <f>IF(K109=0,0,DSUM('Bestandesdaten &gt;100 ha'!$A$9:$AK$1100,'Bestandesdaten &gt;100 ha'!$V$9,AP223:AS224)/K109)</f>
        <v>0</v>
      </c>
      <c r="L111" s="195">
        <f>IF(L109=0,0,DSUM('Bestandesdaten &gt;100 ha'!$A$9:$AK$1100,'Bestandesdaten &gt;100 ha'!$V$9,AT223:AW224)/L109)</f>
        <v>0</v>
      </c>
      <c r="N111" s="316" t="e">
        <f>SUM(Q115:Z115)</f>
        <v>#VALUE!</v>
      </c>
      <c r="O111" s="315"/>
      <c r="Q111" s="65" t="s">
        <v>311</v>
      </c>
      <c r="R111" s="294">
        <v>0.1</v>
      </c>
      <c r="S111" s="294">
        <v>0.1</v>
      </c>
      <c r="T111" s="294">
        <v>0.17</v>
      </c>
      <c r="U111" s="294">
        <v>0.44</v>
      </c>
      <c r="V111" s="294">
        <v>0.99</v>
      </c>
      <c r="W111" s="294">
        <v>1.35</v>
      </c>
      <c r="X111" s="294">
        <v>1.5</v>
      </c>
      <c r="Y111" s="294">
        <v>1.55</v>
      </c>
      <c r="Z111" s="294">
        <v>1.56</v>
      </c>
      <c r="AB111" s="65" t="s">
        <v>323</v>
      </c>
      <c r="AD111" s="65">
        <f>Y325</f>
        <v>41</v>
      </c>
      <c r="AE111" s="65">
        <f>AC325</f>
        <v>41</v>
      </c>
      <c r="AF111" s="65">
        <f>AG325</f>
        <v>41</v>
      </c>
      <c r="AG111" s="65">
        <f>AK325</f>
        <v>41</v>
      </c>
      <c r="AH111" s="65">
        <f>AO325</f>
        <v>41</v>
      </c>
      <c r="AI111" s="65">
        <f>AS325</f>
        <v>41</v>
      </c>
      <c r="AJ111" s="65">
        <f>AW325</f>
        <v>41</v>
      </c>
      <c r="AK111" s="65">
        <f>BA325</f>
        <v>41</v>
      </c>
      <c r="AL111" s="65">
        <f>BE325</f>
        <v>41</v>
      </c>
    </row>
    <row r="112" spans="2:38" ht="5.25" customHeight="1" x14ac:dyDescent="0.2">
      <c r="B112" s="396"/>
      <c r="C112" s="160"/>
      <c r="D112" s="312"/>
      <c r="E112" s="311"/>
      <c r="F112" s="311"/>
      <c r="G112" s="311"/>
      <c r="H112" s="311"/>
      <c r="I112" s="311"/>
      <c r="J112" s="311"/>
      <c r="K112" s="311"/>
      <c r="L112" s="313"/>
      <c r="N112" s="315"/>
      <c r="O112" s="315"/>
      <c r="AB112" s="65" t="s">
        <v>339</v>
      </c>
    </row>
    <row r="113" spans="2:38" x14ac:dyDescent="0.2">
      <c r="B113" s="397"/>
      <c r="C113" s="198" t="s">
        <v>172</v>
      </c>
      <c r="D113" s="228"/>
      <c r="E113" s="229"/>
      <c r="F113" s="199">
        <f>IF(F111=0,0,DSUM('Bestandesdaten &gt;100 ha'!$A$9:$AK$1100,'Bestandesdaten &gt;100 ha'!$W$9,V225:Y226)/F109)</f>
        <v>0</v>
      </c>
      <c r="G113" s="199">
        <f>IF(G111=0,0,DSUM('Bestandesdaten &gt;100 ha'!$A$9:$AK$1100,'Bestandesdaten &gt;100 ha'!$W$9,Z225:AC226)/G109)</f>
        <v>0</v>
      </c>
      <c r="H113" s="199">
        <f>IF(H111=0,0,DSUM('Bestandesdaten &gt;100 ha'!$A$9:$AK$1100,'Bestandesdaten &gt;100 ha'!$W$9,AD225:AG226)/H109)</f>
        <v>0</v>
      </c>
      <c r="I113" s="199">
        <f>IF(I111=0,0,DSUM('Bestandesdaten &gt;100 ha'!$A$9:$AK$1100,'Bestandesdaten &gt;100 ha'!$W$9,AH225:AK226)/I109)</f>
        <v>0</v>
      </c>
      <c r="J113" s="199">
        <f>IF(J111=0,0,DSUM('Bestandesdaten &gt;100 ha'!$A$9:$AK$1100,'Bestandesdaten &gt;100 ha'!$W$9,AL225:AO226)/J109)</f>
        <v>0</v>
      </c>
      <c r="K113" s="199">
        <f>IF(K111=0,0,DSUM('Bestandesdaten &gt;100 ha'!$A$9:$AK$1100,'Bestandesdaten &gt;100 ha'!$W$9,AP225:AS226)/K109)</f>
        <v>0</v>
      </c>
      <c r="L113" s="277">
        <f>IF(L111=0,0,DSUM('Bestandesdaten &gt;100 ha'!$A$9:$AK$1100,'Bestandesdaten &gt;100 ha'!$W$9,AT225:AW226)/L109)</f>
        <v>0</v>
      </c>
      <c r="N113" s="315"/>
      <c r="O113" s="315"/>
      <c r="Q113" s="65" t="s">
        <v>344</v>
      </c>
      <c r="R113" s="65">
        <f t="shared" ref="R113:Z113" si="6">ROUND((AD109+AD110+AD112+AD111*($S$54+$U$54)+$O$59*AD113),0)</f>
        <v>3</v>
      </c>
      <c r="S113" s="65">
        <f t="shared" si="6"/>
        <v>3</v>
      </c>
      <c r="T113" s="65">
        <f t="shared" si="6"/>
        <v>3</v>
      </c>
      <c r="U113" s="65">
        <f t="shared" si="6"/>
        <v>3</v>
      </c>
      <c r="V113" s="65">
        <f t="shared" si="6"/>
        <v>3</v>
      </c>
      <c r="W113" s="65">
        <f t="shared" si="6"/>
        <v>3</v>
      </c>
      <c r="X113" s="65">
        <f t="shared" si="6"/>
        <v>3</v>
      </c>
      <c r="Y113" s="65">
        <f t="shared" si="6"/>
        <v>3</v>
      </c>
      <c r="Z113" s="65">
        <f t="shared" si="6"/>
        <v>3</v>
      </c>
      <c r="AB113" s="65" t="s">
        <v>338</v>
      </c>
      <c r="AD113" s="65">
        <f>Y327</f>
        <v>11</v>
      </c>
      <c r="AE113" s="65">
        <f>AC327</f>
        <v>11</v>
      </c>
      <c r="AF113" s="65">
        <f>AG327</f>
        <v>11</v>
      </c>
      <c r="AG113" s="65">
        <f>AK327</f>
        <v>11</v>
      </c>
      <c r="AH113" s="65">
        <f>AO327</f>
        <v>11</v>
      </c>
      <c r="AI113" s="65">
        <f>AS327</f>
        <v>11</v>
      </c>
      <c r="AJ113" s="65">
        <f>AW327</f>
        <v>11</v>
      </c>
      <c r="AK113" s="65">
        <f>BA327</f>
        <v>11</v>
      </c>
      <c r="AL113" s="65">
        <f>BE327</f>
        <v>11</v>
      </c>
    </row>
    <row r="114" spans="2:38" ht="17.25" customHeight="1" x14ac:dyDescent="0.2">
      <c r="N114" s="315"/>
      <c r="O114" s="315"/>
      <c r="Q114" s="65" t="s">
        <v>345</v>
      </c>
      <c r="R114" s="310" t="e">
        <f>IF((R109*$T$77*R111*(1-R113/100)*D109)&lt;'DB &gt; 100 ha'!$R$35,'DB &gt; 100 ha'!$R$35*D109,R109*$T$77*R111*(1-R113/100)*D109)</f>
        <v>#VALUE!</v>
      </c>
      <c r="S114" s="310" t="e">
        <f>IF((S109*$T$77*S111*(1-S113/100)*E109)&lt;'DB &gt; 100 ha'!$R$35,'DB &gt; 100 ha'!$R$35*E109,S109*$T$77*S111*(1-S113/100)*E109)</f>
        <v>#VALUE!</v>
      </c>
      <c r="T114" s="310" t="e">
        <f>IF((T109*$T$77*T111*(1-T113/100)*F109)&lt;'DB &gt; 100 ha'!$R$35,'DB &gt; 100 ha'!$R$35*F109*F113,T109*$T$77*T111*(1-T113/100)*F109*F113)</f>
        <v>#VALUE!</v>
      </c>
      <c r="U114" s="310" t="e">
        <f>IF((U109*$T$77*U111*(1-U113/100)*G109)&lt;'DB &gt; 100 ha'!$R$35,'DB &gt; 100 ha'!$R$35*G109*G113,U109*$T$77*U111*(1-U113/100)*((G109-G101)*G113+G101*G113*0.6))</f>
        <v>#VALUE!</v>
      </c>
      <c r="V114" s="310" t="e">
        <f>IF((V109*$T$77*V111*(1-V113/100)*H109)&lt;'DB &gt; 100 ha'!$R$35,'DB &gt; 100 ha'!$R$35*H109*H113,V109*$T$77*V111*(1-V113/100)*((H109-H101)*H113+H101*H113*0.6))</f>
        <v>#VALUE!</v>
      </c>
      <c r="W114" s="310" t="e">
        <f>IF((W109*$T$77*W111*(1-W113/100)*I109)&lt;'DB &gt; 100 ha'!$R$35,'DB &gt; 100 ha'!$R$35*I109*I113,W109*$T$77*W111*(1-W113/100)*((I109-I101)*I113+I101*I113*0.6))</f>
        <v>#VALUE!</v>
      </c>
      <c r="X114" s="310" t="e">
        <f>IF((X109*$T$77*X111*(1-X113/100)*J109)&lt;'DB &gt; 100 ha'!$R$35,'DB &gt; 100 ha'!$R$35*J109*J113,X109*$T$77*X111*(1-X113/100)*((J109-J101)*J113+J101*J113*0.6))</f>
        <v>#VALUE!</v>
      </c>
      <c r="Y114" s="310" t="e">
        <f>IF((Y109*$T$77*Y111*(1-Y113/100)*K109)&lt;'DB &gt; 100 ha'!$R$35,'DB &gt; 100 ha'!$R$35*K109*K113,Y109*$T$77*Y111*(1-Y113/100)*((K109-K101)*K113+K101*K113*0.6))</f>
        <v>#VALUE!</v>
      </c>
      <c r="Z114" s="310" t="e">
        <f>IF((Z109*$T$77*Z111*(1-Z113/100)*L109)&lt;'DB &gt; 100 ha'!$R$35,'DB &gt; 100 ha'!$R$35*L109*L113,Z109*$T$77*Z111*(1-Z113/100)*((L109-L101)*L113+L101*L113*0.6))</f>
        <v>#VALUE!</v>
      </c>
    </row>
    <row r="115" spans="2:38" ht="17.25" customHeight="1" x14ac:dyDescent="0.2">
      <c r="B115" s="128" t="s">
        <v>0</v>
      </c>
      <c r="N115" s="315"/>
      <c r="O115" s="315"/>
      <c r="Q115" s="65" t="s">
        <v>349</v>
      </c>
      <c r="T115" s="310" t="e">
        <f>IF(T109*$R111*(1-T113/100)&lt;'DB &gt; 100 ha'!$R$35,'DB &gt; 100 ha'!$R$35*F109*(1-F113),T109*$R111*(1-T113/100)*F109*(1-F113))</f>
        <v>#VALUE!</v>
      </c>
      <c r="U115" s="310" t="e">
        <f>IF(U109*$R111*(1-U113/100)&lt;'DB &gt; 100 ha'!$R$35,'DB &gt; 100 ha'!$R$35*G109*(1-G113),U109*$R111*(1-U113/100)*G109*(1-G113))</f>
        <v>#VALUE!</v>
      </c>
      <c r="V115" s="310" t="e">
        <f>IF(V109*$R111*(1-V113/100)&lt;'DB &gt; 100 ha'!$R$35,'DB &gt; 100 ha'!$R$35*H109*(1-H113),V109*$R111*(1-V113/100)*H109*(1-H113))</f>
        <v>#VALUE!</v>
      </c>
      <c r="W115" s="310" t="e">
        <f>IF(W109*$R111*(1-W113/100)&lt;'DB &gt; 100 ha'!$R$35,'DB &gt; 100 ha'!$R$35*I109*(1-I113),W109*$R111*(1-W113/100)*I109*(1-I113))</f>
        <v>#VALUE!</v>
      </c>
      <c r="X115" s="310" t="e">
        <f>IF(X109*$R111*(1-X113/100)&lt;'DB &gt; 100 ha'!$R$35,'DB &gt; 100 ha'!$R$35*J109*(1-J113),X109*$R111*(1-X113/100)*J109*(1-J113))</f>
        <v>#VALUE!</v>
      </c>
      <c r="Y115" s="310" t="e">
        <f>IF(Y109*$R111*(1-Y113/100)&lt;'DB &gt; 100 ha'!$R$35,'DB &gt; 100 ha'!$R$35*K109*(1-K113),Y109*$R111*(1-Y113/100)*K109*(1-K113))</f>
        <v>#VALUE!</v>
      </c>
      <c r="Z115" s="310" t="e">
        <f>IF(Z109*$R111*(1-Z113/100)&lt;'DB &gt; 100 ha'!$R$35,'DB &gt; 100 ha'!$R$35*L109*(1-L113),Z109*$R111*(1-Z113/100)*L109*(1-L113))</f>
        <v>#VALUE!</v>
      </c>
    </row>
    <row r="116" spans="2:38" x14ac:dyDescent="0.2">
      <c r="B116" s="395" t="str">
        <f>'Bestandesdaten &gt;100 ha'!AV20</f>
        <v>Douglasie</v>
      </c>
      <c r="C116" s="159" t="s">
        <v>170</v>
      </c>
      <c r="D116" s="190">
        <f>DSUM('Bestandesdaten &gt;100 ha'!$A$9:$AK$1100,'Bestandesdaten &gt;100 ha'!$D$9,N228:Q229)</f>
        <v>0</v>
      </c>
      <c r="E116" s="191">
        <f>DSUM('Bestandesdaten &gt;100 ha'!$A$9:$AK$1100,'Bestandesdaten &gt;100 ha'!$D$9,R228:U229)</f>
        <v>0</v>
      </c>
      <c r="F116" s="191">
        <f>DSUM('Bestandesdaten &gt;100 ha'!$A$9:$AK$1100,'Bestandesdaten &gt;100 ha'!$D$9,V228:Y229)</f>
        <v>0</v>
      </c>
      <c r="G116" s="191">
        <f>DSUM('Bestandesdaten &gt;100 ha'!$A$9:$AK$1100,'Bestandesdaten &gt;100 ha'!$D$9,Z228:AC229)</f>
        <v>0</v>
      </c>
      <c r="H116" s="191">
        <f>DSUM('Bestandesdaten &gt;100 ha'!$A$9:$AK$1100,'Bestandesdaten &gt;100 ha'!$D$9,AD228:AG229)</f>
        <v>0</v>
      </c>
      <c r="I116" s="191">
        <f>DSUM('Bestandesdaten &gt;100 ha'!$A$9:$AK$1100,'Bestandesdaten &gt;100 ha'!$D$9,AH228:AK229)</f>
        <v>0</v>
      </c>
      <c r="J116" s="191">
        <f>DSUM('Bestandesdaten &gt;100 ha'!$A$9:$AK$1100,'Bestandesdaten &gt;100 ha'!$D$9,AL228:AO229)</f>
        <v>0</v>
      </c>
      <c r="K116" s="191">
        <f>DSUM('Bestandesdaten &gt;100 ha'!$A$9:$AK$1100,'Bestandesdaten &gt;100 ha'!$D$9,AP228:AS229)</f>
        <v>0</v>
      </c>
      <c r="L116" s="192">
        <f>DSUM('Bestandesdaten &gt;100 ha'!$A$9:$AK$1100,'Bestandesdaten &gt;100 ha'!$D$9,AT228:AW229)</f>
        <v>0</v>
      </c>
      <c r="N116" s="316" t="e">
        <f>SUM(Q121:Z121)</f>
        <v>#VALUE!</v>
      </c>
      <c r="O116" s="315"/>
      <c r="Q116" s="65" t="s">
        <v>2</v>
      </c>
      <c r="R116" s="65" t="e">
        <f>DGET('DB &gt; 100 ha'!$A$2:$E$153,'DB &gt; 100 ha'!$D$2,V332:X333)</f>
        <v>#VALUE!</v>
      </c>
      <c r="S116" s="65" t="e">
        <f>DGET('DB &gt; 100 ha'!$A$2:$E$153,'DB &gt; 100 ha'!$D$2,Y332:AA333)</f>
        <v>#VALUE!</v>
      </c>
      <c r="T116" s="65" t="e">
        <f>DGET('DB &gt; 100 ha'!$A$2:$E$153,'DB &gt; 100 ha'!$D$2,AB332:AD333)</f>
        <v>#VALUE!</v>
      </c>
      <c r="U116" s="65" t="e">
        <f>DGET('DB &gt; 100 ha'!$A$2:$E$153,'DB &gt; 100 ha'!$D$2,AE332:AG333)</f>
        <v>#VALUE!</v>
      </c>
      <c r="V116" s="65" t="e">
        <f>DGET('DB &gt; 100 ha'!$A$2:$E$153,'DB &gt; 100 ha'!$D$2,AH332:AJ333)</f>
        <v>#VALUE!</v>
      </c>
      <c r="W116" s="65" t="e">
        <f>DGET('DB &gt; 100 ha'!$A$2:$E$153,'DB &gt; 100 ha'!$D$2,AK332:AM333)</f>
        <v>#VALUE!</v>
      </c>
      <c r="X116" s="65" t="e">
        <f>DGET('DB &gt; 100 ha'!$A$2:$E$153,'DB &gt; 100 ha'!$D$2,AN332:AP333)</f>
        <v>#VALUE!</v>
      </c>
      <c r="Y116" s="65" t="e">
        <f>DGET('DB &gt; 100 ha'!$A$2:$E$153,'DB &gt; 100 ha'!$D$2,AQ332:AS333)</f>
        <v>#VALUE!</v>
      </c>
      <c r="Z116" s="65" t="e">
        <f>DGET('DB &gt; 100 ha'!$A$2:$E$153,'DB &gt; 100 ha'!$D$2,AT332:AV333)</f>
        <v>#VALUE!</v>
      </c>
      <c r="AB116" s="65" t="s">
        <v>321</v>
      </c>
      <c r="AD116" s="65">
        <f>Y335</f>
        <v>3</v>
      </c>
      <c r="AE116" s="65">
        <f>AC335</f>
        <v>3</v>
      </c>
      <c r="AF116" s="65">
        <f>AG335</f>
        <v>3</v>
      </c>
      <c r="AG116" s="65">
        <f>AK335</f>
        <v>3</v>
      </c>
      <c r="AH116" s="65">
        <f>AO335</f>
        <v>3</v>
      </c>
      <c r="AI116" s="65">
        <f>AS335</f>
        <v>3</v>
      </c>
      <c r="AJ116" s="65">
        <f>AW335</f>
        <v>3</v>
      </c>
      <c r="AK116" s="65">
        <f>BA335</f>
        <v>3</v>
      </c>
      <c r="AL116" s="65">
        <f>BE335</f>
        <v>3</v>
      </c>
    </row>
    <row r="117" spans="2:38" ht="5.25" customHeight="1" x14ac:dyDescent="0.2">
      <c r="B117" s="396"/>
      <c r="C117" s="160"/>
      <c r="D117" s="72"/>
      <c r="E117" s="74"/>
      <c r="F117" s="74"/>
      <c r="G117" s="74"/>
      <c r="H117" s="74"/>
      <c r="I117" s="74"/>
      <c r="J117" s="74"/>
      <c r="K117" s="74"/>
      <c r="L117" s="75"/>
      <c r="N117" s="315"/>
      <c r="O117" s="315"/>
      <c r="AB117" s="65" t="s">
        <v>322</v>
      </c>
      <c r="AD117" s="65">
        <f>Y336</f>
        <v>0</v>
      </c>
      <c r="AE117" s="65">
        <f>AC336</f>
        <v>0</v>
      </c>
      <c r="AF117" s="65">
        <f>AG336</f>
        <v>0</v>
      </c>
      <c r="AG117" s="65">
        <f>AK336</f>
        <v>0</v>
      </c>
      <c r="AH117" s="65">
        <f>AO336</f>
        <v>0</v>
      </c>
      <c r="AI117" s="65">
        <f>AS336</f>
        <v>0</v>
      </c>
      <c r="AJ117" s="65">
        <f>AW336</f>
        <v>0</v>
      </c>
      <c r="AK117" s="65">
        <f>BA336</f>
        <v>0</v>
      </c>
      <c r="AL117" s="65">
        <f>BE336</f>
        <v>0</v>
      </c>
    </row>
    <row r="118" spans="2:38" ht="15" x14ac:dyDescent="0.25">
      <c r="B118" s="396"/>
      <c r="C118" s="160" t="s">
        <v>171</v>
      </c>
      <c r="D118" s="193">
        <f>IF(D116=0,0,DSUM('Bestandesdaten &gt;100 ha'!$A$9:$AK$1100,'Bestandesdaten &gt;100 ha'!$V$9,N230:Q231)/D116)</f>
        <v>0</v>
      </c>
      <c r="E118" s="194">
        <f>IF(E116=0,0,DSUM('Bestandesdaten &gt;100 ha'!$A$9:$AK$1100,'Bestandesdaten &gt;100 ha'!$V$9,R230:U231)/E116)</f>
        <v>0</v>
      </c>
      <c r="F118" s="194">
        <f>IF(F116=0,0,DSUM('Bestandesdaten &gt;100 ha'!$A$9:$AK$1100,'Bestandesdaten &gt;100 ha'!$V$9,V230:Y231)/F116)</f>
        <v>0</v>
      </c>
      <c r="G118" s="194">
        <f>IF(G116=0,0,DSUM('Bestandesdaten &gt;100 ha'!$A$9:$AK$1100,'Bestandesdaten &gt;100 ha'!$V$9,Z230:AC231)/G116)</f>
        <v>0</v>
      </c>
      <c r="H118" s="194">
        <f>IF(H116=0,0,DSUM('Bestandesdaten &gt;100 ha'!$A$9:$AK$1100,'Bestandesdaten &gt;100 ha'!$V$9,AD230:AG231)/H116)</f>
        <v>0</v>
      </c>
      <c r="I118" s="194">
        <f>IF(I116=0,0,DSUM('Bestandesdaten &gt;100 ha'!$A$9:$AK$1100,'Bestandesdaten &gt;100 ha'!$V$9,AH230:AK231)/I116)</f>
        <v>0</v>
      </c>
      <c r="J118" s="194">
        <f>IF(J116=0,0,DSUM('Bestandesdaten &gt;100 ha'!$A$9:$AK$1100,'Bestandesdaten &gt;100 ha'!$V$9,AL230:AO231)/J116)</f>
        <v>0</v>
      </c>
      <c r="K118" s="194">
        <f>IF(K116=0,0,DSUM('Bestandesdaten &gt;100 ha'!$A$9:$AK$1100,'Bestandesdaten &gt;100 ha'!$V$9,AP230:AS231)/K116)</f>
        <v>0</v>
      </c>
      <c r="L118" s="195">
        <f>IF(L116=0,0,DSUM('Bestandesdaten &gt;100 ha'!$A$9:$AK$1100,'Bestandesdaten &gt;100 ha'!$V$9,AT230:AW231)/L116)</f>
        <v>0</v>
      </c>
      <c r="N118" s="316" t="e">
        <f>SUM(Q122:Z122)</f>
        <v>#VALUE!</v>
      </c>
      <c r="O118" s="315"/>
      <c r="Q118" s="65" t="s">
        <v>311</v>
      </c>
      <c r="R118" s="294">
        <v>0.1</v>
      </c>
      <c r="S118" s="294">
        <v>0.1</v>
      </c>
      <c r="T118" s="294">
        <v>0.16</v>
      </c>
      <c r="U118" s="294">
        <v>0.35</v>
      </c>
      <c r="V118" s="294">
        <v>0.83</v>
      </c>
      <c r="W118" s="294">
        <v>1.36</v>
      </c>
      <c r="X118" s="294">
        <v>1.6</v>
      </c>
      <c r="Y118" s="294">
        <v>1.7</v>
      </c>
      <c r="Z118" s="294">
        <v>1.72</v>
      </c>
      <c r="AB118" s="65" t="s">
        <v>323</v>
      </c>
      <c r="AD118" s="65">
        <f>Y338</f>
        <v>41</v>
      </c>
      <c r="AE118" s="65">
        <f>AC338</f>
        <v>41</v>
      </c>
      <c r="AF118" s="65">
        <f>AG338</f>
        <v>41</v>
      </c>
      <c r="AG118" s="65">
        <f>AK338</f>
        <v>41</v>
      </c>
      <c r="AH118" s="65">
        <f>AO338</f>
        <v>41</v>
      </c>
      <c r="AI118" s="65">
        <f>AS338</f>
        <v>41</v>
      </c>
      <c r="AJ118" s="65">
        <f>AW338</f>
        <v>41</v>
      </c>
      <c r="AK118" s="65">
        <f>BA338</f>
        <v>41</v>
      </c>
      <c r="AL118" s="65">
        <f>BE338</f>
        <v>41</v>
      </c>
    </row>
    <row r="119" spans="2:38" ht="5.25" customHeight="1" x14ac:dyDescent="0.2">
      <c r="B119" s="396"/>
      <c r="C119" s="160"/>
      <c r="D119" s="312"/>
      <c r="E119" s="311"/>
      <c r="F119" s="311"/>
      <c r="G119" s="311"/>
      <c r="H119" s="311"/>
      <c r="I119" s="311"/>
      <c r="J119" s="311"/>
      <c r="K119" s="311"/>
      <c r="L119" s="313"/>
      <c r="N119" s="315"/>
      <c r="O119" s="315"/>
      <c r="AB119" s="65" t="s">
        <v>339</v>
      </c>
    </row>
    <row r="120" spans="2:38" x14ac:dyDescent="0.2">
      <c r="B120" s="397"/>
      <c r="C120" s="198" t="s">
        <v>172</v>
      </c>
      <c r="D120" s="228"/>
      <c r="E120" s="229"/>
      <c r="F120" s="199">
        <f>IF(F118=0,0,DSUM('Bestandesdaten &gt;100 ha'!$A$9:$AK$1100,'Bestandesdaten &gt;100 ha'!$W$9,V232:Y233)/F116)</f>
        <v>0</v>
      </c>
      <c r="G120" s="199">
        <f>IF(G118=0,0,DSUM('Bestandesdaten &gt;100 ha'!$A$9:$AK$1100,'Bestandesdaten &gt;100 ha'!$W$9,Z232:AC233)/G116)</f>
        <v>0</v>
      </c>
      <c r="H120" s="199">
        <f>IF(H118=0,0,DSUM('Bestandesdaten &gt;100 ha'!$A$9:$AK$1100,'Bestandesdaten &gt;100 ha'!$W$9,AD232:AG233)/H116)</f>
        <v>0</v>
      </c>
      <c r="I120" s="199">
        <f>IF(I118=0,0,DSUM('Bestandesdaten &gt;100 ha'!$A$9:$AK$1100,'Bestandesdaten &gt;100 ha'!$W$9,AH232:AK233)/I116)</f>
        <v>0</v>
      </c>
      <c r="J120" s="199">
        <f>IF(J118=0,0,DSUM('Bestandesdaten &gt;100 ha'!$A$9:$AK$1100,'Bestandesdaten &gt;100 ha'!$W$9,AL232:AO233)/J116)</f>
        <v>0</v>
      </c>
      <c r="K120" s="199">
        <f>IF(K118=0,0,DSUM('Bestandesdaten &gt;100 ha'!$A$9:$AK$1100,'Bestandesdaten &gt;100 ha'!$W$9,AP232:AS233)/K116)</f>
        <v>0</v>
      </c>
      <c r="L120" s="277">
        <f>IF(L118=0,0,DSUM('Bestandesdaten &gt;100 ha'!$A$9:$AK$1100,'Bestandesdaten &gt;100 ha'!$W$9,AT232:AW233)/L116)</f>
        <v>0</v>
      </c>
      <c r="N120" s="315"/>
      <c r="O120" s="315"/>
      <c r="Q120" s="65" t="s">
        <v>344</v>
      </c>
      <c r="R120" s="65">
        <f t="shared" ref="R120:Z120" si="7">ROUND((AD116+AD117+AD119+AD118*($S$54+$U$54)+$O$59*AD120),0)</f>
        <v>3</v>
      </c>
      <c r="S120" s="65">
        <f t="shared" si="7"/>
        <v>3</v>
      </c>
      <c r="T120" s="65">
        <f t="shared" si="7"/>
        <v>3</v>
      </c>
      <c r="U120" s="65">
        <f t="shared" si="7"/>
        <v>3</v>
      </c>
      <c r="V120" s="65">
        <f t="shared" si="7"/>
        <v>3</v>
      </c>
      <c r="W120" s="65">
        <f t="shared" si="7"/>
        <v>3</v>
      </c>
      <c r="X120" s="65">
        <f t="shared" si="7"/>
        <v>3</v>
      </c>
      <c r="Y120" s="65">
        <f t="shared" si="7"/>
        <v>3</v>
      </c>
      <c r="Z120" s="65">
        <f t="shared" si="7"/>
        <v>3</v>
      </c>
      <c r="AB120" s="65" t="s">
        <v>338</v>
      </c>
      <c r="AD120" s="65">
        <f>Y340</f>
        <v>11</v>
      </c>
      <c r="AE120" s="65">
        <f>AC340</f>
        <v>11</v>
      </c>
      <c r="AF120" s="65">
        <f>AG340</f>
        <v>11</v>
      </c>
      <c r="AG120" s="65">
        <f>AK340</f>
        <v>11</v>
      </c>
      <c r="AH120" s="65">
        <f>AO340</f>
        <v>11</v>
      </c>
      <c r="AI120" s="65">
        <f>AS340</f>
        <v>11</v>
      </c>
      <c r="AJ120" s="65">
        <f>AW340</f>
        <v>11</v>
      </c>
      <c r="AK120" s="65">
        <f>BA340</f>
        <v>11</v>
      </c>
      <c r="AL120" s="65">
        <f>BE340</f>
        <v>11</v>
      </c>
    </row>
    <row r="121" spans="2:38" ht="17.25" customHeight="1" x14ac:dyDescent="0.2">
      <c r="N121" s="315"/>
      <c r="O121" s="315"/>
      <c r="Q121" s="65" t="s">
        <v>345</v>
      </c>
      <c r="R121" s="310" t="e">
        <f>IF((R116*$T$77*R118*(1-R120/100)*D116)&lt;'DB &gt; 100 ha'!$R$35,'DB &gt; 100 ha'!$R$35*D116,R116*$T$77*R118*(1-R120/100)*D116)</f>
        <v>#VALUE!</v>
      </c>
      <c r="S121" s="310" t="e">
        <f>IF((S116*$T$77*S118*(1-S120/100)*E116)&lt;'DB &gt; 100 ha'!$R$35,'DB &gt; 100 ha'!$R$35*E116,S116*$T$77*S118*(1-S120/100)*E116)</f>
        <v>#VALUE!</v>
      </c>
      <c r="T121" s="310" t="e">
        <f>IF((T116*$T$77*T118*(1-T120/100)*F116)&lt;'DB &gt; 100 ha'!$R$35,'DB &gt; 100 ha'!$R$35*F116*F120,T116*$T$77*T118*(1-T120/100)*F116*F120)</f>
        <v>#VALUE!</v>
      </c>
      <c r="U121" s="310" t="e">
        <f>IF((U116*$T$77*U118*(1-U120/100)*G116)&lt;'DB &gt; 100 ha'!$R$35,'DB &gt; 100 ha'!$R$35*G116*G120,U116*$T$77*U118*(1-U120/100)*((G116-G108)*G120+G108*G120*0.6))</f>
        <v>#VALUE!</v>
      </c>
      <c r="V121" s="310" t="e">
        <f>IF((V116*$T$77*V118*(1-V120/100)*H116)&lt;'DB &gt; 100 ha'!$R$35,'DB &gt; 100 ha'!$R$35*H116*H120,V116*$T$77*V118*(1-V120/100)*((H116-H108)*H120+H108*H120*0.6))</f>
        <v>#VALUE!</v>
      </c>
      <c r="W121" s="310" t="e">
        <f>IF((W116*$T$77*W118*(1-W120/100)*I116)&lt;'DB &gt; 100 ha'!$R$35,'DB &gt; 100 ha'!$R$35*I116*I120,W116*$T$77*W118*(1-W120/100)*((I116-I108)*I120+I108*I120*0.6))</f>
        <v>#VALUE!</v>
      </c>
      <c r="X121" s="310" t="e">
        <f>IF((X116*$T$77*X118*(1-X120/100)*J116)&lt;'DB &gt; 100 ha'!$R$35,'DB &gt; 100 ha'!$R$35*J116*J120,X116*$T$77*X118*(1-X120/100)*((J116-J108)*J120+J108*J120*0.6))</f>
        <v>#VALUE!</v>
      </c>
      <c r="Y121" s="310" t="e">
        <f>IF((Y116*$T$77*Y118*(1-Y120/100)*K116)&lt;'DB &gt; 100 ha'!$R$35,'DB &gt; 100 ha'!$R$35*K116*K120,Y116*$T$77*Y118*(1-Y120/100)*((K116-K108)*K120+K108*K120*0.6))</f>
        <v>#VALUE!</v>
      </c>
      <c r="Z121" s="310" t="e">
        <f>IF((Z116*$T$77*Z118*(1-Z120/100)*L116)&lt;'DB &gt; 100 ha'!$R$35,'DB &gt; 100 ha'!$R$35*L116*L120,Z116*$T$77*Z118*(1-Z120/100)*((L116-L108)*L120+L108*L120*0.6))</f>
        <v>#VALUE!</v>
      </c>
    </row>
    <row r="122" spans="2:38" ht="17.25" customHeight="1" x14ac:dyDescent="0.2">
      <c r="B122" s="128" t="s">
        <v>0</v>
      </c>
      <c r="N122" s="315"/>
      <c r="O122" s="315"/>
      <c r="Q122" s="65" t="s">
        <v>349</v>
      </c>
      <c r="T122" s="310" t="e">
        <f>IF(T116*$R118*(1-T120/100)&lt;'DB &gt; 100 ha'!$R$35,'DB &gt; 100 ha'!$R$35*F116*(1-F120),T116*$R118*(1-T120/100)*F116*(1-F120))</f>
        <v>#VALUE!</v>
      </c>
      <c r="U122" s="310" t="e">
        <f>IF(U116*$R118*(1-U120/100)&lt;'DB &gt; 100 ha'!$R$35,'DB &gt; 100 ha'!$R$35*G116*(1-G120),U116*$R118*(1-U120/100)*G116*(1-G120))</f>
        <v>#VALUE!</v>
      </c>
      <c r="V122" s="310" t="e">
        <f>IF(V116*$R118*(1-V120/100)&lt;'DB &gt; 100 ha'!$R$35,'DB &gt; 100 ha'!$R$35*H116*(1-H120),V116*$R118*(1-V120/100)*H116*(1-H120))</f>
        <v>#VALUE!</v>
      </c>
      <c r="W122" s="310" t="e">
        <f>IF(W116*$R118*(1-W120/100)&lt;'DB &gt; 100 ha'!$R$35,'DB &gt; 100 ha'!$R$35*I116*(1-I120),W116*$R118*(1-W120/100)*I116*(1-I120))</f>
        <v>#VALUE!</v>
      </c>
      <c r="X122" s="310" t="e">
        <f>IF(X116*$R118*(1-X120/100)&lt;'DB &gt; 100 ha'!$R$35,'DB &gt; 100 ha'!$R$35*J116*(1-J120),X116*$R118*(1-X120/100)*J116*(1-J120))</f>
        <v>#VALUE!</v>
      </c>
      <c r="Y122" s="310" t="e">
        <f>IF(Y116*$R118*(1-Y120/100)&lt;'DB &gt; 100 ha'!$R$35,'DB &gt; 100 ha'!$R$35*K116*(1-K120),Y116*$R118*(1-Y120/100)*K116*(1-K120))</f>
        <v>#VALUE!</v>
      </c>
      <c r="Z122" s="310" t="e">
        <f>IF(Z116*$R118*(1-Z120/100)&lt;'DB &gt; 100 ha'!$R$35,'DB &gt; 100 ha'!$R$35*L116*(1-L120),Z116*$R118*(1-Z120/100)*L116*(1-L120))</f>
        <v>#VALUE!</v>
      </c>
    </row>
    <row r="123" spans="2:38" x14ac:dyDescent="0.2">
      <c r="B123" s="395" t="str">
        <f>'Bestandesdaten &gt;100 ha'!AV22</f>
        <v>Lb ohne Ei</v>
      </c>
      <c r="C123" s="159" t="s">
        <v>170</v>
      </c>
      <c r="D123" s="190">
        <f>DSUM('Bestandesdaten &gt;100 ha'!$A$9:$AK$1100,'Bestandesdaten &gt;100 ha'!$D$9,N235:Q236)</f>
        <v>0</v>
      </c>
      <c r="E123" s="191">
        <f>DSUM('Bestandesdaten &gt;100 ha'!$A$9:$AK$1100,'Bestandesdaten &gt;100 ha'!$D$9,R235:U236)</f>
        <v>0</v>
      </c>
      <c r="F123" s="191">
        <f>DSUM('Bestandesdaten &gt;100 ha'!$A$9:$AK$1100,'Bestandesdaten &gt;100 ha'!$D$9,V235:Y236)</f>
        <v>0</v>
      </c>
      <c r="G123" s="191">
        <f>DSUM('Bestandesdaten &gt;100 ha'!$A$9:$AK$1100,'Bestandesdaten &gt;100 ha'!$D$9,Z235:AC236)</f>
        <v>0</v>
      </c>
      <c r="H123" s="191">
        <f>DSUM('Bestandesdaten &gt;100 ha'!$A$9:$AK$1100,'Bestandesdaten &gt;100 ha'!$D$9,AD235:AG236)</f>
        <v>0</v>
      </c>
      <c r="I123" s="191">
        <f>DSUM('Bestandesdaten &gt;100 ha'!$A$9:$AK$1100,'Bestandesdaten &gt;100 ha'!$D$9,AH235:AK236)</f>
        <v>0</v>
      </c>
      <c r="J123" s="191">
        <f>DSUM('Bestandesdaten &gt;100 ha'!$A$9:$AK$1100,'Bestandesdaten &gt;100 ha'!$D$9,AL235:AO236)</f>
        <v>0</v>
      </c>
      <c r="K123" s="191">
        <f>DSUM('Bestandesdaten &gt;100 ha'!$A$9:$AK$1100,'Bestandesdaten &gt;100 ha'!$D$9,AP235:AS236)</f>
        <v>0</v>
      </c>
      <c r="L123" s="192">
        <f>DSUM('Bestandesdaten &gt;100 ha'!$A$9:$AK$1100,'Bestandesdaten &gt;100 ha'!$D$9,AT235:AW236)</f>
        <v>0</v>
      </c>
      <c r="N123" s="316" t="e">
        <f>SUM(Q128:Z128)</f>
        <v>#VALUE!</v>
      </c>
      <c r="O123" s="315"/>
      <c r="Q123" s="65" t="s">
        <v>2</v>
      </c>
      <c r="R123" s="65" t="e">
        <f>DGET('DB &gt; 100 ha'!$A$2:$E$153,'DB &gt; 100 ha'!$D$2,V345:X346)</f>
        <v>#VALUE!</v>
      </c>
      <c r="S123" s="65" t="e">
        <f>DGET('DB &gt; 100 ha'!$A$2:$E$153,'DB &gt; 100 ha'!$D$2,Y345:AA346)</f>
        <v>#VALUE!</v>
      </c>
      <c r="T123" s="65" t="e">
        <f>DGET('DB &gt; 100 ha'!$A$2:$E$153,'DB &gt; 100 ha'!$D$2,AB345:AD346)</f>
        <v>#VALUE!</v>
      </c>
      <c r="U123" s="65" t="e">
        <f>DGET('DB &gt; 100 ha'!$A$2:$E$153,'DB &gt; 100 ha'!$D$2,AE345:AG346)</f>
        <v>#VALUE!</v>
      </c>
      <c r="V123" s="65" t="e">
        <f>DGET('DB &gt; 100 ha'!$A$2:$E$153,'DB &gt; 100 ha'!$D$2,AH345:AJ346)</f>
        <v>#VALUE!</v>
      </c>
      <c r="W123" s="65" t="e">
        <f>DGET('DB &gt; 100 ha'!$A$2:$E$153,'DB &gt; 100 ha'!$D$2,AK345:AM346)</f>
        <v>#VALUE!</v>
      </c>
      <c r="X123" s="65" t="e">
        <f>DGET('DB &gt; 100 ha'!$A$2:$E$153,'DB &gt; 100 ha'!$D$2,AN345:AP346)</f>
        <v>#VALUE!</v>
      </c>
      <c r="Y123" s="65" t="e">
        <f>DGET('DB &gt; 100 ha'!$A$2:$E$153,'DB &gt; 100 ha'!$D$2,AQ345:AS346)</f>
        <v>#VALUE!</v>
      </c>
      <c r="Z123" s="65" t="e">
        <f>DGET('DB &gt; 100 ha'!$A$2:$E$153,'DB &gt; 100 ha'!$D$2,AT345:AV346)</f>
        <v>#VALUE!</v>
      </c>
      <c r="AB123" s="65" t="s">
        <v>321</v>
      </c>
      <c r="AD123" s="65">
        <f>Y348</f>
        <v>3</v>
      </c>
      <c r="AE123" s="65">
        <f>AC348</f>
        <v>3</v>
      </c>
      <c r="AF123" s="65">
        <f>AG348</f>
        <v>3</v>
      </c>
      <c r="AG123" s="65">
        <f>AK348</f>
        <v>3</v>
      </c>
      <c r="AH123" s="65">
        <f>AO348</f>
        <v>3</v>
      </c>
      <c r="AI123" s="65">
        <f>AS348</f>
        <v>3</v>
      </c>
      <c r="AJ123" s="65">
        <f>AW348</f>
        <v>3</v>
      </c>
      <c r="AK123" s="65">
        <f>BA348</f>
        <v>3</v>
      </c>
      <c r="AL123" s="65">
        <f>BE348</f>
        <v>3</v>
      </c>
    </row>
    <row r="124" spans="2:38" ht="5.25" customHeight="1" x14ac:dyDescent="0.2">
      <c r="B124" s="396"/>
      <c r="C124" s="160"/>
      <c r="D124" s="72"/>
      <c r="E124" s="74"/>
      <c r="F124" s="74"/>
      <c r="G124" s="74"/>
      <c r="H124" s="74"/>
      <c r="I124" s="74"/>
      <c r="J124" s="74"/>
      <c r="K124" s="74"/>
      <c r="L124" s="75"/>
      <c r="N124" s="315"/>
      <c r="O124" s="315"/>
      <c r="AB124" s="65" t="s">
        <v>322</v>
      </c>
      <c r="AD124" s="65">
        <f>Y349</f>
        <v>0</v>
      </c>
      <c r="AE124" s="65">
        <f>AC349</f>
        <v>0</v>
      </c>
      <c r="AF124" s="65">
        <f>AG349</f>
        <v>0</v>
      </c>
      <c r="AG124" s="65">
        <f>AK349</f>
        <v>0</v>
      </c>
      <c r="AH124" s="65">
        <f>AO349</f>
        <v>0</v>
      </c>
      <c r="AI124" s="65">
        <f>AS349</f>
        <v>0</v>
      </c>
      <c r="AJ124" s="65">
        <f>AW349</f>
        <v>0</v>
      </c>
      <c r="AK124" s="65">
        <f>BA349</f>
        <v>0</v>
      </c>
      <c r="AL124" s="65">
        <f>BE349</f>
        <v>0</v>
      </c>
    </row>
    <row r="125" spans="2:38" ht="15" x14ac:dyDescent="0.25">
      <c r="B125" s="396"/>
      <c r="C125" s="160" t="s">
        <v>171</v>
      </c>
      <c r="D125" s="193">
        <f>IF(D123=0,0,DSUM('Bestandesdaten &gt;100 ha'!$A$9:$AK$1100,'Bestandesdaten &gt;100 ha'!$V$9,N237:Q238)/D123)</f>
        <v>0</v>
      </c>
      <c r="E125" s="194">
        <f>IF(E123=0,0,DSUM('Bestandesdaten &gt;100 ha'!$A$9:$AK$1100,'Bestandesdaten &gt;100 ha'!$V$9,R237:U238)/E123)</f>
        <v>0</v>
      </c>
      <c r="F125" s="194">
        <f>IF(F123=0,0,DSUM('Bestandesdaten &gt;100 ha'!$A$9:$AK$1100,'Bestandesdaten &gt;100 ha'!$V$9,V237:Y238)/F123)</f>
        <v>0</v>
      </c>
      <c r="G125" s="194">
        <f>IF(G123=0,0,DSUM('Bestandesdaten &gt;100 ha'!$A$9:$AK$1100,'Bestandesdaten &gt;100 ha'!$V$9,Z237:AC238)/G123)</f>
        <v>0</v>
      </c>
      <c r="H125" s="194">
        <f>IF(H123=0,0,DSUM('Bestandesdaten &gt;100 ha'!$A$9:$AK$1100,'Bestandesdaten &gt;100 ha'!$V$9,AD237:AG238)/H123)</f>
        <v>0</v>
      </c>
      <c r="I125" s="194">
        <f>IF(I123=0,0,DSUM('Bestandesdaten &gt;100 ha'!$A$9:$AK$1100,'Bestandesdaten &gt;100 ha'!$V$9,AH237:AK238)/I123)</f>
        <v>0</v>
      </c>
      <c r="J125" s="194">
        <f>IF(J123=0,0,DSUM('Bestandesdaten &gt;100 ha'!$A$9:$AK$1100,'Bestandesdaten &gt;100 ha'!$V$9,AL237:AO238)/J123)</f>
        <v>0</v>
      </c>
      <c r="K125" s="194">
        <f>IF(K123=0,0,DSUM('Bestandesdaten &gt;100 ha'!$A$9:$AK$1100,'Bestandesdaten &gt;100 ha'!$V$9,AP237:AS238)/K123)</f>
        <v>0</v>
      </c>
      <c r="L125" s="195">
        <f>IF(L123=0,0,DSUM('Bestandesdaten &gt;100 ha'!$A$9:$AK$1100,'Bestandesdaten &gt;100 ha'!$V$9,AT237:AW238)/L123)</f>
        <v>0</v>
      </c>
      <c r="N125" s="316" t="e">
        <f>SUM(Q129:Z129)</f>
        <v>#VALUE!</v>
      </c>
      <c r="O125" s="315"/>
      <c r="Q125" s="65" t="s">
        <v>311</v>
      </c>
      <c r="R125" s="294">
        <v>0.1</v>
      </c>
      <c r="S125" s="294">
        <v>0.1</v>
      </c>
      <c r="T125" s="294">
        <v>0.17</v>
      </c>
      <c r="U125" s="294">
        <v>0.42</v>
      </c>
      <c r="V125" s="294">
        <v>0.76</v>
      </c>
      <c r="W125" s="294">
        <v>1.22</v>
      </c>
      <c r="X125" s="294">
        <v>1.6</v>
      </c>
      <c r="Y125" s="294">
        <v>1.83</v>
      </c>
      <c r="Z125" s="294">
        <v>1.86</v>
      </c>
      <c r="AB125" s="65" t="s">
        <v>323</v>
      </c>
      <c r="AD125" s="65">
        <f>Y351</f>
        <v>61</v>
      </c>
      <c r="AE125" s="65">
        <f>AC351</f>
        <v>61</v>
      </c>
      <c r="AF125" s="65">
        <f>AG351</f>
        <v>61</v>
      </c>
      <c r="AG125" s="65">
        <f>AK351</f>
        <v>61</v>
      </c>
      <c r="AH125" s="65">
        <f>AO351</f>
        <v>61</v>
      </c>
      <c r="AI125" s="65">
        <f>AS351</f>
        <v>61</v>
      </c>
      <c r="AJ125" s="65">
        <f>AW351</f>
        <v>61</v>
      </c>
      <c r="AK125" s="65">
        <f>BA351</f>
        <v>61</v>
      </c>
      <c r="AL125" s="65">
        <f>BE351</f>
        <v>61</v>
      </c>
    </row>
    <row r="126" spans="2:38" ht="5.25" customHeight="1" x14ac:dyDescent="0.2">
      <c r="B126" s="396"/>
      <c r="C126" s="160"/>
      <c r="D126" s="312"/>
      <c r="E126" s="311"/>
      <c r="F126" s="311"/>
      <c r="G126" s="311"/>
      <c r="H126" s="311"/>
      <c r="I126" s="311"/>
      <c r="J126" s="311"/>
      <c r="K126" s="311"/>
      <c r="L126" s="313"/>
      <c r="N126" s="315"/>
      <c r="O126" s="315"/>
      <c r="AB126" s="65" t="s">
        <v>339</v>
      </c>
    </row>
    <row r="127" spans="2:38" x14ac:dyDescent="0.2">
      <c r="B127" s="397"/>
      <c r="C127" s="198" t="s">
        <v>172</v>
      </c>
      <c r="D127" s="228"/>
      <c r="E127" s="229"/>
      <c r="F127" s="199">
        <f>IF(F125=0,0,DSUM('Bestandesdaten &gt;100 ha'!$A$9:$AK$1100,'Bestandesdaten &gt;100 ha'!$W$9,V239:Y240)/F123)</f>
        <v>0</v>
      </c>
      <c r="G127" s="199">
        <f>IF(G125=0,0,DSUM('Bestandesdaten &gt;100 ha'!$A$9:$AK$1100,'Bestandesdaten &gt;100 ha'!$W$9,Z239:AC240)/G123)</f>
        <v>0</v>
      </c>
      <c r="H127" s="199">
        <f>IF(H125=0,0,DSUM('Bestandesdaten &gt;100 ha'!$A$9:$AK$1100,'Bestandesdaten &gt;100 ha'!$W$9,AD239:AG240)/H123)</f>
        <v>0</v>
      </c>
      <c r="I127" s="199">
        <f>IF(I125=0,0,DSUM('Bestandesdaten &gt;100 ha'!$A$9:$AK$1100,'Bestandesdaten &gt;100 ha'!$W$9,AH239:AK240)/I123)</f>
        <v>0</v>
      </c>
      <c r="J127" s="199">
        <f>IF(J125=0,0,DSUM('Bestandesdaten &gt;100 ha'!$A$9:$AK$1100,'Bestandesdaten &gt;100 ha'!$W$9,AL239:AO240)/J123)</f>
        <v>0</v>
      </c>
      <c r="K127" s="199">
        <f>IF(K125=0,0,DSUM('Bestandesdaten &gt;100 ha'!$A$9:$AK$1100,'Bestandesdaten &gt;100 ha'!$W$9,AP239:AS240)/K123)</f>
        <v>0</v>
      </c>
      <c r="L127" s="277">
        <f>IF(L125=0,0,DSUM('Bestandesdaten &gt;100 ha'!$A$9:$AK$1100,'Bestandesdaten &gt;100 ha'!$W$9,AT239:AW240)/L123)</f>
        <v>0</v>
      </c>
      <c r="N127" s="315"/>
      <c r="O127" s="315"/>
      <c r="Q127" s="65" t="s">
        <v>344</v>
      </c>
      <c r="R127" s="65">
        <f t="shared" ref="R127:Z127" si="8">ROUND((AD123+AD124+AD126+AD125*($S$54+$U$54)+$O$59*AD127),0)</f>
        <v>3</v>
      </c>
      <c r="S127" s="65">
        <f t="shared" si="8"/>
        <v>3</v>
      </c>
      <c r="T127" s="65">
        <f t="shared" si="8"/>
        <v>3</v>
      </c>
      <c r="U127" s="65">
        <f t="shared" si="8"/>
        <v>3</v>
      </c>
      <c r="V127" s="65">
        <f t="shared" si="8"/>
        <v>3</v>
      </c>
      <c r="W127" s="65">
        <f t="shared" si="8"/>
        <v>3</v>
      </c>
      <c r="X127" s="65">
        <f t="shared" si="8"/>
        <v>3</v>
      </c>
      <c r="Y127" s="65">
        <f t="shared" si="8"/>
        <v>3</v>
      </c>
      <c r="Z127" s="65">
        <f t="shared" si="8"/>
        <v>3</v>
      </c>
      <c r="AB127" s="65" t="s">
        <v>338</v>
      </c>
      <c r="AD127" s="65">
        <f>Y353</f>
        <v>11</v>
      </c>
      <c r="AE127" s="65">
        <f>AC353</f>
        <v>11</v>
      </c>
      <c r="AF127" s="65">
        <f>AG353</f>
        <v>11</v>
      </c>
      <c r="AG127" s="65">
        <f>AK353</f>
        <v>11</v>
      </c>
      <c r="AH127" s="65">
        <f>AO353</f>
        <v>11</v>
      </c>
      <c r="AI127" s="65">
        <f>AS353</f>
        <v>11</v>
      </c>
      <c r="AJ127" s="65">
        <f>AW353</f>
        <v>11</v>
      </c>
      <c r="AK127" s="65">
        <f>BA353</f>
        <v>11</v>
      </c>
      <c r="AL127" s="65">
        <f>BE353</f>
        <v>11</v>
      </c>
    </row>
    <row r="128" spans="2:38" ht="17.25" customHeight="1" x14ac:dyDescent="0.2">
      <c r="N128" s="315"/>
      <c r="O128" s="315"/>
      <c r="Q128" s="65" t="s">
        <v>345</v>
      </c>
      <c r="R128" s="310" t="e">
        <f>IF((R123*$T$77*R125*(1-R127/100)*D123)&lt;'DB &gt; 100 ha'!$R$36,'DB &gt; 100 ha'!$R$36*D123,R123*$T$77*R125*(1-R127/100)*D123)</f>
        <v>#VALUE!</v>
      </c>
      <c r="S128" s="310" t="e">
        <f>IF((S123*$T$77*S125*(1-S127/100)*E123)&lt;'DB &gt; 100 ha'!$R$36,'DB &gt; 100 ha'!$R$36*E123,S123*$T$77*S125*(1-S127/100)*E123)</f>
        <v>#VALUE!</v>
      </c>
      <c r="T128" s="310" t="e">
        <f>IF((T123*$T$77*T125*(1-T127/100)*F123)&lt;'DB &gt; 100 ha'!$R$36,'DB &gt; 100 ha'!$R$36*F123*F127,T123*$T$77*T125*(1-T127/100)*F123*F127)</f>
        <v>#VALUE!</v>
      </c>
      <c r="U128" s="310" t="e">
        <f>IF((U123*$T$77*U125*(1-U127/100)*G123)&lt;'DB &gt; 100 ha'!$R$36,'DB &gt; 100 ha'!$R$36*G123*G127,U123*$T$77*U125*(1-U127/100)*G123*G127)</f>
        <v>#VALUE!</v>
      </c>
      <c r="V128" s="310" t="e">
        <f>IF((V123*$T$77*V125*(1-V127/100)*H123)&lt;'DB &gt; 100 ha'!$R$36,'DB &gt; 100 ha'!$R$36*H123*H127,V123*$T$77*V125*(1-V127/100)*H123*H127)</f>
        <v>#VALUE!</v>
      </c>
      <c r="W128" s="310" t="e">
        <f>IF((W123*$T$77*W125*(1-W127/100)*I123)&lt;'DB &gt; 100 ha'!$R$36,'DB &gt; 100 ha'!$R$36*I123*I127,W123*$T$77*W125*(1-W127/100)*I123*I127)</f>
        <v>#VALUE!</v>
      </c>
      <c r="X128" s="310" t="e">
        <f>IF((X123*$T$77*X125*(1-X127/100)*J123)&lt;'DB &gt; 100 ha'!$R$36,'DB &gt; 100 ha'!$R$36*J123*J127,X123*$T$77*X125*(1-X127/100)*J123*J127)</f>
        <v>#VALUE!</v>
      </c>
      <c r="Y128" s="310" t="e">
        <f>IF((Y123*$T$77*Y125*(1-Y127/100)*K123)&lt;'DB &gt; 100 ha'!$R$36,'DB &gt; 100 ha'!$R$36*K123*K127,Y123*$T$77*Y125*(1-Y127/100)*K123*K127)</f>
        <v>#VALUE!</v>
      </c>
      <c r="Z128" s="310" t="e">
        <f>IF((Z123*$T$77*Z125*(1-Z127/100)*L123)&lt;'DB &gt; 100 ha'!$R$36,'DB &gt; 100 ha'!$R$36*L123*L127,Z123*$T$77*Z125*(1-Z127/100)*L123*L127)</f>
        <v>#VALUE!</v>
      </c>
    </row>
    <row r="129" spans="1:38" ht="12" customHeight="1" x14ac:dyDescent="0.2">
      <c r="B129" s="128" t="s">
        <v>0</v>
      </c>
      <c r="N129" s="315"/>
      <c r="O129" s="315"/>
      <c r="Q129" s="65" t="s">
        <v>349</v>
      </c>
      <c r="T129" s="310" t="e">
        <f>IF(T123*$R125*(1-T127/100)&lt;'DB &gt; 100 ha'!$R$36,'DB &gt; 100 ha'!$R$36*F123*(1-F127),T123*$R125*(1-T127/100)*F123*(1-F127))</f>
        <v>#VALUE!</v>
      </c>
      <c r="U129" s="310" t="e">
        <f>IF(U123*$R125*(1-U127/100)&lt;'DB &gt; 100 ha'!$R$36,'DB &gt; 100 ha'!$R$36*G123*(1-G127),U123*$R125*(1-U127/100)*G123*(1-G127))</f>
        <v>#VALUE!</v>
      </c>
      <c r="V129" s="310" t="e">
        <f>IF(V123*$R125*(1-V127/100)&lt;'DB &gt; 100 ha'!$R$36,'DB &gt; 100 ha'!$R$36*H123*(1-H127),V123*$R125*(1-V127/100)*H123*(1-H127))</f>
        <v>#VALUE!</v>
      </c>
      <c r="W129" s="310" t="e">
        <f>IF(W123*$R125*(1-W127/100)&lt;'DB &gt; 100 ha'!$R$36,'DB &gt; 100 ha'!$R$36*I123*(1-I127),W123*$R125*(1-W127/100)*I123*(1-I127))</f>
        <v>#VALUE!</v>
      </c>
      <c r="X129" s="310" t="e">
        <f>IF(X123*$R125*(1-X127/100)&lt;'DB &gt; 100 ha'!$R$36,'DB &gt; 100 ha'!$R$36*J123*(1-J127),X123*$R125*(1-X127/100)*J123*(1-J127))</f>
        <v>#VALUE!</v>
      </c>
      <c r="Y129" s="310" t="e">
        <f>IF(Y123*$R125*(1-Y127/100)&lt;'DB &gt; 100 ha'!$R$36,'DB &gt; 100 ha'!$R$36*K123*(1-K127),Y123*$R125*(1-Y127/100)*K123*(1-K127))</f>
        <v>#VALUE!</v>
      </c>
      <c r="Z129" s="310" t="e">
        <f>IF(Z123*$R125*(1-Z127/100)&lt;'DB &gt; 100 ha'!$R$36,'DB &gt; 100 ha'!$R$36*L123*(1-L127),Z123*$R125*(1-Z127/100)*L123*(1-L127))</f>
        <v>#VALUE!</v>
      </c>
    </row>
    <row r="130" spans="1:38" x14ac:dyDescent="0.2">
      <c r="B130" s="395" t="str">
        <f>'Bestandesdaten &gt;100 ha'!AV24</f>
        <v>Ei</v>
      </c>
      <c r="C130" s="159" t="s">
        <v>170</v>
      </c>
      <c r="D130" s="190">
        <f>DSUM('Bestandesdaten &gt;100 ha'!$A$9:$AK$1100,'Bestandesdaten &gt;100 ha'!$D$9,N242:Q243)</f>
        <v>0</v>
      </c>
      <c r="E130" s="191">
        <f>DSUM('Bestandesdaten &gt;100 ha'!$A$9:$AK$1100,'Bestandesdaten &gt;100 ha'!$D$9,R242:U243)</f>
        <v>0</v>
      </c>
      <c r="F130" s="191">
        <f>DSUM('Bestandesdaten &gt;100 ha'!$A$9:$AK$1100,'Bestandesdaten &gt;100 ha'!$D$9,V242:Y243)</f>
        <v>0</v>
      </c>
      <c r="G130" s="191">
        <f>DSUM('Bestandesdaten &gt;100 ha'!$A$9:$AK$1100,'Bestandesdaten &gt;100 ha'!$D$9,Z242:AC243)</f>
        <v>0</v>
      </c>
      <c r="H130" s="191">
        <f>DSUM('Bestandesdaten &gt;100 ha'!$A$9:$AK$1100,'Bestandesdaten &gt;100 ha'!$D$9,AD242:AG243)</f>
        <v>0</v>
      </c>
      <c r="I130" s="191">
        <f>DSUM('Bestandesdaten &gt;100 ha'!$A$9:$AK$1100,'Bestandesdaten &gt;100 ha'!$D$9,AH242:AK243)</f>
        <v>0</v>
      </c>
      <c r="J130" s="191">
        <f>DSUM('Bestandesdaten &gt;100 ha'!$A$9:$AK$1100,'Bestandesdaten &gt;100 ha'!$D$9,AL242:AO243)</f>
        <v>0</v>
      </c>
      <c r="K130" s="191">
        <f>DSUM('Bestandesdaten &gt;100 ha'!$A$9:$AK$1100,'Bestandesdaten &gt;100 ha'!$D$9,AP242:AS243)</f>
        <v>0</v>
      </c>
      <c r="L130" s="192">
        <f>DSUM('Bestandesdaten &gt;100 ha'!$A$9:$AK$1100,'Bestandesdaten &gt;100 ha'!$D$9,AT242:AW243)</f>
        <v>0</v>
      </c>
      <c r="N130" s="316" t="e">
        <f>SUM(Q135:Z135)</f>
        <v>#VALUE!</v>
      </c>
      <c r="O130" s="315"/>
      <c r="Q130" s="65" t="s">
        <v>2</v>
      </c>
      <c r="R130" s="65" t="e">
        <f>DGET('DB &gt; 100 ha'!$A$2:$E$153,'DB &gt; 100 ha'!$D$2,V358:X359)</f>
        <v>#VALUE!</v>
      </c>
      <c r="S130" s="65" t="e">
        <f>DGET('DB &gt; 100 ha'!$A$2:$E$153,'DB &gt; 100 ha'!$D$2,Y358:AA359)</f>
        <v>#VALUE!</v>
      </c>
      <c r="T130" s="65" t="e">
        <f>DGET('DB &gt; 100 ha'!$A$2:$E$153,'DB &gt; 100 ha'!$D$2,AB358:AD359)</f>
        <v>#VALUE!</v>
      </c>
      <c r="U130" s="65" t="e">
        <f>DGET('DB &gt; 100 ha'!$A$2:$E$153,'DB &gt; 100 ha'!$D$2,AE358:AG359)</f>
        <v>#VALUE!</v>
      </c>
      <c r="V130" s="65" t="e">
        <f>DGET('DB &gt; 100 ha'!$A$2:$E$153,'DB &gt; 100 ha'!$D$2,AH358:AJ359)</f>
        <v>#VALUE!</v>
      </c>
      <c r="W130" s="65" t="e">
        <f>DGET('DB &gt; 100 ha'!$A$2:$E$153,'DB &gt; 100 ha'!$D$2,AK358:AM359)</f>
        <v>#VALUE!</v>
      </c>
      <c r="X130" s="65" t="e">
        <f>DGET('DB &gt; 100 ha'!$A$2:$E$153,'DB &gt; 100 ha'!$D$2,AN358:AP359)</f>
        <v>#VALUE!</v>
      </c>
      <c r="Y130" s="65" t="e">
        <f>DGET('DB &gt; 100 ha'!$A$2:$E$153,'DB &gt; 100 ha'!$D$2,AQ358:AS359)</f>
        <v>#VALUE!</v>
      </c>
      <c r="Z130" s="65" t="e">
        <f>DGET('DB &gt; 100 ha'!$A$2:$E$153,'DB &gt; 100 ha'!$D$2,AT358:AV359)</f>
        <v>#VALUE!</v>
      </c>
      <c r="AB130" s="65" t="s">
        <v>321</v>
      </c>
      <c r="AD130" s="65">
        <f>Y361</f>
        <v>3</v>
      </c>
      <c r="AE130" s="65">
        <f>AC361</f>
        <v>3</v>
      </c>
      <c r="AF130" s="65">
        <f>AG361</f>
        <v>3</v>
      </c>
      <c r="AG130" s="65">
        <f>AK361</f>
        <v>3</v>
      </c>
      <c r="AH130" s="65">
        <f>AO361</f>
        <v>3</v>
      </c>
      <c r="AI130" s="65">
        <f>AS361</f>
        <v>3</v>
      </c>
      <c r="AJ130" s="65">
        <f>AW361</f>
        <v>3</v>
      </c>
      <c r="AK130" s="65">
        <f>BA361</f>
        <v>3</v>
      </c>
      <c r="AL130" s="65">
        <f>BE361</f>
        <v>3</v>
      </c>
    </row>
    <row r="131" spans="1:38" ht="5.25" customHeight="1" x14ac:dyDescent="0.2">
      <c r="B131" s="396"/>
      <c r="C131" s="160"/>
      <c r="D131" s="72"/>
      <c r="E131" s="74"/>
      <c r="F131" s="74"/>
      <c r="G131" s="74"/>
      <c r="H131" s="74"/>
      <c r="I131" s="74"/>
      <c r="J131" s="74"/>
      <c r="K131" s="74"/>
      <c r="L131" s="75"/>
      <c r="N131" s="315"/>
      <c r="O131" s="315"/>
      <c r="AB131" s="65" t="s">
        <v>322</v>
      </c>
      <c r="AD131" s="65">
        <f>Y362</f>
        <v>0</v>
      </c>
      <c r="AE131" s="65">
        <f>AC362</f>
        <v>0</v>
      </c>
      <c r="AF131" s="65">
        <f>AG362</f>
        <v>0</v>
      </c>
      <c r="AG131" s="65">
        <f>AK362</f>
        <v>0</v>
      </c>
      <c r="AH131" s="65">
        <f>AO362</f>
        <v>0</v>
      </c>
      <c r="AI131" s="65">
        <f>AS362</f>
        <v>0</v>
      </c>
      <c r="AJ131" s="65">
        <f>AW362</f>
        <v>0</v>
      </c>
      <c r="AK131" s="65">
        <f>BA362</f>
        <v>0</v>
      </c>
      <c r="AL131" s="65">
        <f>BE362</f>
        <v>0</v>
      </c>
    </row>
    <row r="132" spans="1:38" ht="15" x14ac:dyDescent="0.25">
      <c r="B132" s="396"/>
      <c r="C132" s="160" t="s">
        <v>171</v>
      </c>
      <c r="D132" s="193">
        <f>IF(D130=0,0,DSUM('Bestandesdaten &gt;100 ha'!$A$9:$AK$1100,'Bestandesdaten &gt;100 ha'!$V$9,N244:Q245)/D130)</f>
        <v>0</v>
      </c>
      <c r="E132" s="194">
        <f>IF(E130=0,0,DSUM('Bestandesdaten &gt;100 ha'!$A$9:$AK$1100,'Bestandesdaten &gt;100 ha'!$V$9,R244:U245)/E130)</f>
        <v>0</v>
      </c>
      <c r="F132" s="194">
        <f>IF(F130=0,0,DSUM('Bestandesdaten &gt;100 ha'!$A$9:$AK$1100,'Bestandesdaten &gt;100 ha'!$V$9,V244:Y245)/F130)</f>
        <v>0</v>
      </c>
      <c r="G132" s="194">
        <f>IF(G130=0,0,DSUM('Bestandesdaten &gt;100 ha'!$A$9:$AK$1100,'Bestandesdaten &gt;100 ha'!$V$9,Z244:AC245)/G130)</f>
        <v>0</v>
      </c>
      <c r="H132" s="194">
        <f>IF(H130=0,0,DSUM('Bestandesdaten &gt;100 ha'!$A$9:$AK$1100,'Bestandesdaten &gt;100 ha'!$V$9,AD244:AG245)/H130)</f>
        <v>0</v>
      </c>
      <c r="I132" s="194">
        <f>IF(I130=0,0,DSUM('Bestandesdaten &gt;100 ha'!$A$9:$AK$1100,'Bestandesdaten &gt;100 ha'!$V$9,AH244:AK245)/I130)</f>
        <v>0</v>
      </c>
      <c r="J132" s="194">
        <f>IF(J130=0,0,DSUM('Bestandesdaten &gt;100 ha'!$A$9:$AK$1100,'Bestandesdaten &gt;100 ha'!$V$9,AL244:AO245)/J130)</f>
        <v>0</v>
      </c>
      <c r="K132" s="194">
        <f>IF(K130=0,0,DSUM('Bestandesdaten &gt;100 ha'!$A$9:$AK$1100,'Bestandesdaten &gt;100 ha'!$V$9,AP244:AS245)/K130)</f>
        <v>0</v>
      </c>
      <c r="L132" s="195">
        <f>IF(L130=0,0,DSUM('Bestandesdaten &gt;100 ha'!$A$9:$AK$1100,'Bestandesdaten &gt;100 ha'!$V$9,AT244:AW245)/L130)</f>
        <v>0</v>
      </c>
      <c r="N132" s="316" t="e">
        <f>SUM(Q136:Z136)</f>
        <v>#VALUE!</v>
      </c>
      <c r="O132" s="315"/>
      <c r="Q132" s="65" t="s">
        <v>311</v>
      </c>
      <c r="R132" s="294">
        <v>0.1</v>
      </c>
      <c r="S132" s="294">
        <v>0.1</v>
      </c>
      <c r="T132" s="294">
        <v>0.14000000000000001</v>
      </c>
      <c r="U132" s="294">
        <v>0.19</v>
      </c>
      <c r="V132" s="294">
        <v>0.43</v>
      </c>
      <c r="W132" s="294">
        <v>1.04</v>
      </c>
      <c r="X132" s="294">
        <v>1.41</v>
      </c>
      <c r="Y132" s="294">
        <v>1.55</v>
      </c>
      <c r="Z132" s="294">
        <v>1.62</v>
      </c>
      <c r="AB132" s="65" t="s">
        <v>323</v>
      </c>
      <c r="AD132" s="65">
        <f>Y364</f>
        <v>61</v>
      </c>
      <c r="AE132" s="65">
        <f>AC364</f>
        <v>61</v>
      </c>
      <c r="AF132" s="65">
        <f>AG364</f>
        <v>61</v>
      </c>
      <c r="AG132" s="65">
        <f>AK364</f>
        <v>61</v>
      </c>
      <c r="AH132" s="65">
        <f>AO364</f>
        <v>61</v>
      </c>
      <c r="AI132" s="65">
        <f>AS364</f>
        <v>61</v>
      </c>
      <c r="AJ132" s="65">
        <f>AW364</f>
        <v>61</v>
      </c>
      <c r="AK132" s="65">
        <f>BA364</f>
        <v>61</v>
      </c>
      <c r="AL132" s="65">
        <f>BE364</f>
        <v>61</v>
      </c>
    </row>
    <row r="133" spans="1:38" ht="5.25" customHeight="1" x14ac:dyDescent="0.25">
      <c r="B133" s="396"/>
      <c r="C133" s="160"/>
      <c r="D133" s="312"/>
      <c r="E133" s="311"/>
      <c r="F133" s="311"/>
      <c r="G133" s="311"/>
      <c r="H133" s="311"/>
      <c r="I133" s="311"/>
      <c r="J133" s="311"/>
      <c r="K133" s="311"/>
      <c r="L133" s="313"/>
      <c r="N133" s="315"/>
      <c r="O133" s="315"/>
      <c r="R133" s="294"/>
      <c r="AB133" s="65" t="s">
        <v>339</v>
      </c>
    </row>
    <row r="134" spans="1:38" x14ac:dyDescent="0.2">
      <c r="B134" s="397"/>
      <c r="C134" s="198" t="s">
        <v>172</v>
      </c>
      <c r="D134" s="228"/>
      <c r="E134" s="229"/>
      <c r="F134" s="199">
        <f>IF(F132=0,0,DSUM('Bestandesdaten &gt;100 ha'!$A$9:$AK$1100,'Bestandesdaten &gt;100 ha'!$W$9,V246:Y247)/F130)</f>
        <v>0</v>
      </c>
      <c r="G134" s="199">
        <f>IF(G132=0,0,DSUM('Bestandesdaten &gt;100 ha'!$A$9:$AK$1100,'Bestandesdaten &gt;100 ha'!$W$9,Z246:AC247)/G130)</f>
        <v>0</v>
      </c>
      <c r="H134" s="199">
        <f>IF(H132=0,0,DSUM('Bestandesdaten &gt;100 ha'!$A$9:$AK$1100,'Bestandesdaten &gt;100 ha'!$W$9,AD246:AG247)/H130)</f>
        <v>0</v>
      </c>
      <c r="I134" s="199">
        <f>IF(I132=0,0,DSUM('Bestandesdaten &gt;100 ha'!$A$9:$AK$1100,'Bestandesdaten &gt;100 ha'!$W$9,AH246:AK247)/I130)</f>
        <v>0</v>
      </c>
      <c r="J134" s="199">
        <f>IF(J132=0,0,DSUM('Bestandesdaten &gt;100 ha'!$A$9:$AK$1100,'Bestandesdaten &gt;100 ha'!$W$9,AL246:AO247)/J130)</f>
        <v>0</v>
      </c>
      <c r="K134" s="199">
        <f>IF(K132=0,0,DSUM('Bestandesdaten &gt;100 ha'!$A$9:$AK$1100,'Bestandesdaten &gt;100 ha'!$W$9,AP246:AS247)/K130)</f>
        <v>0</v>
      </c>
      <c r="L134" s="277">
        <f>IF(L132=0,0,DSUM('Bestandesdaten &gt;100 ha'!$A$9:$AK$1100,'Bestandesdaten &gt;100 ha'!$W$9,AT246:AW247)/L130)</f>
        <v>0</v>
      </c>
      <c r="N134" s="315"/>
      <c r="O134" s="315"/>
      <c r="Q134" s="65" t="s">
        <v>344</v>
      </c>
      <c r="R134" s="65">
        <f t="shared" ref="R134:Z134" si="9">ROUND((AD130+AD131+AD133+AD132*($S$54+$U$54)+$O$59*AD134),0)</f>
        <v>3</v>
      </c>
      <c r="S134" s="65">
        <f t="shared" si="9"/>
        <v>3</v>
      </c>
      <c r="T134" s="65">
        <f t="shared" si="9"/>
        <v>3</v>
      </c>
      <c r="U134" s="65">
        <f t="shared" si="9"/>
        <v>3</v>
      </c>
      <c r="V134" s="65">
        <f t="shared" si="9"/>
        <v>3</v>
      </c>
      <c r="W134" s="65">
        <f t="shared" si="9"/>
        <v>3</v>
      </c>
      <c r="X134" s="65">
        <f t="shared" si="9"/>
        <v>3</v>
      </c>
      <c r="Y134" s="65">
        <f t="shared" si="9"/>
        <v>3</v>
      </c>
      <c r="Z134" s="65">
        <f t="shared" si="9"/>
        <v>3</v>
      </c>
      <c r="AB134" s="65" t="s">
        <v>338</v>
      </c>
      <c r="AD134" s="65">
        <f>Y366</f>
        <v>11</v>
      </c>
      <c r="AE134" s="65">
        <f>AC366</f>
        <v>11</v>
      </c>
      <c r="AF134" s="65">
        <f>AG366</f>
        <v>11</v>
      </c>
      <c r="AG134" s="65">
        <f>AK366</f>
        <v>11</v>
      </c>
      <c r="AH134" s="65">
        <f>AO366</f>
        <v>11</v>
      </c>
      <c r="AI134" s="65">
        <f>AS366</f>
        <v>11</v>
      </c>
      <c r="AJ134" s="65">
        <f>AW366</f>
        <v>11</v>
      </c>
      <c r="AK134" s="65">
        <f>BA366</f>
        <v>11</v>
      </c>
      <c r="AL134" s="65">
        <f>BE366</f>
        <v>11</v>
      </c>
    </row>
    <row r="135" spans="1:38" ht="17.25" customHeight="1" x14ac:dyDescent="0.2">
      <c r="N135" s="315"/>
      <c r="O135" s="315"/>
      <c r="Q135" s="65" t="s">
        <v>345</v>
      </c>
      <c r="R135" s="310" t="e">
        <f>IF((R130*$T$77*R132*(1-R134/100)*D130)&lt;'DB &gt; 100 ha'!$R$36,'DB &gt; 100 ha'!$R$36*D130,R130*$T$77*R132*(1-R134/100)*D130)</f>
        <v>#VALUE!</v>
      </c>
      <c r="S135" s="310" t="e">
        <f>IF((S130*$T$77*S132*(1-S134/100)*E130)&lt;'DB &gt; 100 ha'!$R$36,'DB &gt; 100 ha'!$R$36*E130,S130*$T$77*S132*(1-S134/100)*E130)</f>
        <v>#VALUE!</v>
      </c>
      <c r="T135" s="310" t="e">
        <f>IF((T130*$T$77*T132*(1-T134/100)*F130)&lt;'DB &gt; 100 ha'!$R$36,'DB &gt; 100 ha'!$R$36*F130*F134,T130*$T$77*T132*(1-T134/100)*F130*F134)</f>
        <v>#VALUE!</v>
      </c>
      <c r="U135" s="310" t="e">
        <f>IF((U130*$T$77*U132*(1-U134/100)*G130)&lt;'DB &gt; 100 ha'!$R$36,'DB &gt; 100 ha'!$R$36*G130*G134,U130*$T$77*U132*(1-U134/100)*G130*G134)</f>
        <v>#VALUE!</v>
      </c>
      <c r="V135" s="310" t="e">
        <f>IF((V130*$T$77*V132*(1-V134/100)*H130)&lt;'DB &gt; 100 ha'!$R$36,'DB &gt; 100 ha'!$R$36*H130*H134,V130*$T$77*V132*(1-V134/100)*H130*H134)</f>
        <v>#VALUE!</v>
      </c>
      <c r="W135" s="310" t="e">
        <f>IF((W130*$T$77*W132*(1-W134/100)*I130)&lt;'DB &gt; 100 ha'!$R$36,'DB &gt; 100 ha'!$R$36*I130*I134,W130*$T$77*W132*(1-W134/100)*I130*I134)</f>
        <v>#VALUE!</v>
      </c>
      <c r="X135" s="310" t="e">
        <f>IF((X130*$T$77*X132*(1-X134/100)*J130)&lt;'DB &gt; 100 ha'!$R$36,'DB &gt; 100 ha'!$R$36*J130*J134,X130*$T$77*X132*(1-X134/100)*J130*J134)</f>
        <v>#VALUE!</v>
      </c>
      <c r="Y135" s="310" t="e">
        <f>IF((Y130*$T$77*Y132*(1-Y134/100)*K130)&lt;'DB &gt; 100 ha'!$R$36,'DB &gt; 100 ha'!$R$36*K130*K134,Y130*$T$77*Y132*(1-Y134/100)*K130*K134)</f>
        <v>#VALUE!</v>
      </c>
      <c r="Z135" s="310" t="e">
        <f>IF((Z130*$T$77*Z132*(1-Z134/100)*L130)&lt;'DB &gt; 100 ha'!$R$36,'DB &gt; 100 ha'!$R$36*L130*L134,Z130*$T$77*Z132*(1-Z134/100)*L130*L134)</f>
        <v>#VALUE!</v>
      </c>
    </row>
    <row r="136" spans="1:38" ht="15" hidden="1" x14ac:dyDescent="0.25">
      <c r="A136" s="200" t="s">
        <v>188</v>
      </c>
      <c r="B136" s="201"/>
      <c r="C136" s="201"/>
      <c r="D136" s="201"/>
      <c r="E136" s="201"/>
      <c r="F136" s="201"/>
      <c r="G136" s="201"/>
      <c r="H136" s="201"/>
      <c r="I136" s="201"/>
      <c r="J136" s="201"/>
      <c r="K136" s="201"/>
      <c r="L136" s="202"/>
      <c r="N136" s="315"/>
      <c r="O136" s="315"/>
      <c r="Q136" s="65" t="s">
        <v>349</v>
      </c>
      <c r="T136" s="310" t="e">
        <f>IF(T130*$R132*(1-T134/100)&lt;'DB &gt; 100 ha'!$R$36,'DB &gt; 100 ha'!$R$36*F130*(1-F134),T130*$R132*(1-T134/100)*F130*(1-F134))</f>
        <v>#VALUE!</v>
      </c>
      <c r="U136" s="310" t="e">
        <f>IF(U130*$R132*(1-U134/100)&lt;'DB &gt; 100 ha'!$R$36,'DB &gt; 100 ha'!$R$36*G130*(1-G134),U130*$R132*(1-U134/100)*G130*(1-G134))</f>
        <v>#VALUE!</v>
      </c>
      <c r="V136" s="310" t="e">
        <f>IF(V130*$R132*(1-V134/100)&lt;'DB &gt; 100 ha'!$R$36,'DB &gt; 100 ha'!$R$36*H130*(1-H134),V130*$R132*(1-V134/100)*H130*(1-H134))</f>
        <v>#VALUE!</v>
      </c>
      <c r="W136" s="310" t="e">
        <f>IF(W130*$R132*(1-W134/100)&lt;'DB &gt; 100 ha'!$R$36,'DB &gt; 100 ha'!$R$36*I130*(1-I134),W130*$R132*(1-W134/100)*I130*(1-I134))</f>
        <v>#VALUE!</v>
      </c>
      <c r="X136" s="310" t="e">
        <f>IF(X130*$R132*(1-X134/100)&lt;'DB &gt; 100 ha'!$R$36,'DB &gt; 100 ha'!$R$36*J130*(1-J134),X130*$R132*(1-X134/100)*J130*(1-J134))</f>
        <v>#VALUE!</v>
      </c>
      <c r="Y136" s="310" t="e">
        <f>IF(Y130*$R132*(1-Y134/100)&lt;'DB &gt; 100 ha'!$R$36,'DB &gt; 100 ha'!$R$36*K130*(1-K134),Y130*$R132*(1-Y134/100)*K130*(1-K134))</f>
        <v>#VALUE!</v>
      </c>
      <c r="Z136" s="310" t="e">
        <f>IF(Z130*$R132*(1-Z134/100)&lt;'DB &gt; 100 ha'!$R$36,'DB &gt; 100 ha'!$R$36*L130*(1-L134),Z130*$R132*(1-Z134/100)*L130*(1-L134))</f>
        <v>#VALUE!</v>
      </c>
    </row>
    <row r="137" spans="1:38" hidden="1" x14ac:dyDescent="0.2">
      <c r="A137" s="72"/>
      <c r="B137" s="79" t="s">
        <v>57</v>
      </c>
      <c r="C137" s="77" t="s">
        <v>75</v>
      </c>
      <c r="D137" s="77"/>
      <c r="E137" s="77"/>
      <c r="F137" s="191">
        <f>DSUM('Bestandesdaten &gt;100 ha'!$A$9:$AK$1100,'Bestandesdaten &gt;100 ha'!$D$9,N249:P250)</f>
        <v>0</v>
      </c>
      <c r="G137" s="77" t="s">
        <v>122</v>
      </c>
      <c r="H137" s="77"/>
      <c r="I137" s="77"/>
      <c r="J137" s="203" t="s">
        <v>193</v>
      </c>
      <c r="K137" s="204">
        <f>IF(F137=0,0,DSUM('Bestandesdaten &gt;100 ha'!$A$9:$AK$1100,'Bestandesdaten &gt;100 ha'!$D$9,N251:O252)/F137)</f>
        <v>0</v>
      </c>
      <c r="L137" s="78"/>
      <c r="N137" s="315" t="e">
        <f>F137*R137</f>
        <v>#VALUE!</v>
      </c>
      <c r="O137" s="315">
        <f>IF(K137&gt;0.7,(K137-0.7)*0.7*(-1)*F137*R137,0)</f>
        <v>0</v>
      </c>
      <c r="Q137" s="65" t="s">
        <v>2</v>
      </c>
      <c r="R137" s="65" t="e">
        <f>DGET('DB &gt; 100 ha'!$A$2:$E$153,'DB &gt; 100 ha'!$D$2,V372:X373)</f>
        <v>#VALUE!</v>
      </c>
    </row>
    <row r="138" spans="1:38" hidden="1" x14ac:dyDescent="0.2">
      <c r="A138" s="72"/>
      <c r="B138" s="72"/>
      <c r="C138" s="74"/>
      <c r="D138" s="74"/>
      <c r="E138" s="74"/>
      <c r="F138" s="205"/>
      <c r="G138" s="74"/>
      <c r="H138" s="74"/>
      <c r="I138" s="74"/>
      <c r="J138" s="74"/>
      <c r="K138" s="74"/>
      <c r="L138" s="75"/>
      <c r="N138" s="315"/>
      <c r="O138" s="315"/>
    </row>
    <row r="139" spans="1:38" hidden="1" x14ac:dyDescent="0.2">
      <c r="A139" s="72"/>
      <c r="B139" s="72"/>
      <c r="C139" s="74" t="s">
        <v>74</v>
      </c>
      <c r="D139" s="74"/>
      <c r="E139" s="74"/>
      <c r="F139" s="206">
        <f>DSUM('Bestandesdaten &gt;100 ha'!$A$9:$AK$1100,'Bestandesdaten &gt;100 ha'!$D$9,Q249:S250)</f>
        <v>0</v>
      </c>
      <c r="G139" s="74" t="s">
        <v>122</v>
      </c>
      <c r="H139" s="74"/>
      <c r="I139" s="74"/>
      <c r="J139" s="130" t="s">
        <v>193</v>
      </c>
      <c r="K139" s="207">
        <f>IF(F139=0,0,DSUM('Bestandesdaten &gt;100 ha'!$A$9:$AK$1100,'Bestandesdaten &gt;100 ha'!$D$9,Q251:R252)/F139)</f>
        <v>0</v>
      </c>
      <c r="L139" s="75"/>
      <c r="N139" s="315" t="e">
        <f>F139*R139</f>
        <v>#VALUE!</v>
      </c>
      <c r="O139" s="315">
        <f>IF(K139&gt;0.7,(K139-0.7)*0.7*(-1)*F139*R139,0)</f>
        <v>0</v>
      </c>
      <c r="R139" s="65" t="e">
        <f>DGET('DB &gt; 100 ha'!$A$2:$E$153,'DB &gt; 100 ha'!$D$2,V374:X375)</f>
        <v>#VALUE!</v>
      </c>
    </row>
    <row r="140" spans="1:38" hidden="1" x14ac:dyDescent="0.2">
      <c r="A140" s="72"/>
      <c r="B140" s="72"/>
      <c r="C140" s="74"/>
      <c r="D140" s="74"/>
      <c r="E140" s="74"/>
      <c r="F140" s="205"/>
      <c r="G140" s="74"/>
      <c r="H140" s="74"/>
      <c r="I140" s="74"/>
      <c r="J140" s="74"/>
      <c r="K140" s="74"/>
      <c r="L140" s="75"/>
      <c r="N140" s="315"/>
      <c r="O140" s="315"/>
    </row>
    <row r="141" spans="1:38" hidden="1" x14ac:dyDescent="0.2">
      <c r="A141" s="72"/>
      <c r="B141" s="80"/>
      <c r="C141" s="67" t="s">
        <v>73</v>
      </c>
      <c r="D141" s="67"/>
      <c r="E141" s="67"/>
      <c r="F141" s="208">
        <f>DSUM('Bestandesdaten &gt;100 ha'!$A$9:$AK$1100,'Bestandesdaten &gt;100 ha'!$D$9,T249:V250)</f>
        <v>0</v>
      </c>
      <c r="G141" s="67" t="s">
        <v>122</v>
      </c>
      <c r="H141" s="67"/>
      <c r="I141" s="67"/>
      <c r="J141" s="71" t="s">
        <v>193</v>
      </c>
      <c r="K141" s="209">
        <f>IF(F141=0,0,DSUM('Bestandesdaten &gt;100 ha'!$A$9:$AK$1100,'Bestandesdaten &gt;100 ha'!$D$9,T251:U252)/F141)</f>
        <v>0</v>
      </c>
      <c r="L141" s="76"/>
      <c r="N141" s="315" t="e">
        <f>F141*R141</f>
        <v>#VALUE!</v>
      </c>
      <c r="O141" s="315">
        <f>IF(K141&gt;0.7,(K141-0.7)*0.7*(-1)*F141*R141,0)</f>
        <v>0</v>
      </c>
      <c r="R141" s="65" t="e">
        <f>DGET('DB &gt; 100 ha'!$A$2:$E$153,'DB &gt; 100 ha'!$D$2,V376:X377)</f>
        <v>#VALUE!</v>
      </c>
    </row>
    <row r="142" spans="1:38" ht="3" hidden="1" customHeight="1" x14ac:dyDescent="0.2">
      <c r="A142" s="72"/>
      <c r="B142" s="74"/>
      <c r="C142" s="74"/>
      <c r="D142" s="74"/>
      <c r="E142" s="74"/>
      <c r="F142" s="205"/>
      <c r="G142" s="74"/>
      <c r="H142" s="74"/>
      <c r="I142" s="74"/>
      <c r="J142" s="74"/>
      <c r="K142" s="74"/>
      <c r="L142" s="75"/>
      <c r="N142" s="315"/>
      <c r="O142" s="315"/>
    </row>
    <row r="143" spans="1:38" hidden="1" x14ac:dyDescent="0.2">
      <c r="A143" s="72"/>
      <c r="B143" s="79" t="s">
        <v>56</v>
      </c>
      <c r="C143" s="77" t="s">
        <v>75</v>
      </c>
      <c r="D143" s="77"/>
      <c r="E143" s="77"/>
      <c r="F143" s="191">
        <f>DSUM('Bestandesdaten &gt;100 ha'!$A$9:$AK$1100,'Bestandesdaten &gt;100 ha'!$D$9,N254:O255)</f>
        <v>0</v>
      </c>
      <c r="G143" s="77" t="s">
        <v>122</v>
      </c>
      <c r="H143" s="77"/>
      <c r="I143" s="77"/>
      <c r="J143" s="77"/>
      <c r="K143" s="77"/>
      <c r="L143" s="78"/>
      <c r="N143" s="315" t="e">
        <f>F143*R143</f>
        <v>#VALUE!</v>
      </c>
      <c r="O143" s="315"/>
      <c r="R143" s="65" t="e">
        <f>DGET('DB &gt; 100 ha'!$A$2:$E$153,'DB &gt; 100 ha'!$D$2,V378:X379)</f>
        <v>#VALUE!</v>
      </c>
    </row>
    <row r="144" spans="1:38" hidden="1" x14ac:dyDescent="0.2">
      <c r="A144" s="72"/>
      <c r="B144" s="72"/>
      <c r="C144" s="74"/>
      <c r="D144" s="74"/>
      <c r="E144" s="74"/>
      <c r="F144" s="205"/>
      <c r="G144" s="74"/>
      <c r="H144" s="74"/>
      <c r="I144" s="74"/>
      <c r="J144" s="74"/>
      <c r="K144" s="74"/>
      <c r="L144" s="75"/>
      <c r="N144" s="315"/>
      <c r="O144" s="315"/>
    </row>
    <row r="145" spans="1:18" hidden="1" x14ac:dyDescent="0.2">
      <c r="A145" s="72"/>
      <c r="B145" s="72"/>
      <c r="C145" s="74" t="s">
        <v>74</v>
      </c>
      <c r="D145" s="74"/>
      <c r="E145" s="74"/>
      <c r="F145" s="206">
        <f>DSUM('Bestandesdaten &gt;100 ha'!$A$9:$AK$1100,'Bestandesdaten &gt;100 ha'!$D$9,N256:O257)</f>
        <v>0</v>
      </c>
      <c r="G145" s="74" t="s">
        <v>122</v>
      </c>
      <c r="H145" s="74"/>
      <c r="I145" s="74"/>
      <c r="J145" s="74"/>
      <c r="K145" s="74"/>
      <c r="L145" s="75"/>
      <c r="N145" s="315" t="e">
        <f>F145*R145</f>
        <v>#VALUE!</v>
      </c>
      <c r="O145" s="315"/>
      <c r="R145" s="65" t="e">
        <f>DGET('DB &gt; 100 ha'!$A$2:$E$153,'DB &gt; 100 ha'!$D$2,V380:X381)</f>
        <v>#VALUE!</v>
      </c>
    </row>
    <row r="146" spans="1:18" hidden="1" x14ac:dyDescent="0.2">
      <c r="A146" s="72"/>
      <c r="B146" s="72"/>
      <c r="C146" s="74"/>
      <c r="D146" s="74"/>
      <c r="E146" s="74"/>
      <c r="F146" s="205"/>
      <c r="G146" s="74"/>
      <c r="H146" s="74"/>
      <c r="I146" s="74"/>
      <c r="J146" s="74"/>
      <c r="K146" s="74"/>
      <c r="L146" s="75"/>
      <c r="N146" s="315"/>
      <c r="O146" s="315"/>
    </row>
    <row r="147" spans="1:18" hidden="1" x14ac:dyDescent="0.2">
      <c r="A147" s="72"/>
      <c r="B147" s="80"/>
      <c r="C147" s="67" t="s">
        <v>73</v>
      </c>
      <c r="D147" s="67"/>
      <c r="E147" s="67"/>
      <c r="F147" s="208">
        <f>DSUM('Bestandesdaten &gt;100 ha'!$A$9:$AK$1100,'Bestandesdaten &gt;100 ha'!$D$9,N258:O259)</f>
        <v>0</v>
      </c>
      <c r="G147" s="67" t="s">
        <v>122</v>
      </c>
      <c r="H147" s="67"/>
      <c r="I147" s="67"/>
      <c r="J147" s="67"/>
      <c r="K147" s="67"/>
      <c r="L147" s="76"/>
      <c r="N147" s="315" t="e">
        <f>F147*R147</f>
        <v>#VALUE!</v>
      </c>
      <c r="O147" s="315"/>
      <c r="R147" s="65" t="e">
        <f>DGET('DB &gt; 100 ha'!$A$2:$E$153,'DB &gt; 100 ha'!$D$2,V382:X383)</f>
        <v>#VALUE!</v>
      </c>
    </row>
    <row r="148" spans="1:18" ht="3" hidden="1" customHeight="1" x14ac:dyDescent="0.2">
      <c r="A148" s="72"/>
      <c r="B148" s="74"/>
      <c r="C148" s="74"/>
      <c r="D148" s="74"/>
      <c r="E148" s="74"/>
      <c r="F148" s="205"/>
      <c r="G148" s="74"/>
      <c r="H148" s="74"/>
      <c r="I148" s="74"/>
      <c r="J148" s="74"/>
      <c r="K148" s="74"/>
      <c r="L148" s="75"/>
      <c r="N148" s="315"/>
      <c r="O148" s="315"/>
    </row>
    <row r="149" spans="1:18" hidden="1" x14ac:dyDescent="0.2">
      <c r="A149" s="72"/>
      <c r="B149" s="79" t="s">
        <v>55</v>
      </c>
      <c r="C149" s="77" t="s">
        <v>75</v>
      </c>
      <c r="D149" s="77"/>
      <c r="E149" s="77"/>
      <c r="F149" s="191">
        <f>DSUM('Bestandesdaten &gt;100 ha'!$A$9:$AK$1100,'Bestandesdaten &gt;100 ha'!$D$9,N260:O261)</f>
        <v>0</v>
      </c>
      <c r="G149" s="77" t="s">
        <v>122</v>
      </c>
      <c r="H149" s="77"/>
      <c r="I149" s="77"/>
      <c r="J149" s="77"/>
      <c r="K149" s="77"/>
      <c r="L149" s="78"/>
      <c r="N149" s="315" t="e">
        <f>F149*R149</f>
        <v>#VALUE!</v>
      </c>
      <c r="O149" s="315"/>
      <c r="R149" s="65" t="e">
        <f>DGET('DB &gt; 100 ha'!$A$2:$E$153,'DB &gt; 100 ha'!$D$2,V384:X385)</f>
        <v>#VALUE!</v>
      </c>
    </row>
    <row r="150" spans="1:18" hidden="1" x14ac:dyDescent="0.2">
      <c r="A150" s="72"/>
      <c r="B150" s="72"/>
      <c r="C150" s="74"/>
      <c r="D150" s="74"/>
      <c r="E150" s="74"/>
      <c r="F150" s="205"/>
      <c r="G150" s="74"/>
      <c r="H150" s="74"/>
      <c r="I150" s="74"/>
      <c r="J150" s="74"/>
      <c r="K150" s="74"/>
      <c r="L150" s="75"/>
      <c r="N150" s="315"/>
      <c r="O150" s="315"/>
    </row>
    <row r="151" spans="1:18" hidden="1" x14ac:dyDescent="0.2">
      <c r="A151" s="72"/>
      <c r="B151" s="72"/>
      <c r="C151" s="74" t="s">
        <v>74</v>
      </c>
      <c r="D151" s="74"/>
      <c r="E151" s="74"/>
      <c r="F151" s="206">
        <f>DSUM('Bestandesdaten &gt;100 ha'!$A$9:$AK$1100,'Bestandesdaten &gt;100 ha'!$D$9,N262:O263)</f>
        <v>0</v>
      </c>
      <c r="G151" s="74" t="s">
        <v>122</v>
      </c>
      <c r="H151" s="74"/>
      <c r="I151" s="74"/>
      <c r="J151" s="74"/>
      <c r="K151" s="74"/>
      <c r="L151" s="75"/>
      <c r="N151" s="315" t="e">
        <f>F151*R151</f>
        <v>#VALUE!</v>
      </c>
      <c r="O151" s="315"/>
      <c r="R151" s="65" t="e">
        <f>DGET('DB &gt; 100 ha'!$A$2:$E$153,'DB &gt; 100 ha'!$D$2,V386:X387)</f>
        <v>#VALUE!</v>
      </c>
    </row>
    <row r="152" spans="1:18" hidden="1" x14ac:dyDescent="0.2">
      <c r="A152" s="72"/>
      <c r="B152" s="72"/>
      <c r="C152" s="74"/>
      <c r="D152" s="74"/>
      <c r="E152" s="74"/>
      <c r="F152" s="205"/>
      <c r="G152" s="74"/>
      <c r="H152" s="74"/>
      <c r="I152" s="74"/>
      <c r="J152" s="74"/>
      <c r="K152" s="74"/>
      <c r="L152" s="75"/>
      <c r="N152" s="315"/>
      <c r="O152" s="315"/>
    </row>
    <row r="153" spans="1:18" hidden="1" x14ac:dyDescent="0.2">
      <c r="A153" s="80"/>
      <c r="B153" s="80"/>
      <c r="C153" s="67" t="s">
        <v>73</v>
      </c>
      <c r="D153" s="67"/>
      <c r="E153" s="67"/>
      <c r="F153" s="208">
        <f>DSUM('Bestandesdaten &gt;100 ha'!$A$9:$AK$1100,'Bestandesdaten &gt;100 ha'!$D$9,N264:O265)</f>
        <v>0</v>
      </c>
      <c r="G153" s="67" t="s">
        <v>122</v>
      </c>
      <c r="H153" s="67"/>
      <c r="I153" s="67"/>
      <c r="J153" s="67"/>
      <c r="K153" s="67"/>
      <c r="L153" s="76"/>
      <c r="N153" s="315" t="e">
        <f>F153*R153</f>
        <v>#VALUE!</v>
      </c>
      <c r="O153" s="315"/>
      <c r="R153" s="65" t="e">
        <f>DGET('DB &gt; 100 ha'!$A$2:$E$153,'DB &gt; 100 ha'!$D$2,V388:X389)</f>
        <v>#VALUE!</v>
      </c>
    </row>
    <row r="154" spans="1:18" hidden="1" x14ac:dyDescent="0.2"/>
    <row r="155" spans="1:18" hidden="1" x14ac:dyDescent="0.2"/>
    <row r="156" spans="1:18" hidden="1" x14ac:dyDescent="0.2"/>
    <row r="157" spans="1:18" hidden="1" x14ac:dyDescent="0.2"/>
    <row r="158" spans="1:18" hidden="1" x14ac:dyDescent="0.2"/>
    <row r="159" spans="1:18" hidden="1" x14ac:dyDescent="0.2"/>
    <row r="160" spans="1:18" hidden="1" x14ac:dyDescent="0.2"/>
    <row r="161" spans="1:21" s="66" customFormat="1" x14ac:dyDescent="0.2">
      <c r="A161" s="66" t="s">
        <v>146</v>
      </c>
    </row>
    <row r="162" spans="1:21" s="210" customFormat="1" hidden="1" x14ac:dyDescent="0.2">
      <c r="M162" s="210" t="s">
        <v>211</v>
      </c>
      <c r="N162" s="210" t="str">
        <f>'Bestandesdaten &gt;100 ha'!$M$8</f>
        <v>WA abfr</v>
      </c>
      <c r="P162" s="210" t="s">
        <v>232</v>
      </c>
      <c r="R162" s="210" t="str">
        <f>'Bestandesdaten &gt;100 ha'!$M$8</f>
        <v>WA abfr</v>
      </c>
      <c r="S162" s="210" t="str">
        <f>'Bestandesdaten &gt;100 ha'!$M$8</f>
        <v>WA abfr</v>
      </c>
    </row>
    <row r="163" spans="1:21" s="210" customFormat="1" hidden="1" x14ac:dyDescent="0.2">
      <c r="N163" s="210">
        <v>53</v>
      </c>
      <c r="R163" s="210" t="s">
        <v>119</v>
      </c>
      <c r="S163" s="210" t="s">
        <v>120</v>
      </c>
    </row>
    <row r="164" spans="1:21" s="210" customFormat="1" hidden="1" x14ac:dyDescent="0.2">
      <c r="M164" s="210" t="s">
        <v>212</v>
      </c>
      <c r="N164" s="210" t="str">
        <f>'Bestandesdaten &gt;100 ha'!$M$8</f>
        <v>WA abfr</v>
      </c>
    </row>
    <row r="165" spans="1:21" s="210" customFormat="1" hidden="1" x14ac:dyDescent="0.2">
      <c r="N165" s="210">
        <v>54</v>
      </c>
    </row>
    <row r="166" spans="1:21" s="210" customFormat="1" hidden="1" x14ac:dyDescent="0.2">
      <c r="M166" s="210" t="s">
        <v>183</v>
      </c>
      <c r="N166" s="210" t="str">
        <f>'Bestandesdaten &gt;100 ha'!$M$8</f>
        <v>WA abfr</v>
      </c>
    </row>
    <row r="167" spans="1:21" s="210" customFormat="1" hidden="1" x14ac:dyDescent="0.2">
      <c r="N167" s="210">
        <v>61</v>
      </c>
    </row>
    <row r="168" spans="1:21" s="210" customFormat="1" hidden="1" x14ac:dyDescent="0.2">
      <c r="M168" s="210" t="s">
        <v>214</v>
      </c>
      <c r="N168" s="210" t="s">
        <v>0</v>
      </c>
      <c r="O168" s="210" t="str">
        <f>'Bestandesdaten &gt;100 ha'!$M$8</f>
        <v>WA abfr</v>
      </c>
      <c r="P168" s="210" t="s">
        <v>0</v>
      </c>
      <c r="Q168" s="210" t="str">
        <f>'Bestandesdaten &gt;100 ha'!$M$8</f>
        <v>WA abfr</v>
      </c>
      <c r="R168" s="210" t="s">
        <v>0</v>
      </c>
      <c r="S168" s="210" t="str">
        <f>'Bestandesdaten &gt;100 ha'!$M$8</f>
        <v>WA abfr</v>
      </c>
      <c r="T168" s="210" t="s">
        <v>0</v>
      </c>
      <c r="U168" s="210" t="str">
        <f>'Bestandesdaten &gt;100 ha'!$M$8</f>
        <v>WA abfr</v>
      </c>
    </row>
    <row r="169" spans="1:21" s="210" customFormat="1" hidden="1" x14ac:dyDescent="0.2">
      <c r="N169" s="210">
        <v>11</v>
      </c>
      <c r="O169" s="210">
        <v>52</v>
      </c>
      <c r="P169" s="210">
        <v>13</v>
      </c>
      <c r="Q169" s="210">
        <v>52</v>
      </c>
      <c r="R169" s="210">
        <v>15</v>
      </c>
      <c r="S169" s="210">
        <v>52</v>
      </c>
      <c r="T169" s="210">
        <v>16</v>
      </c>
      <c r="U169" s="210">
        <v>52</v>
      </c>
    </row>
    <row r="170" spans="1:21" s="210" customFormat="1" hidden="1" x14ac:dyDescent="0.2">
      <c r="M170" s="210" t="s">
        <v>215</v>
      </c>
      <c r="O170" s="210" t="str">
        <f>'Bestandesdaten &gt;100 ha'!$M$8</f>
        <v>WA abfr</v>
      </c>
    </row>
    <row r="171" spans="1:21" s="210" customFormat="1" hidden="1" x14ac:dyDescent="0.2">
      <c r="O171" s="210">
        <v>52</v>
      </c>
    </row>
    <row r="172" spans="1:21" s="210" customFormat="1" hidden="1" x14ac:dyDescent="0.2">
      <c r="M172" s="210" t="s">
        <v>216</v>
      </c>
      <c r="O172" s="210" t="str">
        <f>'Bestandesdaten &gt;100 ha'!$M$8</f>
        <v>WA abfr</v>
      </c>
    </row>
    <row r="173" spans="1:21" s="210" customFormat="1" hidden="1" x14ac:dyDescent="0.2">
      <c r="O173" s="210">
        <v>51</v>
      </c>
    </row>
    <row r="174" spans="1:21" s="210" customFormat="1" hidden="1" x14ac:dyDescent="0.2">
      <c r="M174" s="210" t="s">
        <v>218</v>
      </c>
      <c r="O174" s="210" t="str">
        <f>'Bestandesdaten &gt;100 ha'!$M$8</f>
        <v>WA abfr</v>
      </c>
    </row>
    <row r="175" spans="1:21" s="210" customFormat="1" hidden="1" x14ac:dyDescent="0.2">
      <c r="O175" s="210">
        <v>73</v>
      </c>
    </row>
    <row r="176" spans="1:21" s="210" customFormat="1" hidden="1" x14ac:dyDescent="0.2">
      <c r="M176" s="210" t="s">
        <v>219</v>
      </c>
      <c r="O176" s="210" t="str">
        <f>'Bestandesdaten &gt;100 ha'!$M$8</f>
        <v>WA abfr</v>
      </c>
    </row>
    <row r="177" spans="13:17" s="210" customFormat="1" hidden="1" x14ac:dyDescent="0.2">
      <c r="O177" s="210">
        <v>55</v>
      </c>
    </row>
    <row r="178" spans="13:17" s="210" customFormat="1" hidden="1" x14ac:dyDescent="0.2">
      <c r="M178" s="210" t="s">
        <v>222</v>
      </c>
      <c r="O178" s="210" t="str">
        <f>'Bestandesdaten &gt;100 ha'!$M$8</f>
        <v>WA abfr</v>
      </c>
      <c r="P178" s="210" t="str">
        <f>'Bestandesdaten &gt;100 ha'!$M$8</f>
        <v>WA abfr</v>
      </c>
    </row>
    <row r="179" spans="13:17" s="210" customFormat="1" hidden="1" x14ac:dyDescent="0.2">
      <c r="O179" s="210" t="s">
        <v>220</v>
      </c>
      <c r="P179" s="210" t="s">
        <v>221</v>
      </c>
    </row>
    <row r="180" spans="13:17" s="210" customFormat="1" hidden="1" x14ac:dyDescent="0.2">
      <c r="M180" s="210" t="s">
        <v>212</v>
      </c>
      <c r="O180" s="210" t="str">
        <f>'Bestandesdaten &gt;100 ha'!$M$8</f>
        <v>WA abfr</v>
      </c>
    </row>
    <row r="181" spans="13:17" s="210" customFormat="1" hidden="1" x14ac:dyDescent="0.2">
      <c r="O181" s="210">
        <v>54</v>
      </c>
    </row>
    <row r="182" spans="13:17" s="210" customFormat="1" hidden="1" x14ac:dyDescent="0.2">
      <c r="M182" s="210" t="s">
        <v>223</v>
      </c>
      <c r="O182" s="210" t="str">
        <f>'Bestandesdaten &gt;100 ha'!$M$8</f>
        <v>WA abfr</v>
      </c>
    </row>
    <row r="183" spans="13:17" s="210" customFormat="1" hidden="1" x14ac:dyDescent="0.2">
      <c r="O183" s="210">
        <v>56</v>
      </c>
    </row>
    <row r="184" spans="13:17" s="210" customFormat="1" hidden="1" x14ac:dyDescent="0.2">
      <c r="M184" s="210" t="s">
        <v>224</v>
      </c>
      <c r="O184" s="210" t="str">
        <f>'Bestandesdaten &gt;100 ha'!$M$8</f>
        <v>WA abfr</v>
      </c>
    </row>
    <row r="185" spans="13:17" s="210" customFormat="1" hidden="1" x14ac:dyDescent="0.2">
      <c r="O185" s="210">
        <v>57</v>
      </c>
    </row>
    <row r="186" spans="13:17" s="210" customFormat="1" hidden="1" x14ac:dyDescent="0.2">
      <c r="M186" s="210" t="s">
        <v>227</v>
      </c>
      <c r="O186" s="210" t="str">
        <f>'Bestandesdaten &gt;100 ha'!$M$8</f>
        <v>WA abfr</v>
      </c>
      <c r="P186" s="210" t="str">
        <f>'Bestandesdaten &gt;100 ha'!$M$8</f>
        <v>WA abfr</v>
      </c>
    </row>
    <row r="187" spans="13:17" s="210" customFormat="1" hidden="1" x14ac:dyDescent="0.2">
      <c r="O187" s="210" t="s">
        <v>228</v>
      </c>
      <c r="P187" s="210" t="s">
        <v>229</v>
      </c>
    </row>
    <row r="188" spans="13:17" s="210" customFormat="1" hidden="1" x14ac:dyDescent="0.2">
      <c r="M188" s="210" t="s">
        <v>231</v>
      </c>
      <c r="O188" s="210" t="str">
        <f>'Bestandesdaten &gt;100 ha'!$M$8</f>
        <v>WA abfr</v>
      </c>
    </row>
    <row r="189" spans="13:17" s="210" customFormat="1" hidden="1" x14ac:dyDescent="0.2">
      <c r="O189" s="210">
        <v>74</v>
      </c>
    </row>
    <row r="190" spans="13:17" hidden="1" x14ac:dyDescent="0.2">
      <c r="M190" s="65" t="s">
        <v>232</v>
      </c>
      <c r="N190" s="65" t="str">
        <f>'Bestandesdaten &gt;100 ha'!$M$8</f>
        <v>WA abfr</v>
      </c>
      <c r="O190" s="65" t="str">
        <f>'Bestandesdaten &gt;100 ha'!$M$8</f>
        <v>WA abfr</v>
      </c>
      <c r="P190" s="65" t="str">
        <f>'Bestandesdaten &gt;100 ha'!$M$8</f>
        <v>WA abfr</v>
      </c>
      <c r="Q190" s="65" t="str">
        <f>'Bestandesdaten &gt;100 ha'!$M$8</f>
        <v>WA abfr</v>
      </c>
    </row>
    <row r="191" spans="13:17" hidden="1" x14ac:dyDescent="0.2">
      <c r="N191" s="65" t="s">
        <v>120</v>
      </c>
    </row>
    <row r="192" spans="13:17" hidden="1" x14ac:dyDescent="0.2">
      <c r="M192" s="65" t="s">
        <v>109</v>
      </c>
      <c r="N192" s="65" t="str">
        <f>'Bestandesdaten &gt;100 ha'!$M$8</f>
        <v>WA abfr</v>
      </c>
    </row>
    <row r="193" spans="13:49" hidden="1" x14ac:dyDescent="0.2">
      <c r="N193" s="65">
        <v>71</v>
      </c>
    </row>
    <row r="194" spans="13:49" hidden="1" x14ac:dyDescent="0.2">
      <c r="M194" s="65" t="s">
        <v>147</v>
      </c>
      <c r="N194" s="65" t="str">
        <f>'Bestandesdaten &gt;100 ha'!$M$8</f>
        <v>WA abfr</v>
      </c>
    </row>
    <row r="195" spans="13:49" hidden="1" x14ac:dyDescent="0.2">
      <c r="N195" s="65">
        <v>72</v>
      </c>
    </row>
    <row r="196" spans="13:49" hidden="1" x14ac:dyDescent="0.2"/>
    <row r="197" spans="13:49" ht="25.5" hidden="1" x14ac:dyDescent="0.2">
      <c r="M197" s="181"/>
      <c r="N197" s="70" t="s">
        <v>52</v>
      </c>
      <c r="O197" s="70" t="s">
        <v>52</v>
      </c>
      <c r="P197" s="70" t="s">
        <v>0</v>
      </c>
      <c r="Q197" s="211" t="s">
        <v>145</v>
      </c>
      <c r="R197" s="70" t="s">
        <v>52</v>
      </c>
      <c r="S197" s="70" t="s">
        <v>52</v>
      </c>
      <c r="T197" s="70" t="s">
        <v>0</v>
      </c>
      <c r="U197" s="211" t="s">
        <v>145</v>
      </c>
      <c r="V197" s="70" t="s">
        <v>52</v>
      </c>
      <c r="W197" s="70" t="s">
        <v>52</v>
      </c>
      <c r="X197" s="70" t="s">
        <v>0</v>
      </c>
      <c r="Y197" s="211" t="s">
        <v>145</v>
      </c>
      <c r="Z197" s="70" t="s">
        <v>52</v>
      </c>
      <c r="AA197" s="70" t="s">
        <v>52</v>
      </c>
      <c r="AB197" s="70" t="s">
        <v>0</v>
      </c>
      <c r="AC197" s="211" t="s">
        <v>145</v>
      </c>
      <c r="AD197" s="70" t="s">
        <v>52</v>
      </c>
      <c r="AE197" s="70" t="s">
        <v>52</v>
      </c>
      <c r="AF197" s="70" t="s">
        <v>0</v>
      </c>
      <c r="AG197" s="211" t="s">
        <v>145</v>
      </c>
      <c r="AH197" s="70" t="s">
        <v>52</v>
      </c>
      <c r="AI197" s="70" t="s">
        <v>52</v>
      </c>
      <c r="AJ197" s="70" t="s">
        <v>0</v>
      </c>
      <c r="AK197" s="211" t="s">
        <v>145</v>
      </c>
      <c r="AL197" s="70" t="s">
        <v>52</v>
      </c>
      <c r="AM197" s="70" t="s">
        <v>52</v>
      </c>
      <c r="AN197" s="70" t="s">
        <v>0</v>
      </c>
      <c r="AO197" s="211" t="s">
        <v>145</v>
      </c>
      <c r="AP197" s="70" t="s">
        <v>52</v>
      </c>
      <c r="AQ197" s="70" t="s">
        <v>52</v>
      </c>
      <c r="AR197" s="70" t="s">
        <v>0</v>
      </c>
      <c r="AS197" s="211" t="s">
        <v>145</v>
      </c>
      <c r="AT197" s="70" t="s">
        <v>52</v>
      </c>
      <c r="AU197" s="70" t="s">
        <v>52</v>
      </c>
      <c r="AV197" s="70" t="s">
        <v>0</v>
      </c>
      <c r="AW197" s="211" t="s">
        <v>145</v>
      </c>
    </row>
    <row r="198" spans="13:49" hidden="1" x14ac:dyDescent="0.2">
      <c r="N198" s="65">
        <v>0</v>
      </c>
      <c r="O198" s="65">
        <v>0</v>
      </c>
      <c r="P198" s="65">
        <f>DGET('Bestandesdaten &gt;100 ha'!$AV$9:$AX$24,'Bestandesdaten &gt;100 ha'!$AX$9,$B$80:$B$81)</f>
        <v>11</v>
      </c>
      <c r="Q198" s="66">
        <v>57</v>
      </c>
      <c r="R198" s="65" t="s">
        <v>182</v>
      </c>
      <c r="S198" s="65" t="s">
        <v>266</v>
      </c>
      <c r="T198" s="65">
        <f>$P198</f>
        <v>11</v>
      </c>
      <c r="U198" s="65">
        <f>Q198</f>
        <v>57</v>
      </c>
      <c r="V198" s="65" t="s">
        <v>267</v>
      </c>
      <c r="W198" s="65" t="s">
        <v>173</v>
      </c>
      <c r="X198" s="65">
        <f>$P198</f>
        <v>11</v>
      </c>
      <c r="Y198" s="65">
        <f>U198</f>
        <v>57</v>
      </c>
      <c r="Z198" s="65" t="s">
        <v>174</v>
      </c>
      <c r="AA198" s="65" t="s">
        <v>175</v>
      </c>
      <c r="AB198" s="65">
        <f>$P198</f>
        <v>11</v>
      </c>
      <c r="AC198" s="65">
        <f>Y198</f>
        <v>57</v>
      </c>
      <c r="AD198" s="65" t="s">
        <v>116</v>
      </c>
      <c r="AE198" s="65" t="s">
        <v>176</v>
      </c>
      <c r="AF198" s="65">
        <f>$P198</f>
        <v>11</v>
      </c>
      <c r="AG198" s="65">
        <f>AC198</f>
        <v>57</v>
      </c>
      <c r="AH198" s="65" t="s">
        <v>177</v>
      </c>
      <c r="AI198" s="65" t="s">
        <v>117</v>
      </c>
      <c r="AJ198" s="65">
        <f>$P198</f>
        <v>11</v>
      </c>
      <c r="AK198" s="65">
        <f>AG198</f>
        <v>57</v>
      </c>
      <c r="AL198" s="65" t="s">
        <v>118</v>
      </c>
      <c r="AM198" s="65" t="s">
        <v>178</v>
      </c>
      <c r="AN198" s="65">
        <f>$P198</f>
        <v>11</v>
      </c>
      <c r="AO198" s="65">
        <f>AK198</f>
        <v>57</v>
      </c>
      <c r="AP198" s="65" t="s">
        <v>179</v>
      </c>
      <c r="AQ198" s="65" t="s">
        <v>180</v>
      </c>
      <c r="AR198" s="65">
        <f>$P198</f>
        <v>11</v>
      </c>
      <c r="AS198" s="65">
        <f>AO198</f>
        <v>57</v>
      </c>
      <c r="AT198" s="65" t="s">
        <v>181</v>
      </c>
      <c r="AV198" s="65">
        <f>$P198</f>
        <v>11</v>
      </c>
      <c r="AW198" s="65">
        <f>AS198</f>
        <v>57</v>
      </c>
    </row>
    <row r="199" spans="13:49" hidden="1" x14ac:dyDescent="0.2"/>
    <row r="200" spans="13:49" ht="25.5" hidden="1" x14ac:dyDescent="0.2">
      <c r="N200" s="70" t="s">
        <v>52</v>
      </c>
      <c r="O200" s="70" t="s">
        <v>52</v>
      </c>
      <c r="P200" s="70" t="s">
        <v>0</v>
      </c>
      <c r="Q200" s="211" t="s">
        <v>145</v>
      </c>
      <c r="R200" s="70" t="s">
        <v>52</v>
      </c>
      <c r="S200" s="70" t="s">
        <v>52</v>
      </c>
      <c r="T200" s="70" t="s">
        <v>0</v>
      </c>
      <c r="U200" s="211" t="s">
        <v>145</v>
      </c>
      <c r="V200" s="70" t="s">
        <v>52</v>
      </c>
      <c r="W200" s="70" t="s">
        <v>52</v>
      </c>
      <c r="X200" s="70" t="s">
        <v>0</v>
      </c>
      <c r="Y200" s="211" t="s">
        <v>145</v>
      </c>
      <c r="Z200" s="70" t="s">
        <v>52</v>
      </c>
      <c r="AA200" s="70" t="s">
        <v>52</v>
      </c>
      <c r="AB200" s="70" t="s">
        <v>0</v>
      </c>
      <c r="AC200" s="211" t="s">
        <v>145</v>
      </c>
      <c r="AD200" s="70" t="s">
        <v>52</v>
      </c>
      <c r="AE200" s="70" t="s">
        <v>52</v>
      </c>
      <c r="AF200" s="70" t="s">
        <v>0</v>
      </c>
      <c r="AG200" s="211" t="s">
        <v>145</v>
      </c>
      <c r="AH200" s="70" t="s">
        <v>52</v>
      </c>
      <c r="AI200" s="70" t="s">
        <v>52</v>
      </c>
      <c r="AJ200" s="70" t="s">
        <v>0</v>
      </c>
      <c r="AK200" s="211" t="s">
        <v>145</v>
      </c>
      <c r="AL200" s="70" t="s">
        <v>52</v>
      </c>
      <c r="AM200" s="70" t="s">
        <v>52</v>
      </c>
      <c r="AN200" s="70" t="s">
        <v>0</v>
      </c>
      <c r="AO200" s="211" t="s">
        <v>145</v>
      </c>
      <c r="AP200" s="70" t="s">
        <v>52</v>
      </c>
      <c r="AQ200" s="70" t="s">
        <v>52</v>
      </c>
      <c r="AR200" s="70" t="s">
        <v>0</v>
      </c>
      <c r="AS200" s="211" t="s">
        <v>145</v>
      </c>
      <c r="AT200" s="70" t="s">
        <v>52</v>
      </c>
      <c r="AU200" s="70" t="s">
        <v>52</v>
      </c>
      <c r="AV200" s="70" t="s">
        <v>0</v>
      </c>
      <c r="AW200" s="211" t="s">
        <v>145</v>
      </c>
    </row>
    <row r="201" spans="13:49" hidden="1" x14ac:dyDescent="0.2">
      <c r="N201" s="65">
        <v>0</v>
      </c>
      <c r="O201" s="65">
        <v>0</v>
      </c>
      <c r="P201" s="65">
        <f>DGET('Bestandesdaten &gt;100 ha'!$AV$9:$AX$24,'Bestandesdaten &gt;100 ha'!$AX$9,B87:B88)</f>
        <v>12</v>
      </c>
      <c r="Q201" s="65">
        <f>Q198</f>
        <v>57</v>
      </c>
      <c r="R201" s="65" t="s">
        <v>182</v>
      </c>
      <c r="S201" s="65" t="str">
        <f>$S$198</f>
        <v>&lt;4</v>
      </c>
      <c r="T201" s="65">
        <f>$P201</f>
        <v>12</v>
      </c>
      <c r="U201" s="65">
        <f>U198</f>
        <v>57</v>
      </c>
      <c r="V201" s="65" t="str">
        <f>$V$198</f>
        <v>&gt;3</v>
      </c>
      <c r="W201" s="65" t="s">
        <v>173</v>
      </c>
      <c r="X201" s="65">
        <f>$P201</f>
        <v>12</v>
      </c>
      <c r="Y201" s="65">
        <f>Y198</f>
        <v>57</v>
      </c>
      <c r="Z201" s="65" t="s">
        <v>174</v>
      </c>
      <c r="AA201" s="65" t="s">
        <v>175</v>
      </c>
      <c r="AB201" s="65">
        <f>$P201</f>
        <v>12</v>
      </c>
      <c r="AC201" s="65">
        <f>AC198</f>
        <v>57</v>
      </c>
      <c r="AD201" s="65" t="s">
        <v>116</v>
      </c>
      <c r="AE201" s="65" t="s">
        <v>176</v>
      </c>
      <c r="AF201" s="65">
        <f>$P201</f>
        <v>12</v>
      </c>
      <c r="AG201" s="65">
        <f>AG198</f>
        <v>57</v>
      </c>
      <c r="AH201" s="65" t="s">
        <v>177</v>
      </c>
      <c r="AI201" s="65" t="s">
        <v>117</v>
      </c>
      <c r="AJ201" s="65">
        <f>$P201</f>
        <v>12</v>
      </c>
      <c r="AK201" s="65">
        <f>AK198</f>
        <v>57</v>
      </c>
      <c r="AL201" s="65" t="s">
        <v>118</v>
      </c>
      <c r="AM201" s="65" t="s">
        <v>178</v>
      </c>
      <c r="AN201" s="65">
        <f>$P201</f>
        <v>12</v>
      </c>
      <c r="AO201" s="65">
        <f>AO198</f>
        <v>57</v>
      </c>
      <c r="AP201" s="65" t="s">
        <v>179</v>
      </c>
      <c r="AQ201" s="65" t="s">
        <v>180</v>
      </c>
      <c r="AR201" s="65">
        <f>$P201</f>
        <v>12</v>
      </c>
      <c r="AS201" s="65">
        <f>AS198</f>
        <v>57</v>
      </c>
      <c r="AT201" s="65" t="s">
        <v>181</v>
      </c>
      <c r="AV201" s="65">
        <f>$P201</f>
        <v>12</v>
      </c>
      <c r="AW201" s="65">
        <f>AW198</f>
        <v>57</v>
      </c>
    </row>
    <row r="202" spans="13:49" ht="25.5" hidden="1" x14ac:dyDescent="0.2">
      <c r="N202" s="70" t="s">
        <v>52</v>
      </c>
      <c r="O202" s="70" t="s">
        <v>52</v>
      </c>
      <c r="P202" s="70" t="s">
        <v>0</v>
      </c>
      <c r="Q202" s="211" t="s">
        <v>145</v>
      </c>
      <c r="R202" s="70" t="s">
        <v>52</v>
      </c>
      <c r="S202" s="70" t="s">
        <v>52</v>
      </c>
      <c r="T202" s="70" t="s">
        <v>0</v>
      </c>
      <c r="U202" s="211" t="s">
        <v>145</v>
      </c>
      <c r="V202" s="70" t="s">
        <v>52</v>
      </c>
      <c r="W202" s="70" t="s">
        <v>52</v>
      </c>
      <c r="X202" s="70" t="s">
        <v>0</v>
      </c>
      <c r="Y202" s="211" t="s">
        <v>145</v>
      </c>
      <c r="Z202" s="70" t="s">
        <v>52</v>
      </c>
      <c r="AA202" s="70" t="s">
        <v>52</v>
      </c>
      <c r="AB202" s="70" t="s">
        <v>0</v>
      </c>
      <c r="AC202" s="211" t="s">
        <v>145</v>
      </c>
      <c r="AD202" s="70" t="s">
        <v>52</v>
      </c>
      <c r="AE202" s="70" t="s">
        <v>52</v>
      </c>
      <c r="AF202" s="70" t="s">
        <v>0</v>
      </c>
      <c r="AG202" s="211" t="s">
        <v>145</v>
      </c>
      <c r="AH202" s="70" t="s">
        <v>52</v>
      </c>
      <c r="AI202" s="70" t="s">
        <v>52</v>
      </c>
      <c r="AJ202" s="70" t="s">
        <v>0</v>
      </c>
      <c r="AK202" s="211" t="s">
        <v>145</v>
      </c>
      <c r="AL202" s="70" t="s">
        <v>52</v>
      </c>
      <c r="AM202" s="70" t="s">
        <v>52</v>
      </c>
      <c r="AN202" s="70" t="s">
        <v>0</v>
      </c>
      <c r="AO202" s="211" t="s">
        <v>145</v>
      </c>
      <c r="AP202" s="70" t="s">
        <v>52</v>
      </c>
      <c r="AQ202" s="70" t="s">
        <v>52</v>
      </c>
      <c r="AR202" s="70" t="s">
        <v>0</v>
      </c>
      <c r="AS202" s="211" t="s">
        <v>145</v>
      </c>
      <c r="AT202" s="70" t="s">
        <v>52</v>
      </c>
      <c r="AU202" s="70" t="s">
        <v>52</v>
      </c>
      <c r="AV202" s="70" t="s">
        <v>0</v>
      </c>
      <c r="AW202" s="211" t="s">
        <v>145</v>
      </c>
    </row>
    <row r="203" spans="13:49" hidden="1" x14ac:dyDescent="0.2">
      <c r="N203" s="65">
        <v>0</v>
      </c>
      <c r="O203" s="65">
        <v>0</v>
      </c>
      <c r="P203" s="65">
        <f>P201</f>
        <v>12</v>
      </c>
      <c r="Q203" s="65">
        <f>Q201</f>
        <v>57</v>
      </c>
      <c r="R203" s="65" t="s">
        <v>182</v>
      </c>
      <c r="S203" s="65" t="str">
        <f>$S$198</f>
        <v>&lt;4</v>
      </c>
      <c r="T203" s="65">
        <f>$P203</f>
        <v>12</v>
      </c>
      <c r="U203" s="65">
        <f>U201</f>
        <v>57</v>
      </c>
      <c r="V203" s="65" t="str">
        <f>$V$198</f>
        <v>&gt;3</v>
      </c>
      <c r="W203" s="65" t="s">
        <v>173</v>
      </c>
      <c r="X203" s="65">
        <f>$P203</f>
        <v>12</v>
      </c>
      <c r="Y203" s="65">
        <f>Y201</f>
        <v>57</v>
      </c>
      <c r="Z203" s="65" t="s">
        <v>174</v>
      </c>
      <c r="AA203" s="65" t="s">
        <v>175</v>
      </c>
      <c r="AB203" s="65">
        <f>$P203</f>
        <v>12</v>
      </c>
      <c r="AC203" s="65">
        <f>AC201</f>
        <v>57</v>
      </c>
      <c r="AD203" s="65" t="s">
        <v>116</v>
      </c>
      <c r="AE203" s="65" t="s">
        <v>176</v>
      </c>
      <c r="AF203" s="65">
        <f>$P203</f>
        <v>12</v>
      </c>
      <c r="AG203" s="65">
        <f>AG201</f>
        <v>57</v>
      </c>
      <c r="AH203" s="65" t="s">
        <v>177</v>
      </c>
      <c r="AI203" s="65" t="s">
        <v>117</v>
      </c>
      <c r="AJ203" s="65">
        <f>$P203</f>
        <v>12</v>
      </c>
      <c r="AK203" s="65">
        <f>AK201</f>
        <v>57</v>
      </c>
      <c r="AL203" s="65" t="s">
        <v>118</v>
      </c>
      <c r="AM203" s="65" t="s">
        <v>178</v>
      </c>
      <c r="AN203" s="65">
        <f>$P203</f>
        <v>12</v>
      </c>
      <c r="AO203" s="65">
        <f>AO201</f>
        <v>57</v>
      </c>
      <c r="AP203" s="65" t="s">
        <v>179</v>
      </c>
      <c r="AQ203" s="65" t="s">
        <v>180</v>
      </c>
      <c r="AR203" s="65">
        <f>$P203</f>
        <v>12</v>
      </c>
      <c r="AS203" s="65">
        <f>AS201</f>
        <v>57</v>
      </c>
      <c r="AT203" s="65" t="s">
        <v>181</v>
      </c>
      <c r="AV203" s="65">
        <f>$P203</f>
        <v>12</v>
      </c>
      <c r="AW203" s="65">
        <f>AW201</f>
        <v>57</v>
      </c>
    </row>
    <row r="204" spans="13:49" ht="25.5" hidden="1" x14ac:dyDescent="0.2">
      <c r="N204" s="70" t="s">
        <v>52</v>
      </c>
      <c r="O204" s="70" t="s">
        <v>52</v>
      </c>
      <c r="P204" s="70" t="s">
        <v>0</v>
      </c>
      <c r="Q204" s="211" t="s">
        <v>145</v>
      </c>
      <c r="R204" s="70" t="s">
        <v>52</v>
      </c>
      <c r="S204" s="70" t="s">
        <v>52</v>
      </c>
      <c r="T204" s="70" t="s">
        <v>0</v>
      </c>
      <c r="U204" s="211" t="s">
        <v>145</v>
      </c>
      <c r="V204" s="70" t="s">
        <v>52</v>
      </c>
      <c r="W204" s="70" t="s">
        <v>52</v>
      </c>
      <c r="X204" s="70" t="s">
        <v>0</v>
      </c>
      <c r="Y204" s="211" t="s">
        <v>145</v>
      </c>
      <c r="Z204" s="70" t="s">
        <v>52</v>
      </c>
      <c r="AA204" s="70" t="s">
        <v>52</v>
      </c>
      <c r="AB204" s="70" t="s">
        <v>0</v>
      </c>
      <c r="AC204" s="211" t="s">
        <v>145</v>
      </c>
      <c r="AD204" s="70" t="s">
        <v>52</v>
      </c>
      <c r="AE204" s="70" t="s">
        <v>52</v>
      </c>
      <c r="AF204" s="70" t="s">
        <v>0</v>
      </c>
      <c r="AG204" s="211" t="s">
        <v>145</v>
      </c>
      <c r="AH204" s="70" t="s">
        <v>52</v>
      </c>
      <c r="AI204" s="70" t="s">
        <v>52</v>
      </c>
      <c r="AJ204" s="70" t="s">
        <v>0</v>
      </c>
      <c r="AK204" s="211" t="s">
        <v>145</v>
      </c>
      <c r="AL204" s="70" t="s">
        <v>52</v>
      </c>
      <c r="AM204" s="70" t="s">
        <v>52</v>
      </c>
      <c r="AN204" s="70" t="s">
        <v>0</v>
      </c>
      <c r="AO204" s="211" t="s">
        <v>145</v>
      </c>
      <c r="AP204" s="70" t="s">
        <v>52</v>
      </c>
      <c r="AQ204" s="70" t="s">
        <v>52</v>
      </c>
      <c r="AR204" s="70" t="s">
        <v>0</v>
      </c>
      <c r="AS204" s="211" t="s">
        <v>145</v>
      </c>
      <c r="AT204" s="70" t="s">
        <v>52</v>
      </c>
      <c r="AU204" s="70" t="s">
        <v>52</v>
      </c>
      <c r="AV204" s="70" t="s">
        <v>0</v>
      </c>
      <c r="AW204" s="211" t="s">
        <v>145</v>
      </c>
    </row>
    <row r="205" spans="13:49" hidden="1" x14ac:dyDescent="0.2">
      <c r="N205" s="65">
        <v>0</v>
      </c>
      <c r="O205" s="65">
        <v>0</v>
      </c>
      <c r="P205" s="65">
        <f>P201</f>
        <v>12</v>
      </c>
      <c r="Q205" s="65">
        <f>Q203</f>
        <v>57</v>
      </c>
      <c r="R205" s="65" t="s">
        <v>182</v>
      </c>
      <c r="S205" s="65" t="str">
        <f>$S$198</f>
        <v>&lt;4</v>
      </c>
      <c r="T205" s="65">
        <f>$P205</f>
        <v>12</v>
      </c>
      <c r="U205" s="65">
        <f>U203</f>
        <v>57</v>
      </c>
      <c r="V205" s="65" t="str">
        <f>$V$198</f>
        <v>&gt;3</v>
      </c>
      <c r="W205" s="65" t="s">
        <v>173</v>
      </c>
      <c r="X205" s="65">
        <f>$P205</f>
        <v>12</v>
      </c>
      <c r="Y205" s="65">
        <f>Y203</f>
        <v>57</v>
      </c>
      <c r="Z205" s="65" t="s">
        <v>174</v>
      </c>
      <c r="AA205" s="65" t="s">
        <v>175</v>
      </c>
      <c r="AB205" s="65">
        <f>$P205</f>
        <v>12</v>
      </c>
      <c r="AC205" s="65">
        <f>AC203</f>
        <v>57</v>
      </c>
      <c r="AD205" s="65" t="s">
        <v>116</v>
      </c>
      <c r="AE205" s="65" t="s">
        <v>176</v>
      </c>
      <c r="AF205" s="65">
        <f>$P205</f>
        <v>12</v>
      </c>
      <c r="AG205" s="65">
        <f>AG203</f>
        <v>57</v>
      </c>
      <c r="AH205" s="65" t="s">
        <v>177</v>
      </c>
      <c r="AI205" s="65" t="s">
        <v>117</v>
      </c>
      <c r="AJ205" s="65">
        <f>$P205</f>
        <v>12</v>
      </c>
      <c r="AK205" s="65">
        <f>AK203</f>
        <v>57</v>
      </c>
      <c r="AL205" s="65" t="s">
        <v>118</v>
      </c>
      <c r="AM205" s="65" t="s">
        <v>178</v>
      </c>
      <c r="AN205" s="65">
        <f>$P205</f>
        <v>12</v>
      </c>
      <c r="AO205" s="65">
        <f>AO203</f>
        <v>57</v>
      </c>
      <c r="AP205" s="65" t="s">
        <v>179</v>
      </c>
      <c r="AQ205" s="65" t="s">
        <v>180</v>
      </c>
      <c r="AR205" s="65">
        <f>$P205</f>
        <v>12</v>
      </c>
      <c r="AS205" s="65">
        <f>AS203</f>
        <v>57</v>
      </c>
      <c r="AT205" s="65" t="s">
        <v>181</v>
      </c>
      <c r="AV205" s="65">
        <f>$P205</f>
        <v>12</v>
      </c>
      <c r="AW205" s="65">
        <f>AW203</f>
        <v>57</v>
      </c>
    </row>
    <row r="206" spans="13:49" hidden="1" x14ac:dyDescent="0.2"/>
    <row r="207" spans="13:49" ht="25.5" hidden="1" x14ac:dyDescent="0.2">
      <c r="N207" s="70" t="s">
        <v>52</v>
      </c>
      <c r="O207" s="70" t="s">
        <v>52</v>
      </c>
      <c r="P207" s="70" t="s">
        <v>0</v>
      </c>
      <c r="Q207" s="211" t="s">
        <v>145</v>
      </c>
      <c r="R207" s="70" t="s">
        <v>52</v>
      </c>
      <c r="S207" s="70" t="s">
        <v>52</v>
      </c>
      <c r="T207" s="70" t="s">
        <v>0</v>
      </c>
      <c r="U207" s="211" t="s">
        <v>145</v>
      </c>
      <c r="V207" s="70" t="s">
        <v>52</v>
      </c>
      <c r="W207" s="70" t="s">
        <v>52</v>
      </c>
      <c r="X207" s="70" t="s">
        <v>0</v>
      </c>
      <c r="Y207" s="211" t="s">
        <v>145</v>
      </c>
      <c r="Z207" s="70" t="s">
        <v>52</v>
      </c>
      <c r="AA207" s="70" t="s">
        <v>52</v>
      </c>
      <c r="AB207" s="70" t="s">
        <v>0</v>
      </c>
      <c r="AC207" s="211" t="s">
        <v>145</v>
      </c>
      <c r="AD207" s="70" t="s">
        <v>52</v>
      </c>
      <c r="AE207" s="70" t="s">
        <v>52</v>
      </c>
      <c r="AF207" s="70" t="s">
        <v>0</v>
      </c>
      <c r="AG207" s="211" t="s">
        <v>145</v>
      </c>
      <c r="AH207" s="70" t="s">
        <v>52</v>
      </c>
      <c r="AI207" s="70" t="s">
        <v>52</v>
      </c>
      <c r="AJ207" s="70" t="s">
        <v>0</v>
      </c>
      <c r="AK207" s="211" t="s">
        <v>145</v>
      </c>
      <c r="AL207" s="70" t="s">
        <v>52</v>
      </c>
      <c r="AM207" s="70" t="s">
        <v>52</v>
      </c>
      <c r="AN207" s="70" t="s">
        <v>0</v>
      </c>
      <c r="AO207" s="211" t="s">
        <v>145</v>
      </c>
      <c r="AP207" s="70" t="s">
        <v>52</v>
      </c>
      <c r="AQ207" s="70" t="s">
        <v>52</v>
      </c>
      <c r="AR207" s="70" t="s">
        <v>0</v>
      </c>
      <c r="AS207" s="211" t="s">
        <v>145</v>
      </c>
      <c r="AT207" s="70" t="s">
        <v>52</v>
      </c>
      <c r="AU207" s="70" t="s">
        <v>52</v>
      </c>
      <c r="AV207" s="70" t="s">
        <v>0</v>
      </c>
      <c r="AW207" s="211" t="s">
        <v>145</v>
      </c>
    </row>
    <row r="208" spans="13:49" hidden="1" x14ac:dyDescent="0.2">
      <c r="N208" s="65">
        <v>0</v>
      </c>
      <c r="O208" s="65">
        <v>0</v>
      </c>
      <c r="P208" s="65">
        <f>DGET('Bestandesdaten &gt;100 ha'!$AV$9:$AX$24,'Bestandesdaten &gt;100 ha'!$AX$9,B94:B95)</f>
        <v>13</v>
      </c>
      <c r="Q208" s="65">
        <f>Q205</f>
        <v>57</v>
      </c>
      <c r="R208" s="65" t="s">
        <v>182</v>
      </c>
      <c r="S208" s="65" t="str">
        <f>$S$198</f>
        <v>&lt;4</v>
      </c>
      <c r="T208" s="65">
        <f>$P208</f>
        <v>13</v>
      </c>
      <c r="U208" s="65">
        <f>U205</f>
        <v>57</v>
      </c>
      <c r="V208" s="65" t="str">
        <f>$V$198</f>
        <v>&gt;3</v>
      </c>
      <c r="W208" s="65" t="s">
        <v>173</v>
      </c>
      <c r="X208" s="65">
        <f>$P208</f>
        <v>13</v>
      </c>
      <c r="Y208" s="65">
        <f>Y205</f>
        <v>57</v>
      </c>
      <c r="Z208" s="65" t="s">
        <v>174</v>
      </c>
      <c r="AA208" s="65" t="s">
        <v>175</v>
      </c>
      <c r="AB208" s="65">
        <f>$P208</f>
        <v>13</v>
      </c>
      <c r="AC208" s="65">
        <f>AC205</f>
        <v>57</v>
      </c>
      <c r="AD208" s="65" t="s">
        <v>116</v>
      </c>
      <c r="AE208" s="65" t="s">
        <v>176</v>
      </c>
      <c r="AF208" s="65">
        <f>$P208</f>
        <v>13</v>
      </c>
      <c r="AG208" s="65">
        <f>AG205</f>
        <v>57</v>
      </c>
      <c r="AH208" s="65" t="s">
        <v>177</v>
      </c>
      <c r="AI208" s="65" t="s">
        <v>117</v>
      </c>
      <c r="AJ208" s="65">
        <f>$P208</f>
        <v>13</v>
      </c>
      <c r="AK208" s="65">
        <f>AK205</f>
        <v>57</v>
      </c>
      <c r="AL208" s="65" t="s">
        <v>118</v>
      </c>
      <c r="AM208" s="65" t="s">
        <v>178</v>
      </c>
      <c r="AN208" s="65">
        <f>$P208</f>
        <v>13</v>
      </c>
      <c r="AO208" s="65">
        <f>AO205</f>
        <v>57</v>
      </c>
      <c r="AP208" s="65" t="s">
        <v>179</v>
      </c>
      <c r="AQ208" s="65" t="s">
        <v>180</v>
      </c>
      <c r="AR208" s="65">
        <f>$P208</f>
        <v>13</v>
      </c>
      <c r="AS208" s="65">
        <f>AS205</f>
        <v>57</v>
      </c>
      <c r="AT208" s="65" t="s">
        <v>181</v>
      </c>
      <c r="AV208" s="65">
        <f>$P208</f>
        <v>13</v>
      </c>
      <c r="AW208" s="65">
        <f>AW205</f>
        <v>57</v>
      </c>
    </row>
    <row r="209" spans="14:49" ht="25.5" hidden="1" x14ac:dyDescent="0.2">
      <c r="N209" s="70" t="s">
        <v>52</v>
      </c>
      <c r="O209" s="70" t="s">
        <v>52</v>
      </c>
      <c r="P209" s="70" t="s">
        <v>0</v>
      </c>
      <c r="Q209" s="211" t="s">
        <v>145</v>
      </c>
      <c r="R209" s="70" t="s">
        <v>52</v>
      </c>
      <c r="S209" s="70" t="s">
        <v>52</v>
      </c>
      <c r="T209" s="70" t="s">
        <v>0</v>
      </c>
      <c r="U209" s="211" t="s">
        <v>145</v>
      </c>
      <c r="V209" s="70" t="s">
        <v>52</v>
      </c>
      <c r="W209" s="70" t="s">
        <v>52</v>
      </c>
      <c r="X209" s="70" t="s">
        <v>0</v>
      </c>
      <c r="Y209" s="211" t="s">
        <v>145</v>
      </c>
      <c r="Z209" s="70" t="s">
        <v>52</v>
      </c>
      <c r="AA209" s="70" t="s">
        <v>52</v>
      </c>
      <c r="AB209" s="70" t="s">
        <v>0</v>
      </c>
      <c r="AC209" s="211" t="s">
        <v>145</v>
      </c>
      <c r="AD209" s="70" t="s">
        <v>52</v>
      </c>
      <c r="AE209" s="70" t="s">
        <v>52</v>
      </c>
      <c r="AF209" s="70" t="s">
        <v>0</v>
      </c>
      <c r="AG209" s="211" t="s">
        <v>145</v>
      </c>
      <c r="AH209" s="70" t="s">
        <v>52</v>
      </c>
      <c r="AI209" s="70" t="s">
        <v>52</v>
      </c>
      <c r="AJ209" s="70" t="s">
        <v>0</v>
      </c>
      <c r="AK209" s="211" t="s">
        <v>145</v>
      </c>
      <c r="AL209" s="70" t="s">
        <v>52</v>
      </c>
      <c r="AM209" s="70" t="s">
        <v>52</v>
      </c>
      <c r="AN209" s="70" t="s">
        <v>0</v>
      </c>
      <c r="AO209" s="211" t="s">
        <v>145</v>
      </c>
      <c r="AP209" s="70" t="s">
        <v>52</v>
      </c>
      <c r="AQ209" s="70" t="s">
        <v>52</v>
      </c>
      <c r="AR209" s="70" t="s">
        <v>0</v>
      </c>
      <c r="AS209" s="211" t="s">
        <v>145</v>
      </c>
      <c r="AT209" s="70" t="s">
        <v>52</v>
      </c>
      <c r="AU209" s="70" t="s">
        <v>52</v>
      </c>
      <c r="AV209" s="70" t="s">
        <v>0</v>
      </c>
      <c r="AW209" s="211" t="s">
        <v>145</v>
      </c>
    </row>
    <row r="210" spans="14:49" hidden="1" x14ac:dyDescent="0.2">
      <c r="N210" s="65">
        <v>0</v>
      </c>
      <c r="O210" s="65">
        <v>0</v>
      </c>
      <c r="P210" s="65">
        <f>P208</f>
        <v>13</v>
      </c>
      <c r="Q210" s="65">
        <f>Q208</f>
        <v>57</v>
      </c>
      <c r="R210" s="65" t="s">
        <v>182</v>
      </c>
      <c r="S210" s="65" t="str">
        <f>$S$198</f>
        <v>&lt;4</v>
      </c>
      <c r="T210" s="65">
        <f>$P210</f>
        <v>13</v>
      </c>
      <c r="U210" s="65">
        <f>U208</f>
        <v>57</v>
      </c>
      <c r="V210" s="65" t="str">
        <f>$V$198</f>
        <v>&gt;3</v>
      </c>
      <c r="W210" s="65" t="s">
        <v>173</v>
      </c>
      <c r="X210" s="65">
        <f>$P210</f>
        <v>13</v>
      </c>
      <c r="Y210" s="65">
        <f>Y208</f>
        <v>57</v>
      </c>
      <c r="Z210" s="65" t="s">
        <v>174</v>
      </c>
      <c r="AA210" s="65" t="s">
        <v>175</v>
      </c>
      <c r="AB210" s="65">
        <f>$P210</f>
        <v>13</v>
      </c>
      <c r="AC210" s="65">
        <f>AC208</f>
        <v>57</v>
      </c>
      <c r="AD210" s="65" t="s">
        <v>116</v>
      </c>
      <c r="AE210" s="65" t="s">
        <v>176</v>
      </c>
      <c r="AF210" s="65">
        <f>$P210</f>
        <v>13</v>
      </c>
      <c r="AG210" s="65">
        <f>AG208</f>
        <v>57</v>
      </c>
      <c r="AH210" s="65" t="s">
        <v>177</v>
      </c>
      <c r="AI210" s="65" t="s">
        <v>117</v>
      </c>
      <c r="AJ210" s="65">
        <f>$P210</f>
        <v>13</v>
      </c>
      <c r="AK210" s="65">
        <f>AK208</f>
        <v>57</v>
      </c>
      <c r="AL210" s="65" t="s">
        <v>118</v>
      </c>
      <c r="AM210" s="65" t="s">
        <v>178</v>
      </c>
      <c r="AN210" s="65">
        <f>$P210</f>
        <v>13</v>
      </c>
      <c r="AO210" s="65">
        <f>AO208</f>
        <v>57</v>
      </c>
      <c r="AP210" s="65" t="s">
        <v>179</v>
      </c>
      <c r="AQ210" s="65" t="s">
        <v>180</v>
      </c>
      <c r="AR210" s="65">
        <f>$P210</f>
        <v>13</v>
      </c>
      <c r="AS210" s="65">
        <f>AS208</f>
        <v>57</v>
      </c>
      <c r="AT210" s="65" t="s">
        <v>181</v>
      </c>
      <c r="AV210" s="65">
        <f>$P210</f>
        <v>13</v>
      </c>
      <c r="AW210" s="65">
        <f>AW208</f>
        <v>57</v>
      </c>
    </row>
    <row r="211" spans="14:49" ht="25.5" hidden="1" x14ac:dyDescent="0.2">
      <c r="N211" s="70" t="s">
        <v>52</v>
      </c>
      <c r="O211" s="70" t="s">
        <v>52</v>
      </c>
      <c r="P211" s="70" t="s">
        <v>0</v>
      </c>
      <c r="Q211" s="211" t="s">
        <v>145</v>
      </c>
      <c r="R211" s="70" t="s">
        <v>52</v>
      </c>
      <c r="S211" s="70" t="s">
        <v>52</v>
      </c>
      <c r="T211" s="70" t="s">
        <v>0</v>
      </c>
      <c r="U211" s="211" t="s">
        <v>145</v>
      </c>
      <c r="V211" s="70" t="s">
        <v>52</v>
      </c>
      <c r="W211" s="70" t="s">
        <v>52</v>
      </c>
      <c r="X211" s="70" t="s">
        <v>0</v>
      </c>
      <c r="Y211" s="211" t="s">
        <v>145</v>
      </c>
      <c r="Z211" s="70" t="s">
        <v>52</v>
      </c>
      <c r="AA211" s="70" t="s">
        <v>52</v>
      </c>
      <c r="AB211" s="70" t="s">
        <v>0</v>
      </c>
      <c r="AC211" s="211" t="s">
        <v>145</v>
      </c>
      <c r="AD211" s="70" t="s">
        <v>52</v>
      </c>
      <c r="AE211" s="70" t="s">
        <v>52</v>
      </c>
      <c r="AF211" s="70" t="s">
        <v>0</v>
      </c>
      <c r="AG211" s="211" t="s">
        <v>145</v>
      </c>
      <c r="AH211" s="70" t="s">
        <v>52</v>
      </c>
      <c r="AI211" s="70" t="s">
        <v>52</v>
      </c>
      <c r="AJ211" s="70" t="s">
        <v>0</v>
      </c>
      <c r="AK211" s="211" t="s">
        <v>145</v>
      </c>
      <c r="AL211" s="70" t="s">
        <v>52</v>
      </c>
      <c r="AM211" s="70" t="s">
        <v>52</v>
      </c>
      <c r="AN211" s="70" t="s">
        <v>0</v>
      </c>
      <c r="AO211" s="211" t="s">
        <v>145</v>
      </c>
      <c r="AP211" s="70" t="s">
        <v>52</v>
      </c>
      <c r="AQ211" s="70" t="s">
        <v>52</v>
      </c>
      <c r="AR211" s="70" t="s">
        <v>0</v>
      </c>
      <c r="AS211" s="211" t="s">
        <v>145</v>
      </c>
      <c r="AT211" s="70" t="s">
        <v>52</v>
      </c>
      <c r="AU211" s="70" t="s">
        <v>52</v>
      </c>
      <c r="AV211" s="70" t="s">
        <v>0</v>
      </c>
      <c r="AW211" s="211" t="s">
        <v>145</v>
      </c>
    </row>
    <row r="212" spans="14:49" hidden="1" x14ac:dyDescent="0.2">
      <c r="N212" s="65">
        <v>0</v>
      </c>
      <c r="O212" s="65">
        <v>0</v>
      </c>
      <c r="P212" s="65">
        <f>P208</f>
        <v>13</v>
      </c>
      <c r="Q212" s="65">
        <f>Q210</f>
        <v>57</v>
      </c>
      <c r="R212" s="65" t="s">
        <v>182</v>
      </c>
      <c r="S212" s="65" t="str">
        <f>$S$198</f>
        <v>&lt;4</v>
      </c>
      <c r="T212" s="65">
        <f>$P212</f>
        <v>13</v>
      </c>
      <c r="U212" s="65">
        <f>U210</f>
        <v>57</v>
      </c>
      <c r="V212" s="65" t="str">
        <f>$V$198</f>
        <v>&gt;3</v>
      </c>
      <c r="W212" s="65" t="s">
        <v>173</v>
      </c>
      <c r="X212" s="65">
        <f>$P212</f>
        <v>13</v>
      </c>
      <c r="Y212" s="65">
        <f>Y210</f>
        <v>57</v>
      </c>
      <c r="Z212" s="65" t="s">
        <v>174</v>
      </c>
      <c r="AA212" s="65" t="s">
        <v>175</v>
      </c>
      <c r="AB212" s="65">
        <f>$P212</f>
        <v>13</v>
      </c>
      <c r="AC212" s="65">
        <f>AC210</f>
        <v>57</v>
      </c>
      <c r="AD212" s="65" t="s">
        <v>116</v>
      </c>
      <c r="AE212" s="65" t="s">
        <v>176</v>
      </c>
      <c r="AF212" s="65">
        <f>$P212</f>
        <v>13</v>
      </c>
      <c r="AG212" s="65">
        <f>AG210</f>
        <v>57</v>
      </c>
      <c r="AH212" s="65" t="s">
        <v>177</v>
      </c>
      <c r="AI212" s="65" t="s">
        <v>117</v>
      </c>
      <c r="AJ212" s="65">
        <f>$P212</f>
        <v>13</v>
      </c>
      <c r="AK212" s="65">
        <f>AK210</f>
        <v>57</v>
      </c>
      <c r="AL212" s="65" t="s">
        <v>118</v>
      </c>
      <c r="AM212" s="65" t="s">
        <v>178</v>
      </c>
      <c r="AN212" s="65">
        <f>$P212</f>
        <v>13</v>
      </c>
      <c r="AO212" s="65">
        <f>AO210</f>
        <v>57</v>
      </c>
      <c r="AP212" s="65" t="s">
        <v>179</v>
      </c>
      <c r="AQ212" s="65" t="s">
        <v>180</v>
      </c>
      <c r="AR212" s="65">
        <f>$P212</f>
        <v>13</v>
      </c>
      <c r="AS212" s="65">
        <f>AS210</f>
        <v>57</v>
      </c>
      <c r="AT212" s="65" t="s">
        <v>181</v>
      </c>
      <c r="AV212" s="65">
        <f>$P212</f>
        <v>13</v>
      </c>
      <c r="AW212" s="65">
        <f>AW210</f>
        <v>57</v>
      </c>
    </row>
    <row r="213" spans="14:49" hidden="1" x14ac:dyDescent="0.2"/>
    <row r="214" spans="14:49" ht="25.5" hidden="1" x14ac:dyDescent="0.2">
      <c r="N214" s="70" t="s">
        <v>52</v>
      </c>
      <c r="O214" s="70" t="s">
        <v>52</v>
      </c>
      <c r="P214" s="70" t="s">
        <v>0</v>
      </c>
      <c r="Q214" s="211" t="s">
        <v>145</v>
      </c>
      <c r="R214" s="70" t="s">
        <v>52</v>
      </c>
      <c r="S214" s="70" t="s">
        <v>52</v>
      </c>
      <c r="T214" s="70" t="s">
        <v>0</v>
      </c>
      <c r="U214" s="211" t="s">
        <v>145</v>
      </c>
      <c r="V214" s="70" t="s">
        <v>52</v>
      </c>
      <c r="W214" s="70" t="s">
        <v>52</v>
      </c>
      <c r="X214" s="70" t="s">
        <v>0</v>
      </c>
      <c r="Y214" s="211" t="s">
        <v>145</v>
      </c>
      <c r="Z214" s="70" t="s">
        <v>52</v>
      </c>
      <c r="AA214" s="70" t="s">
        <v>52</v>
      </c>
      <c r="AB214" s="70" t="s">
        <v>0</v>
      </c>
      <c r="AC214" s="211" t="s">
        <v>145</v>
      </c>
      <c r="AD214" s="70" t="s">
        <v>52</v>
      </c>
      <c r="AE214" s="70" t="s">
        <v>52</v>
      </c>
      <c r="AF214" s="70" t="s">
        <v>0</v>
      </c>
      <c r="AG214" s="211" t="s">
        <v>145</v>
      </c>
      <c r="AH214" s="70" t="s">
        <v>52</v>
      </c>
      <c r="AI214" s="70" t="s">
        <v>52</v>
      </c>
      <c r="AJ214" s="70" t="s">
        <v>0</v>
      </c>
      <c r="AK214" s="211" t="s">
        <v>145</v>
      </c>
      <c r="AL214" s="70" t="s">
        <v>52</v>
      </c>
      <c r="AM214" s="70" t="s">
        <v>52</v>
      </c>
      <c r="AN214" s="70" t="s">
        <v>0</v>
      </c>
      <c r="AO214" s="211" t="s">
        <v>145</v>
      </c>
      <c r="AP214" s="70" t="s">
        <v>52</v>
      </c>
      <c r="AQ214" s="70" t="s">
        <v>52</v>
      </c>
      <c r="AR214" s="70" t="s">
        <v>0</v>
      </c>
      <c r="AS214" s="211" t="s">
        <v>145</v>
      </c>
      <c r="AT214" s="70" t="s">
        <v>52</v>
      </c>
      <c r="AU214" s="70" t="s">
        <v>52</v>
      </c>
      <c r="AV214" s="70" t="s">
        <v>0</v>
      </c>
      <c r="AW214" s="211" t="s">
        <v>145</v>
      </c>
    </row>
    <row r="215" spans="14:49" hidden="1" x14ac:dyDescent="0.2">
      <c r="N215" s="65">
        <v>0</v>
      </c>
      <c r="O215" s="65">
        <v>0</v>
      </c>
      <c r="P215" s="65">
        <f>DGET('Bestandesdaten &gt;100 ha'!$AV$9:$AX$24,'Bestandesdaten &gt;100 ha'!$AX$9,B101:B102)</f>
        <v>14</v>
      </c>
      <c r="Q215" s="65">
        <f>Q212</f>
        <v>57</v>
      </c>
      <c r="R215" s="65" t="s">
        <v>182</v>
      </c>
      <c r="S215" s="65" t="str">
        <f>$S$198</f>
        <v>&lt;4</v>
      </c>
      <c r="T215" s="65">
        <f>$P215</f>
        <v>14</v>
      </c>
      <c r="U215" s="65">
        <f>U212</f>
        <v>57</v>
      </c>
      <c r="V215" s="65" t="str">
        <f>$V$198</f>
        <v>&gt;3</v>
      </c>
      <c r="W215" s="65" t="s">
        <v>173</v>
      </c>
      <c r="X215" s="65">
        <f>$P215</f>
        <v>14</v>
      </c>
      <c r="Y215" s="65">
        <f>Y212</f>
        <v>57</v>
      </c>
      <c r="Z215" s="65" t="s">
        <v>174</v>
      </c>
      <c r="AA215" s="65" t="s">
        <v>175</v>
      </c>
      <c r="AB215" s="65">
        <f>$P215</f>
        <v>14</v>
      </c>
      <c r="AC215" s="65">
        <f>AC212</f>
        <v>57</v>
      </c>
      <c r="AD215" s="65" t="s">
        <v>116</v>
      </c>
      <c r="AE215" s="65" t="s">
        <v>176</v>
      </c>
      <c r="AF215" s="65">
        <f>$P215</f>
        <v>14</v>
      </c>
      <c r="AG215" s="65">
        <f>AG212</f>
        <v>57</v>
      </c>
      <c r="AH215" s="65" t="s">
        <v>177</v>
      </c>
      <c r="AI215" s="65" t="s">
        <v>117</v>
      </c>
      <c r="AJ215" s="65">
        <f>$P215</f>
        <v>14</v>
      </c>
      <c r="AK215" s="65">
        <f>AK212</f>
        <v>57</v>
      </c>
      <c r="AL215" s="65" t="s">
        <v>118</v>
      </c>
      <c r="AM215" s="65" t="s">
        <v>178</v>
      </c>
      <c r="AN215" s="65">
        <f>$P215</f>
        <v>14</v>
      </c>
      <c r="AO215" s="65">
        <f>AO212</f>
        <v>57</v>
      </c>
      <c r="AP215" s="65" t="s">
        <v>179</v>
      </c>
      <c r="AQ215" s="65" t="s">
        <v>180</v>
      </c>
      <c r="AR215" s="65">
        <f>$P215</f>
        <v>14</v>
      </c>
      <c r="AS215" s="65">
        <f>AS212</f>
        <v>57</v>
      </c>
      <c r="AT215" s="65" t="s">
        <v>181</v>
      </c>
      <c r="AV215" s="65">
        <f>$P215</f>
        <v>14</v>
      </c>
      <c r="AW215" s="65">
        <f>AW212</f>
        <v>57</v>
      </c>
    </row>
    <row r="216" spans="14:49" ht="25.5" hidden="1" x14ac:dyDescent="0.2">
      <c r="N216" s="70" t="s">
        <v>52</v>
      </c>
      <c r="O216" s="70" t="s">
        <v>52</v>
      </c>
      <c r="P216" s="70" t="s">
        <v>0</v>
      </c>
      <c r="Q216" s="211" t="s">
        <v>145</v>
      </c>
      <c r="R216" s="70" t="s">
        <v>52</v>
      </c>
      <c r="S216" s="70" t="s">
        <v>52</v>
      </c>
      <c r="T216" s="70" t="s">
        <v>0</v>
      </c>
      <c r="U216" s="211" t="s">
        <v>145</v>
      </c>
      <c r="V216" s="70" t="s">
        <v>52</v>
      </c>
      <c r="W216" s="70" t="s">
        <v>52</v>
      </c>
      <c r="X216" s="70" t="s">
        <v>0</v>
      </c>
      <c r="Y216" s="211" t="s">
        <v>145</v>
      </c>
      <c r="Z216" s="70" t="s">
        <v>52</v>
      </c>
      <c r="AA216" s="70" t="s">
        <v>52</v>
      </c>
      <c r="AB216" s="70" t="s">
        <v>0</v>
      </c>
      <c r="AC216" s="211" t="s">
        <v>145</v>
      </c>
      <c r="AD216" s="70" t="s">
        <v>52</v>
      </c>
      <c r="AE216" s="70" t="s">
        <v>52</v>
      </c>
      <c r="AF216" s="70" t="s">
        <v>0</v>
      </c>
      <c r="AG216" s="211" t="s">
        <v>145</v>
      </c>
      <c r="AH216" s="70" t="s">
        <v>52</v>
      </c>
      <c r="AI216" s="70" t="s">
        <v>52</v>
      </c>
      <c r="AJ216" s="70" t="s">
        <v>0</v>
      </c>
      <c r="AK216" s="211" t="s">
        <v>145</v>
      </c>
      <c r="AL216" s="70" t="s">
        <v>52</v>
      </c>
      <c r="AM216" s="70" t="s">
        <v>52</v>
      </c>
      <c r="AN216" s="70" t="s">
        <v>0</v>
      </c>
      <c r="AO216" s="211" t="s">
        <v>145</v>
      </c>
      <c r="AP216" s="70" t="s">
        <v>52</v>
      </c>
      <c r="AQ216" s="70" t="s">
        <v>52</v>
      </c>
      <c r="AR216" s="70" t="s">
        <v>0</v>
      </c>
      <c r="AS216" s="211" t="s">
        <v>145</v>
      </c>
      <c r="AT216" s="70" t="s">
        <v>52</v>
      </c>
      <c r="AU216" s="70" t="s">
        <v>52</v>
      </c>
      <c r="AV216" s="70" t="s">
        <v>0</v>
      </c>
      <c r="AW216" s="211" t="s">
        <v>145</v>
      </c>
    </row>
    <row r="217" spans="14:49" hidden="1" x14ac:dyDescent="0.2">
      <c r="N217" s="65">
        <v>0</v>
      </c>
      <c r="O217" s="65">
        <v>0</v>
      </c>
      <c r="P217" s="65">
        <f>P215</f>
        <v>14</v>
      </c>
      <c r="Q217" s="65">
        <f>Q215</f>
        <v>57</v>
      </c>
      <c r="R217" s="65" t="s">
        <v>182</v>
      </c>
      <c r="S217" s="65" t="str">
        <f>$S$198</f>
        <v>&lt;4</v>
      </c>
      <c r="T217" s="65">
        <f>$P217</f>
        <v>14</v>
      </c>
      <c r="U217" s="65">
        <f>U215</f>
        <v>57</v>
      </c>
      <c r="V217" s="65" t="str">
        <f>$V$198</f>
        <v>&gt;3</v>
      </c>
      <c r="W217" s="65" t="s">
        <v>173</v>
      </c>
      <c r="X217" s="65">
        <f>$P217</f>
        <v>14</v>
      </c>
      <c r="Y217" s="65">
        <f>Y215</f>
        <v>57</v>
      </c>
      <c r="Z217" s="65" t="s">
        <v>174</v>
      </c>
      <c r="AA217" s="65" t="s">
        <v>175</v>
      </c>
      <c r="AB217" s="65">
        <f>$P217</f>
        <v>14</v>
      </c>
      <c r="AC217" s="65">
        <f>AC215</f>
        <v>57</v>
      </c>
      <c r="AD217" s="65" t="s">
        <v>116</v>
      </c>
      <c r="AE217" s="65" t="s">
        <v>176</v>
      </c>
      <c r="AF217" s="65">
        <f>$P217</f>
        <v>14</v>
      </c>
      <c r="AG217" s="65">
        <f>AG215</f>
        <v>57</v>
      </c>
      <c r="AH217" s="65" t="s">
        <v>177</v>
      </c>
      <c r="AI217" s="65" t="s">
        <v>117</v>
      </c>
      <c r="AJ217" s="65">
        <f>$P217</f>
        <v>14</v>
      </c>
      <c r="AK217" s="65">
        <f>AK215</f>
        <v>57</v>
      </c>
      <c r="AL217" s="65" t="s">
        <v>118</v>
      </c>
      <c r="AM217" s="65" t="s">
        <v>178</v>
      </c>
      <c r="AN217" s="65">
        <f>$P217</f>
        <v>14</v>
      </c>
      <c r="AO217" s="65">
        <f>AO215</f>
        <v>57</v>
      </c>
      <c r="AP217" s="65" t="s">
        <v>179</v>
      </c>
      <c r="AQ217" s="65" t="s">
        <v>180</v>
      </c>
      <c r="AR217" s="65">
        <f>$P217</f>
        <v>14</v>
      </c>
      <c r="AS217" s="65">
        <f>AS215</f>
        <v>57</v>
      </c>
      <c r="AT217" s="65" t="s">
        <v>181</v>
      </c>
      <c r="AV217" s="65">
        <f>$P217</f>
        <v>14</v>
      </c>
      <c r="AW217" s="65">
        <f>AW215</f>
        <v>57</v>
      </c>
    </row>
    <row r="218" spans="14:49" ht="25.5" hidden="1" x14ac:dyDescent="0.2">
      <c r="N218" s="70" t="s">
        <v>52</v>
      </c>
      <c r="O218" s="70" t="s">
        <v>52</v>
      </c>
      <c r="P218" s="70" t="s">
        <v>0</v>
      </c>
      <c r="Q218" s="211" t="s">
        <v>145</v>
      </c>
      <c r="R218" s="70" t="s">
        <v>52</v>
      </c>
      <c r="S218" s="70" t="s">
        <v>52</v>
      </c>
      <c r="T218" s="70" t="s">
        <v>0</v>
      </c>
      <c r="U218" s="211" t="s">
        <v>145</v>
      </c>
      <c r="V218" s="70" t="s">
        <v>52</v>
      </c>
      <c r="W218" s="70" t="s">
        <v>52</v>
      </c>
      <c r="X218" s="70" t="s">
        <v>0</v>
      </c>
      <c r="Y218" s="211" t="s">
        <v>145</v>
      </c>
      <c r="Z218" s="70" t="s">
        <v>52</v>
      </c>
      <c r="AA218" s="70" t="s">
        <v>52</v>
      </c>
      <c r="AB218" s="70" t="s">
        <v>0</v>
      </c>
      <c r="AC218" s="211" t="s">
        <v>145</v>
      </c>
      <c r="AD218" s="70" t="s">
        <v>52</v>
      </c>
      <c r="AE218" s="70" t="s">
        <v>52</v>
      </c>
      <c r="AF218" s="70" t="s">
        <v>0</v>
      </c>
      <c r="AG218" s="211" t="s">
        <v>145</v>
      </c>
      <c r="AH218" s="70" t="s">
        <v>52</v>
      </c>
      <c r="AI218" s="70" t="s">
        <v>52</v>
      </c>
      <c r="AJ218" s="70" t="s">
        <v>0</v>
      </c>
      <c r="AK218" s="211" t="s">
        <v>145</v>
      </c>
      <c r="AL218" s="70" t="s">
        <v>52</v>
      </c>
      <c r="AM218" s="70" t="s">
        <v>52</v>
      </c>
      <c r="AN218" s="70" t="s">
        <v>0</v>
      </c>
      <c r="AO218" s="211" t="s">
        <v>145</v>
      </c>
      <c r="AP218" s="70" t="s">
        <v>52</v>
      </c>
      <c r="AQ218" s="70" t="s">
        <v>52</v>
      </c>
      <c r="AR218" s="70" t="s">
        <v>0</v>
      </c>
      <c r="AS218" s="211" t="s">
        <v>145</v>
      </c>
      <c r="AT218" s="70" t="s">
        <v>52</v>
      </c>
      <c r="AU218" s="70" t="s">
        <v>52</v>
      </c>
      <c r="AV218" s="70" t="s">
        <v>0</v>
      </c>
      <c r="AW218" s="211" t="s">
        <v>145</v>
      </c>
    </row>
    <row r="219" spans="14:49" hidden="1" x14ac:dyDescent="0.2">
      <c r="N219" s="65">
        <v>0</v>
      </c>
      <c r="O219" s="65">
        <v>0</v>
      </c>
      <c r="P219" s="65">
        <f>P215</f>
        <v>14</v>
      </c>
      <c r="Q219" s="65">
        <f>Q217</f>
        <v>57</v>
      </c>
      <c r="R219" s="65" t="s">
        <v>182</v>
      </c>
      <c r="S219" s="65" t="str">
        <f>$S$198</f>
        <v>&lt;4</v>
      </c>
      <c r="T219" s="65">
        <f>$P219</f>
        <v>14</v>
      </c>
      <c r="U219" s="65">
        <f>U217</f>
        <v>57</v>
      </c>
      <c r="V219" s="65" t="str">
        <f>$V$198</f>
        <v>&gt;3</v>
      </c>
      <c r="W219" s="65" t="s">
        <v>173</v>
      </c>
      <c r="X219" s="65">
        <f>$P219</f>
        <v>14</v>
      </c>
      <c r="Y219" s="65">
        <f>Y217</f>
        <v>57</v>
      </c>
      <c r="Z219" s="65" t="s">
        <v>174</v>
      </c>
      <c r="AA219" s="65" t="s">
        <v>175</v>
      </c>
      <c r="AB219" s="65">
        <f>$P219</f>
        <v>14</v>
      </c>
      <c r="AC219" s="65">
        <f>AC217</f>
        <v>57</v>
      </c>
      <c r="AD219" s="65" t="s">
        <v>116</v>
      </c>
      <c r="AE219" s="65" t="s">
        <v>176</v>
      </c>
      <c r="AF219" s="65">
        <f>$P219</f>
        <v>14</v>
      </c>
      <c r="AG219" s="65">
        <f>AG217</f>
        <v>57</v>
      </c>
      <c r="AH219" s="65" t="s">
        <v>177</v>
      </c>
      <c r="AI219" s="65" t="s">
        <v>117</v>
      </c>
      <c r="AJ219" s="65">
        <f>$P219</f>
        <v>14</v>
      </c>
      <c r="AK219" s="65">
        <f>AK217</f>
        <v>57</v>
      </c>
      <c r="AL219" s="65" t="s">
        <v>118</v>
      </c>
      <c r="AM219" s="65" t="s">
        <v>178</v>
      </c>
      <c r="AN219" s="65">
        <f>$P219</f>
        <v>14</v>
      </c>
      <c r="AO219" s="65">
        <f>AO217</f>
        <v>57</v>
      </c>
      <c r="AP219" s="65" t="s">
        <v>179</v>
      </c>
      <c r="AQ219" s="65" t="s">
        <v>180</v>
      </c>
      <c r="AR219" s="65">
        <f>$P219</f>
        <v>14</v>
      </c>
      <c r="AS219" s="65">
        <f>AS217</f>
        <v>57</v>
      </c>
      <c r="AT219" s="65" t="s">
        <v>181</v>
      </c>
      <c r="AV219" s="65">
        <f>$P219</f>
        <v>14</v>
      </c>
      <c r="AW219" s="65">
        <f>AW217</f>
        <v>57</v>
      </c>
    </row>
    <row r="220" spans="14:49" hidden="1" x14ac:dyDescent="0.2"/>
    <row r="221" spans="14:49" ht="25.5" hidden="1" x14ac:dyDescent="0.2">
      <c r="N221" s="70" t="s">
        <v>52</v>
      </c>
      <c r="O221" s="70" t="s">
        <v>52</v>
      </c>
      <c r="P221" s="70" t="s">
        <v>0</v>
      </c>
      <c r="Q221" s="211" t="s">
        <v>145</v>
      </c>
      <c r="R221" s="70" t="s">
        <v>52</v>
      </c>
      <c r="S221" s="70" t="s">
        <v>52</v>
      </c>
      <c r="T221" s="70" t="s">
        <v>0</v>
      </c>
      <c r="U221" s="211" t="s">
        <v>145</v>
      </c>
      <c r="V221" s="70" t="s">
        <v>52</v>
      </c>
      <c r="W221" s="70" t="s">
        <v>52</v>
      </c>
      <c r="X221" s="70" t="s">
        <v>0</v>
      </c>
      <c r="Y221" s="211" t="s">
        <v>145</v>
      </c>
      <c r="Z221" s="70" t="s">
        <v>52</v>
      </c>
      <c r="AA221" s="70" t="s">
        <v>52</v>
      </c>
      <c r="AB221" s="70" t="s">
        <v>0</v>
      </c>
      <c r="AC221" s="211" t="s">
        <v>145</v>
      </c>
      <c r="AD221" s="70" t="s">
        <v>52</v>
      </c>
      <c r="AE221" s="70" t="s">
        <v>52</v>
      </c>
      <c r="AF221" s="70" t="s">
        <v>0</v>
      </c>
      <c r="AG221" s="211" t="s">
        <v>145</v>
      </c>
      <c r="AH221" s="70" t="s">
        <v>52</v>
      </c>
      <c r="AI221" s="70" t="s">
        <v>52</v>
      </c>
      <c r="AJ221" s="70" t="s">
        <v>0</v>
      </c>
      <c r="AK221" s="211" t="s">
        <v>145</v>
      </c>
      <c r="AL221" s="70" t="s">
        <v>52</v>
      </c>
      <c r="AM221" s="70" t="s">
        <v>52</v>
      </c>
      <c r="AN221" s="70" t="s">
        <v>0</v>
      </c>
      <c r="AO221" s="211" t="s">
        <v>145</v>
      </c>
      <c r="AP221" s="70" t="s">
        <v>52</v>
      </c>
      <c r="AQ221" s="70" t="s">
        <v>52</v>
      </c>
      <c r="AR221" s="70" t="s">
        <v>0</v>
      </c>
      <c r="AS221" s="211" t="s">
        <v>145</v>
      </c>
      <c r="AT221" s="70" t="s">
        <v>52</v>
      </c>
      <c r="AU221" s="70" t="s">
        <v>52</v>
      </c>
      <c r="AV221" s="70" t="s">
        <v>0</v>
      </c>
      <c r="AW221" s="211" t="s">
        <v>145</v>
      </c>
    </row>
    <row r="222" spans="14:49" hidden="1" x14ac:dyDescent="0.2">
      <c r="N222" s="65">
        <v>0</v>
      </c>
      <c r="O222" s="65">
        <v>0</v>
      </c>
      <c r="P222" s="65">
        <f>DGET('Bestandesdaten &gt;100 ha'!$AV$9:$AX$24,'Bestandesdaten &gt;100 ha'!$AX$9,B108:B109)</f>
        <v>15</v>
      </c>
      <c r="Q222" s="65">
        <f>Q219</f>
        <v>57</v>
      </c>
      <c r="R222" s="65" t="s">
        <v>182</v>
      </c>
      <c r="S222" s="65" t="str">
        <f>$S$198</f>
        <v>&lt;4</v>
      </c>
      <c r="T222" s="65">
        <f>$P222</f>
        <v>15</v>
      </c>
      <c r="U222" s="65">
        <f>U219</f>
        <v>57</v>
      </c>
      <c r="V222" s="65" t="str">
        <f>$V$198</f>
        <v>&gt;3</v>
      </c>
      <c r="W222" s="65" t="s">
        <v>173</v>
      </c>
      <c r="X222" s="65">
        <f>$P222</f>
        <v>15</v>
      </c>
      <c r="Y222" s="65">
        <f>Y219</f>
        <v>57</v>
      </c>
      <c r="Z222" s="65" t="s">
        <v>174</v>
      </c>
      <c r="AA222" s="65" t="s">
        <v>175</v>
      </c>
      <c r="AB222" s="65">
        <f>$P222</f>
        <v>15</v>
      </c>
      <c r="AC222" s="65">
        <f>AC219</f>
        <v>57</v>
      </c>
      <c r="AD222" s="65" t="s">
        <v>116</v>
      </c>
      <c r="AE222" s="65" t="s">
        <v>176</v>
      </c>
      <c r="AF222" s="65">
        <f>$P222</f>
        <v>15</v>
      </c>
      <c r="AG222" s="65">
        <f>AG219</f>
        <v>57</v>
      </c>
      <c r="AH222" s="65" t="s">
        <v>177</v>
      </c>
      <c r="AI222" s="65" t="s">
        <v>117</v>
      </c>
      <c r="AJ222" s="65">
        <f>$P222</f>
        <v>15</v>
      </c>
      <c r="AK222" s="65">
        <f>AK219</f>
        <v>57</v>
      </c>
      <c r="AL222" s="65" t="s">
        <v>118</v>
      </c>
      <c r="AM222" s="65" t="s">
        <v>178</v>
      </c>
      <c r="AN222" s="65">
        <f>$P222</f>
        <v>15</v>
      </c>
      <c r="AO222" s="65">
        <f>AO219</f>
        <v>57</v>
      </c>
      <c r="AP222" s="65" t="s">
        <v>179</v>
      </c>
      <c r="AQ222" s="65" t="s">
        <v>180</v>
      </c>
      <c r="AR222" s="65">
        <f>$P222</f>
        <v>15</v>
      </c>
      <c r="AS222" s="65">
        <f>AS219</f>
        <v>57</v>
      </c>
      <c r="AT222" s="65" t="s">
        <v>181</v>
      </c>
      <c r="AV222" s="65">
        <f>$P222</f>
        <v>15</v>
      </c>
      <c r="AW222" s="65">
        <f>AW219</f>
        <v>57</v>
      </c>
    </row>
    <row r="223" spans="14:49" ht="25.5" hidden="1" x14ac:dyDescent="0.2">
      <c r="N223" s="70" t="s">
        <v>52</v>
      </c>
      <c r="O223" s="70" t="s">
        <v>52</v>
      </c>
      <c r="P223" s="70" t="s">
        <v>0</v>
      </c>
      <c r="Q223" s="211" t="s">
        <v>145</v>
      </c>
      <c r="R223" s="70" t="s">
        <v>52</v>
      </c>
      <c r="S223" s="70" t="s">
        <v>52</v>
      </c>
      <c r="T223" s="70" t="s">
        <v>0</v>
      </c>
      <c r="U223" s="211" t="s">
        <v>145</v>
      </c>
      <c r="V223" s="70" t="s">
        <v>52</v>
      </c>
      <c r="W223" s="70" t="s">
        <v>52</v>
      </c>
      <c r="X223" s="70" t="s">
        <v>0</v>
      </c>
      <c r="Y223" s="211" t="s">
        <v>145</v>
      </c>
      <c r="Z223" s="70" t="s">
        <v>52</v>
      </c>
      <c r="AA223" s="70" t="s">
        <v>52</v>
      </c>
      <c r="AB223" s="70" t="s">
        <v>0</v>
      </c>
      <c r="AC223" s="211" t="s">
        <v>145</v>
      </c>
      <c r="AD223" s="70" t="s">
        <v>52</v>
      </c>
      <c r="AE223" s="70" t="s">
        <v>52</v>
      </c>
      <c r="AF223" s="70" t="s">
        <v>0</v>
      </c>
      <c r="AG223" s="211" t="s">
        <v>145</v>
      </c>
      <c r="AH223" s="70" t="s">
        <v>52</v>
      </c>
      <c r="AI223" s="70" t="s">
        <v>52</v>
      </c>
      <c r="AJ223" s="70" t="s">
        <v>0</v>
      </c>
      <c r="AK223" s="211" t="s">
        <v>145</v>
      </c>
      <c r="AL223" s="70" t="s">
        <v>52</v>
      </c>
      <c r="AM223" s="70" t="s">
        <v>52</v>
      </c>
      <c r="AN223" s="70" t="s">
        <v>0</v>
      </c>
      <c r="AO223" s="211" t="s">
        <v>145</v>
      </c>
      <c r="AP223" s="70" t="s">
        <v>52</v>
      </c>
      <c r="AQ223" s="70" t="s">
        <v>52</v>
      </c>
      <c r="AR223" s="70" t="s">
        <v>0</v>
      </c>
      <c r="AS223" s="211" t="s">
        <v>145</v>
      </c>
      <c r="AT223" s="70" t="s">
        <v>52</v>
      </c>
      <c r="AU223" s="70" t="s">
        <v>52</v>
      </c>
      <c r="AV223" s="70" t="s">
        <v>0</v>
      </c>
      <c r="AW223" s="211" t="s">
        <v>145</v>
      </c>
    </row>
    <row r="224" spans="14:49" hidden="1" x14ac:dyDescent="0.2">
      <c r="N224" s="65">
        <v>0</v>
      </c>
      <c r="O224" s="65">
        <v>0</v>
      </c>
      <c r="P224" s="65">
        <f>P222</f>
        <v>15</v>
      </c>
      <c r="Q224" s="65">
        <f>Q222</f>
        <v>57</v>
      </c>
      <c r="R224" s="65" t="s">
        <v>182</v>
      </c>
      <c r="S224" s="65" t="str">
        <f>$S$198</f>
        <v>&lt;4</v>
      </c>
      <c r="T224" s="65">
        <f>$P224</f>
        <v>15</v>
      </c>
      <c r="U224" s="65">
        <f>U222</f>
        <v>57</v>
      </c>
      <c r="V224" s="65" t="str">
        <f>$V$198</f>
        <v>&gt;3</v>
      </c>
      <c r="W224" s="65" t="s">
        <v>173</v>
      </c>
      <c r="X224" s="65">
        <f>$P224</f>
        <v>15</v>
      </c>
      <c r="Y224" s="65">
        <f>Y222</f>
        <v>57</v>
      </c>
      <c r="Z224" s="65" t="s">
        <v>174</v>
      </c>
      <c r="AA224" s="65" t="s">
        <v>175</v>
      </c>
      <c r="AB224" s="65">
        <f>$P224</f>
        <v>15</v>
      </c>
      <c r="AC224" s="65">
        <f>AC222</f>
        <v>57</v>
      </c>
      <c r="AD224" s="65" t="s">
        <v>116</v>
      </c>
      <c r="AE224" s="65" t="s">
        <v>176</v>
      </c>
      <c r="AF224" s="65">
        <f>$P224</f>
        <v>15</v>
      </c>
      <c r="AG224" s="65">
        <f>AG222</f>
        <v>57</v>
      </c>
      <c r="AH224" s="65" t="s">
        <v>177</v>
      </c>
      <c r="AI224" s="65" t="s">
        <v>117</v>
      </c>
      <c r="AJ224" s="65">
        <f>$P224</f>
        <v>15</v>
      </c>
      <c r="AK224" s="65">
        <f>AK222</f>
        <v>57</v>
      </c>
      <c r="AL224" s="65" t="s">
        <v>118</v>
      </c>
      <c r="AM224" s="65" t="s">
        <v>178</v>
      </c>
      <c r="AN224" s="65">
        <f>$P224</f>
        <v>15</v>
      </c>
      <c r="AO224" s="65">
        <f>AO222</f>
        <v>57</v>
      </c>
      <c r="AP224" s="65" t="s">
        <v>179</v>
      </c>
      <c r="AQ224" s="65" t="s">
        <v>180</v>
      </c>
      <c r="AR224" s="65">
        <f>$P224</f>
        <v>15</v>
      </c>
      <c r="AS224" s="65">
        <f>AS222</f>
        <v>57</v>
      </c>
      <c r="AT224" s="65" t="s">
        <v>181</v>
      </c>
      <c r="AV224" s="65">
        <f>$P224</f>
        <v>15</v>
      </c>
      <c r="AW224" s="65">
        <f>AW222</f>
        <v>57</v>
      </c>
    </row>
    <row r="225" spans="14:49" ht="25.5" hidden="1" x14ac:dyDescent="0.2">
      <c r="N225" s="70" t="s">
        <v>52</v>
      </c>
      <c r="O225" s="70" t="s">
        <v>52</v>
      </c>
      <c r="P225" s="70" t="s">
        <v>0</v>
      </c>
      <c r="Q225" s="211" t="s">
        <v>145</v>
      </c>
      <c r="R225" s="70" t="s">
        <v>52</v>
      </c>
      <c r="S225" s="70" t="s">
        <v>52</v>
      </c>
      <c r="T225" s="70" t="s">
        <v>0</v>
      </c>
      <c r="U225" s="211" t="s">
        <v>145</v>
      </c>
      <c r="V225" s="70" t="s">
        <v>52</v>
      </c>
      <c r="W225" s="70" t="s">
        <v>52</v>
      </c>
      <c r="X225" s="70" t="s">
        <v>0</v>
      </c>
      <c r="Y225" s="211" t="s">
        <v>145</v>
      </c>
      <c r="Z225" s="70" t="s">
        <v>52</v>
      </c>
      <c r="AA225" s="70" t="s">
        <v>52</v>
      </c>
      <c r="AB225" s="70" t="s">
        <v>0</v>
      </c>
      <c r="AC225" s="211" t="s">
        <v>145</v>
      </c>
      <c r="AD225" s="70" t="s">
        <v>52</v>
      </c>
      <c r="AE225" s="70" t="s">
        <v>52</v>
      </c>
      <c r="AF225" s="70" t="s">
        <v>0</v>
      </c>
      <c r="AG225" s="211" t="s">
        <v>145</v>
      </c>
      <c r="AH225" s="70" t="s">
        <v>52</v>
      </c>
      <c r="AI225" s="70" t="s">
        <v>52</v>
      </c>
      <c r="AJ225" s="70" t="s">
        <v>0</v>
      </c>
      <c r="AK225" s="211" t="s">
        <v>145</v>
      </c>
      <c r="AL225" s="70" t="s">
        <v>52</v>
      </c>
      <c r="AM225" s="70" t="s">
        <v>52</v>
      </c>
      <c r="AN225" s="70" t="s">
        <v>0</v>
      </c>
      <c r="AO225" s="211" t="s">
        <v>145</v>
      </c>
      <c r="AP225" s="70" t="s">
        <v>52</v>
      </c>
      <c r="AQ225" s="70" t="s">
        <v>52</v>
      </c>
      <c r="AR225" s="70" t="s">
        <v>0</v>
      </c>
      <c r="AS225" s="211" t="s">
        <v>145</v>
      </c>
      <c r="AT225" s="70" t="s">
        <v>52</v>
      </c>
      <c r="AU225" s="70" t="s">
        <v>52</v>
      </c>
      <c r="AV225" s="70" t="s">
        <v>0</v>
      </c>
      <c r="AW225" s="211" t="s">
        <v>145</v>
      </c>
    </row>
    <row r="226" spans="14:49" hidden="1" x14ac:dyDescent="0.2">
      <c r="N226" s="65">
        <v>0</v>
      </c>
      <c r="O226" s="65">
        <v>0</v>
      </c>
      <c r="P226" s="65">
        <f>P222</f>
        <v>15</v>
      </c>
      <c r="Q226" s="65">
        <f>Q224</f>
        <v>57</v>
      </c>
      <c r="R226" s="65" t="s">
        <v>182</v>
      </c>
      <c r="S226" s="65" t="str">
        <f>$S$198</f>
        <v>&lt;4</v>
      </c>
      <c r="T226" s="65">
        <f>$P226</f>
        <v>15</v>
      </c>
      <c r="U226" s="65">
        <f>U224</f>
        <v>57</v>
      </c>
      <c r="V226" s="65" t="str">
        <f>$V$198</f>
        <v>&gt;3</v>
      </c>
      <c r="W226" s="65" t="s">
        <v>173</v>
      </c>
      <c r="X226" s="65">
        <f>$P226</f>
        <v>15</v>
      </c>
      <c r="Y226" s="65">
        <f>Y224</f>
        <v>57</v>
      </c>
      <c r="Z226" s="65" t="s">
        <v>174</v>
      </c>
      <c r="AA226" s="65" t="s">
        <v>175</v>
      </c>
      <c r="AB226" s="65">
        <f>$P226</f>
        <v>15</v>
      </c>
      <c r="AC226" s="65">
        <f>AC224</f>
        <v>57</v>
      </c>
      <c r="AD226" s="65" t="s">
        <v>116</v>
      </c>
      <c r="AE226" s="65" t="s">
        <v>176</v>
      </c>
      <c r="AF226" s="65">
        <f>$P226</f>
        <v>15</v>
      </c>
      <c r="AG226" s="65">
        <f>AG224</f>
        <v>57</v>
      </c>
      <c r="AH226" s="65" t="s">
        <v>177</v>
      </c>
      <c r="AI226" s="65" t="s">
        <v>117</v>
      </c>
      <c r="AJ226" s="65">
        <f>$P226</f>
        <v>15</v>
      </c>
      <c r="AK226" s="65">
        <f>AK224</f>
        <v>57</v>
      </c>
      <c r="AL226" s="65" t="s">
        <v>118</v>
      </c>
      <c r="AM226" s="65" t="s">
        <v>178</v>
      </c>
      <c r="AN226" s="65">
        <f>$P226</f>
        <v>15</v>
      </c>
      <c r="AO226" s="65">
        <f>AO224</f>
        <v>57</v>
      </c>
      <c r="AP226" s="65" t="s">
        <v>179</v>
      </c>
      <c r="AQ226" s="65" t="s">
        <v>180</v>
      </c>
      <c r="AR226" s="65">
        <f>$P226</f>
        <v>15</v>
      </c>
      <c r="AS226" s="65">
        <f>AS224</f>
        <v>57</v>
      </c>
      <c r="AT226" s="65" t="s">
        <v>181</v>
      </c>
      <c r="AV226" s="65">
        <f>$P226</f>
        <v>15</v>
      </c>
      <c r="AW226" s="65">
        <f>AW224</f>
        <v>57</v>
      </c>
    </row>
    <row r="227" spans="14:49" hidden="1" x14ac:dyDescent="0.2"/>
    <row r="228" spans="14:49" ht="25.5" hidden="1" x14ac:dyDescent="0.2">
      <c r="N228" s="70" t="s">
        <v>52</v>
      </c>
      <c r="O228" s="70" t="s">
        <v>52</v>
      </c>
      <c r="P228" s="70" t="s">
        <v>0</v>
      </c>
      <c r="Q228" s="211" t="s">
        <v>145</v>
      </c>
      <c r="R228" s="70" t="s">
        <v>52</v>
      </c>
      <c r="S228" s="70" t="s">
        <v>52</v>
      </c>
      <c r="T228" s="70" t="s">
        <v>0</v>
      </c>
      <c r="U228" s="211" t="s">
        <v>145</v>
      </c>
      <c r="V228" s="70" t="s">
        <v>52</v>
      </c>
      <c r="W228" s="70" t="s">
        <v>52</v>
      </c>
      <c r="X228" s="70" t="s">
        <v>0</v>
      </c>
      <c r="Y228" s="211" t="s">
        <v>145</v>
      </c>
      <c r="Z228" s="70" t="s">
        <v>52</v>
      </c>
      <c r="AA228" s="70" t="s">
        <v>52</v>
      </c>
      <c r="AB228" s="70" t="s">
        <v>0</v>
      </c>
      <c r="AC228" s="211" t="s">
        <v>145</v>
      </c>
      <c r="AD228" s="70" t="s">
        <v>52</v>
      </c>
      <c r="AE228" s="70" t="s">
        <v>52</v>
      </c>
      <c r="AF228" s="70" t="s">
        <v>0</v>
      </c>
      <c r="AG228" s="211" t="s">
        <v>145</v>
      </c>
      <c r="AH228" s="70" t="s">
        <v>52</v>
      </c>
      <c r="AI228" s="70" t="s">
        <v>52</v>
      </c>
      <c r="AJ228" s="70" t="s">
        <v>0</v>
      </c>
      <c r="AK228" s="211" t="s">
        <v>145</v>
      </c>
      <c r="AL228" s="70" t="s">
        <v>52</v>
      </c>
      <c r="AM228" s="70" t="s">
        <v>52</v>
      </c>
      <c r="AN228" s="70" t="s">
        <v>0</v>
      </c>
      <c r="AO228" s="211" t="s">
        <v>145</v>
      </c>
      <c r="AP228" s="70" t="s">
        <v>52</v>
      </c>
      <c r="AQ228" s="70" t="s">
        <v>52</v>
      </c>
      <c r="AR228" s="70" t="s">
        <v>0</v>
      </c>
      <c r="AS228" s="211" t="s">
        <v>145</v>
      </c>
      <c r="AT228" s="70" t="s">
        <v>52</v>
      </c>
      <c r="AU228" s="70" t="s">
        <v>52</v>
      </c>
      <c r="AV228" s="70" t="s">
        <v>0</v>
      </c>
      <c r="AW228" s="211" t="s">
        <v>145</v>
      </c>
    </row>
    <row r="229" spans="14:49" hidden="1" x14ac:dyDescent="0.2">
      <c r="N229" s="65">
        <v>0</v>
      </c>
      <c r="O229" s="65">
        <v>0</v>
      </c>
      <c r="P229" s="65">
        <f>DGET('Bestandesdaten &gt;100 ha'!$AV$9:$AX$24,'Bestandesdaten &gt;100 ha'!$AX$9,B115:B116)</f>
        <v>16</v>
      </c>
      <c r="Q229" s="65">
        <f>Q226</f>
        <v>57</v>
      </c>
      <c r="R229" s="65" t="s">
        <v>182</v>
      </c>
      <c r="S229" s="65" t="str">
        <f>$S$198</f>
        <v>&lt;4</v>
      </c>
      <c r="T229" s="65">
        <f>$P229</f>
        <v>16</v>
      </c>
      <c r="U229" s="65">
        <f>U226</f>
        <v>57</v>
      </c>
      <c r="V229" s="65" t="str">
        <f>$V$198</f>
        <v>&gt;3</v>
      </c>
      <c r="W229" s="65" t="s">
        <v>173</v>
      </c>
      <c r="X229" s="65">
        <f>$P229</f>
        <v>16</v>
      </c>
      <c r="Y229" s="65">
        <f>Y226</f>
        <v>57</v>
      </c>
      <c r="Z229" s="65" t="s">
        <v>174</v>
      </c>
      <c r="AA229" s="65" t="s">
        <v>175</v>
      </c>
      <c r="AB229" s="65">
        <f>$P229</f>
        <v>16</v>
      </c>
      <c r="AC229" s="65">
        <f>AC226</f>
        <v>57</v>
      </c>
      <c r="AD229" s="65" t="s">
        <v>116</v>
      </c>
      <c r="AE229" s="65" t="s">
        <v>176</v>
      </c>
      <c r="AF229" s="65">
        <f>$P229</f>
        <v>16</v>
      </c>
      <c r="AG229" s="65">
        <f>AG226</f>
        <v>57</v>
      </c>
      <c r="AH229" s="65" t="s">
        <v>177</v>
      </c>
      <c r="AI229" s="65" t="s">
        <v>117</v>
      </c>
      <c r="AJ229" s="65">
        <f>$P229</f>
        <v>16</v>
      </c>
      <c r="AK229" s="65">
        <f>AK226</f>
        <v>57</v>
      </c>
      <c r="AL229" s="65" t="s">
        <v>118</v>
      </c>
      <c r="AM229" s="65" t="s">
        <v>178</v>
      </c>
      <c r="AN229" s="65">
        <f>$P229</f>
        <v>16</v>
      </c>
      <c r="AO229" s="65">
        <f>AO226</f>
        <v>57</v>
      </c>
      <c r="AP229" s="65" t="s">
        <v>179</v>
      </c>
      <c r="AQ229" s="65" t="s">
        <v>180</v>
      </c>
      <c r="AR229" s="65">
        <f>$P229</f>
        <v>16</v>
      </c>
      <c r="AS229" s="65">
        <f>AS226</f>
        <v>57</v>
      </c>
      <c r="AT229" s="65" t="s">
        <v>181</v>
      </c>
      <c r="AV229" s="65">
        <f>$P229</f>
        <v>16</v>
      </c>
      <c r="AW229" s="65">
        <f>AW226</f>
        <v>57</v>
      </c>
    </row>
    <row r="230" spans="14:49" ht="25.5" hidden="1" x14ac:dyDescent="0.2">
      <c r="N230" s="70" t="s">
        <v>52</v>
      </c>
      <c r="O230" s="70" t="s">
        <v>52</v>
      </c>
      <c r="P230" s="70" t="s">
        <v>0</v>
      </c>
      <c r="Q230" s="211" t="s">
        <v>145</v>
      </c>
      <c r="R230" s="70" t="s">
        <v>52</v>
      </c>
      <c r="S230" s="70" t="s">
        <v>52</v>
      </c>
      <c r="T230" s="70" t="s">
        <v>0</v>
      </c>
      <c r="U230" s="211" t="s">
        <v>145</v>
      </c>
      <c r="V230" s="70" t="s">
        <v>52</v>
      </c>
      <c r="W230" s="70" t="s">
        <v>52</v>
      </c>
      <c r="X230" s="70" t="s">
        <v>0</v>
      </c>
      <c r="Y230" s="211" t="s">
        <v>145</v>
      </c>
      <c r="Z230" s="70" t="s">
        <v>52</v>
      </c>
      <c r="AA230" s="70" t="s">
        <v>52</v>
      </c>
      <c r="AB230" s="70" t="s">
        <v>0</v>
      </c>
      <c r="AC230" s="211" t="s">
        <v>145</v>
      </c>
      <c r="AD230" s="70" t="s">
        <v>52</v>
      </c>
      <c r="AE230" s="70" t="s">
        <v>52</v>
      </c>
      <c r="AF230" s="70" t="s">
        <v>0</v>
      </c>
      <c r="AG230" s="211" t="s">
        <v>145</v>
      </c>
      <c r="AH230" s="70" t="s">
        <v>52</v>
      </c>
      <c r="AI230" s="70" t="s">
        <v>52</v>
      </c>
      <c r="AJ230" s="70" t="s">
        <v>0</v>
      </c>
      <c r="AK230" s="211" t="s">
        <v>145</v>
      </c>
      <c r="AL230" s="70" t="s">
        <v>52</v>
      </c>
      <c r="AM230" s="70" t="s">
        <v>52</v>
      </c>
      <c r="AN230" s="70" t="s">
        <v>0</v>
      </c>
      <c r="AO230" s="211" t="s">
        <v>145</v>
      </c>
      <c r="AP230" s="70" t="s">
        <v>52</v>
      </c>
      <c r="AQ230" s="70" t="s">
        <v>52</v>
      </c>
      <c r="AR230" s="70" t="s">
        <v>0</v>
      </c>
      <c r="AS230" s="211" t="s">
        <v>145</v>
      </c>
      <c r="AT230" s="70" t="s">
        <v>52</v>
      </c>
      <c r="AU230" s="70" t="s">
        <v>52</v>
      </c>
      <c r="AV230" s="70" t="s">
        <v>0</v>
      </c>
      <c r="AW230" s="211" t="s">
        <v>145</v>
      </c>
    </row>
    <row r="231" spans="14:49" hidden="1" x14ac:dyDescent="0.2">
      <c r="N231" s="65">
        <v>0</v>
      </c>
      <c r="O231" s="65">
        <v>0</v>
      </c>
      <c r="P231" s="65">
        <f>P229</f>
        <v>16</v>
      </c>
      <c r="Q231" s="65">
        <f>Q229</f>
        <v>57</v>
      </c>
      <c r="R231" s="65" t="s">
        <v>182</v>
      </c>
      <c r="S231" s="65" t="str">
        <f>$S$198</f>
        <v>&lt;4</v>
      </c>
      <c r="T231" s="65">
        <f>$P231</f>
        <v>16</v>
      </c>
      <c r="U231" s="65">
        <f>U229</f>
        <v>57</v>
      </c>
      <c r="V231" s="65" t="str">
        <f>$V$198</f>
        <v>&gt;3</v>
      </c>
      <c r="W231" s="65" t="s">
        <v>173</v>
      </c>
      <c r="X231" s="65">
        <f>$P231</f>
        <v>16</v>
      </c>
      <c r="Y231" s="65">
        <f>Y229</f>
        <v>57</v>
      </c>
      <c r="Z231" s="65" t="s">
        <v>174</v>
      </c>
      <c r="AA231" s="65" t="s">
        <v>175</v>
      </c>
      <c r="AB231" s="65">
        <f>$P231</f>
        <v>16</v>
      </c>
      <c r="AC231" s="65">
        <f>AC229</f>
        <v>57</v>
      </c>
      <c r="AD231" s="65" t="s">
        <v>116</v>
      </c>
      <c r="AE231" s="65" t="s">
        <v>176</v>
      </c>
      <c r="AF231" s="65">
        <f>$P231</f>
        <v>16</v>
      </c>
      <c r="AG231" s="65">
        <f>AG229</f>
        <v>57</v>
      </c>
      <c r="AH231" s="65" t="s">
        <v>177</v>
      </c>
      <c r="AI231" s="65" t="s">
        <v>117</v>
      </c>
      <c r="AJ231" s="65">
        <f>$P231</f>
        <v>16</v>
      </c>
      <c r="AK231" s="65">
        <f>AK229</f>
        <v>57</v>
      </c>
      <c r="AL231" s="65" t="s">
        <v>118</v>
      </c>
      <c r="AM231" s="65" t="s">
        <v>178</v>
      </c>
      <c r="AN231" s="65">
        <f>$P231</f>
        <v>16</v>
      </c>
      <c r="AO231" s="65">
        <f>AO229</f>
        <v>57</v>
      </c>
      <c r="AP231" s="65" t="s">
        <v>179</v>
      </c>
      <c r="AQ231" s="65" t="s">
        <v>180</v>
      </c>
      <c r="AR231" s="65">
        <f>$P231</f>
        <v>16</v>
      </c>
      <c r="AS231" s="65">
        <f>AS229</f>
        <v>57</v>
      </c>
      <c r="AT231" s="65" t="s">
        <v>181</v>
      </c>
      <c r="AV231" s="65">
        <f>$P231</f>
        <v>16</v>
      </c>
      <c r="AW231" s="65">
        <f>AW229</f>
        <v>57</v>
      </c>
    </row>
    <row r="232" spans="14:49" ht="25.5" hidden="1" x14ac:dyDescent="0.2">
      <c r="N232" s="70" t="s">
        <v>52</v>
      </c>
      <c r="O232" s="70" t="s">
        <v>52</v>
      </c>
      <c r="P232" s="70" t="s">
        <v>0</v>
      </c>
      <c r="Q232" s="211" t="s">
        <v>145</v>
      </c>
      <c r="R232" s="70" t="s">
        <v>52</v>
      </c>
      <c r="S232" s="70" t="s">
        <v>52</v>
      </c>
      <c r="T232" s="70" t="s">
        <v>0</v>
      </c>
      <c r="U232" s="211" t="s">
        <v>145</v>
      </c>
      <c r="V232" s="70" t="s">
        <v>52</v>
      </c>
      <c r="W232" s="70" t="s">
        <v>52</v>
      </c>
      <c r="X232" s="70" t="s">
        <v>0</v>
      </c>
      <c r="Y232" s="211" t="s">
        <v>145</v>
      </c>
      <c r="Z232" s="70" t="s">
        <v>52</v>
      </c>
      <c r="AA232" s="70" t="s">
        <v>52</v>
      </c>
      <c r="AB232" s="70" t="s">
        <v>0</v>
      </c>
      <c r="AC232" s="211" t="s">
        <v>145</v>
      </c>
      <c r="AD232" s="70" t="s">
        <v>52</v>
      </c>
      <c r="AE232" s="70" t="s">
        <v>52</v>
      </c>
      <c r="AF232" s="70" t="s">
        <v>0</v>
      </c>
      <c r="AG232" s="211" t="s">
        <v>145</v>
      </c>
      <c r="AH232" s="70" t="s">
        <v>52</v>
      </c>
      <c r="AI232" s="70" t="s">
        <v>52</v>
      </c>
      <c r="AJ232" s="70" t="s">
        <v>0</v>
      </c>
      <c r="AK232" s="211" t="s">
        <v>145</v>
      </c>
      <c r="AL232" s="70" t="s">
        <v>52</v>
      </c>
      <c r="AM232" s="70" t="s">
        <v>52</v>
      </c>
      <c r="AN232" s="70" t="s">
        <v>0</v>
      </c>
      <c r="AO232" s="211" t="s">
        <v>145</v>
      </c>
      <c r="AP232" s="70" t="s">
        <v>52</v>
      </c>
      <c r="AQ232" s="70" t="s">
        <v>52</v>
      </c>
      <c r="AR232" s="70" t="s">
        <v>0</v>
      </c>
      <c r="AS232" s="211" t="s">
        <v>145</v>
      </c>
      <c r="AT232" s="70" t="s">
        <v>52</v>
      </c>
      <c r="AU232" s="70" t="s">
        <v>52</v>
      </c>
      <c r="AV232" s="70" t="s">
        <v>0</v>
      </c>
      <c r="AW232" s="211" t="s">
        <v>145</v>
      </c>
    </row>
    <row r="233" spans="14:49" hidden="1" x14ac:dyDescent="0.2">
      <c r="N233" s="65">
        <v>0</v>
      </c>
      <c r="O233" s="65">
        <v>0</v>
      </c>
      <c r="P233" s="65">
        <f>P229</f>
        <v>16</v>
      </c>
      <c r="Q233" s="65">
        <f>Q231</f>
        <v>57</v>
      </c>
      <c r="R233" s="65" t="s">
        <v>182</v>
      </c>
      <c r="S233" s="65" t="str">
        <f>$S$198</f>
        <v>&lt;4</v>
      </c>
      <c r="T233" s="65">
        <f>$P233</f>
        <v>16</v>
      </c>
      <c r="U233" s="65">
        <f>U231</f>
        <v>57</v>
      </c>
      <c r="V233" s="65" t="str">
        <f>$V$198</f>
        <v>&gt;3</v>
      </c>
      <c r="W233" s="65" t="s">
        <v>173</v>
      </c>
      <c r="X233" s="65">
        <f>$P233</f>
        <v>16</v>
      </c>
      <c r="Y233" s="65">
        <f>Y231</f>
        <v>57</v>
      </c>
      <c r="Z233" s="65" t="s">
        <v>174</v>
      </c>
      <c r="AA233" s="65" t="s">
        <v>175</v>
      </c>
      <c r="AB233" s="65">
        <f>$P233</f>
        <v>16</v>
      </c>
      <c r="AC233" s="65">
        <f>AC231</f>
        <v>57</v>
      </c>
      <c r="AD233" s="65" t="s">
        <v>116</v>
      </c>
      <c r="AE233" s="65" t="s">
        <v>176</v>
      </c>
      <c r="AF233" s="65">
        <f>$P233</f>
        <v>16</v>
      </c>
      <c r="AG233" s="65">
        <f>AG231</f>
        <v>57</v>
      </c>
      <c r="AH233" s="65" t="s">
        <v>177</v>
      </c>
      <c r="AI233" s="65" t="s">
        <v>117</v>
      </c>
      <c r="AJ233" s="65">
        <f>$P233</f>
        <v>16</v>
      </c>
      <c r="AK233" s="65">
        <f>AK231</f>
        <v>57</v>
      </c>
      <c r="AL233" s="65" t="s">
        <v>118</v>
      </c>
      <c r="AM233" s="65" t="s">
        <v>178</v>
      </c>
      <c r="AN233" s="65">
        <f>$P233</f>
        <v>16</v>
      </c>
      <c r="AO233" s="65">
        <f>AO231</f>
        <v>57</v>
      </c>
      <c r="AP233" s="65" t="s">
        <v>179</v>
      </c>
      <c r="AQ233" s="65" t="s">
        <v>180</v>
      </c>
      <c r="AR233" s="65">
        <f>$P233</f>
        <v>16</v>
      </c>
      <c r="AS233" s="65">
        <f>AS231</f>
        <v>57</v>
      </c>
      <c r="AT233" s="65" t="s">
        <v>181</v>
      </c>
      <c r="AV233" s="65">
        <f>$P233</f>
        <v>16</v>
      </c>
      <c r="AW233" s="65">
        <f>AW231</f>
        <v>57</v>
      </c>
    </row>
    <row r="234" spans="14:49" hidden="1" x14ac:dyDescent="0.2"/>
    <row r="235" spans="14:49" ht="25.5" hidden="1" x14ac:dyDescent="0.2">
      <c r="N235" s="70" t="s">
        <v>52</v>
      </c>
      <c r="O235" s="70" t="s">
        <v>52</v>
      </c>
      <c r="P235" s="70" t="s">
        <v>0</v>
      </c>
      <c r="Q235" s="211" t="s">
        <v>145</v>
      </c>
      <c r="R235" s="70" t="s">
        <v>52</v>
      </c>
      <c r="S235" s="70" t="s">
        <v>52</v>
      </c>
      <c r="T235" s="70" t="s">
        <v>0</v>
      </c>
      <c r="U235" s="211" t="s">
        <v>145</v>
      </c>
      <c r="V235" s="70" t="s">
        <v>52</v>
      </c>
      <c r="W235" s="70" t="s">
        <v>52</v>
      </c>
      <c r="X235" s="70" t="s">
        <v>0</v>
      </c>
      <c r="Y235" s="211" t="s">
        <v>145</v>
      </c>
      <c r="Z235" s="70" t="s">
        <v>52</v>
      </c>
      <c r="AA235" s="70" t="s">
        <v>52</v>
      </c>
      <c r="AB235" s="70" t="s">
        <v>0</v>
      </c>
      <c r="AC235" s="211" t="s">
        <v>145</v>
      </c>
      <c r="AD235" s="70" t="s">
        <v>52</v>
      </c>
      <c r="AE235" s="70" t="s">
        <v>52</v>
      </c>
      <c r="AF235" s="70" t="s">
        <v>0</v>
      </c>
      <c r="AG235" s="211" t="s">
        <v>145</v>
      </c>
      <c r="AH235" s="70" t="s">
        <v>52</v>
      </c>
      <c r="AI235" s="70" t="s">
        <v>52</v>
      </c>
      <c r="AJ235" s="70" t="s">
        <v>0</v>
      </c>
      <c r="AK235" s="211" t="s">
        <v>145</v>
      </c>
      <c r="AL235" s="70" t="s">
        <v>52</v>
      </c>
      <c r="AM235" s="70" t="s">
        <v>52</v>
      </c>
      <c r="AN235" s="70" t="s">
        <v>0</v>
      </c>
      <c r="AO235" s="211" t="s">
        <v>145</v>
      </c>
      <c r="AP235" s="70" t="s">
        <v>52</v>
      </c>
      <c r="AQ235" s="70" t="s">
        <v>52</v>
      </c>
      <c r="AR235" s="70" t="s">
        <v>0</v>
      </c>
      <c r="AS235" s="211" t="s">
        <v>145</v>
      </c>
      <c r="AT235" s="70" t="s">
        <v>52</v>
      </c>
      <c r="AU235" s="70" t="s">
        <v>52</v>
      </c>
      <c r="AV235" s="70" t="s">
        <v>0</v>
      </c>
      <c r="AW235" s="211" t="s">
        <v>145</v>
      </c>
    </row>
    <row r="236" spans="14:49" hidden="1" x14ac:dyDescent="0.2">
      <c r="N236" s="65">
        <v>0</v>
      </c>
      <c r="O236" s="65">
        <v>0</v>
      </c>
      <c r="P236" s="65">
        <f>DGET('Bestandesdaten &gt;100 ha'!$AV$9:$AX$24,'Bestandesdaten &gt;100 ha'!$AX$9,B122:B123)</f>
        <v>21</v>
      </c>
      <c r="Q236" s="65">
        <f>Q233</f>
        <v>57</v>
      </c>
      <c r="R236" s="65" t="s">
        <v>182</v>
      </c>
      <c r="S236" s="65" t="str">
        <f>$S$198</f>
        <v>&lt;4</v>
      </c>
      <c r="T236" s="65">
        <f>$P236</f>
        <v>21</v>
      </c>
      <c r="U236" s="65">
        <f>U233</f>
        <v>57</v>
      </c>
      <c r="V236" s="65" t="str">
        <f>$V$198</f>
        <v>&gt;3</v>
      </c>
      <c r="W236" s="65" t="s">
        <v>173</v>
      </c>
      <c r="X236" s="65">
        <f>$P236</f>
        <v>21</v>
      </c>
      <c r="Y236" s="65">
        <f>Y233</f>
        <v>57</v>
      </c>
      <c r="Z236" s="65" t="s">
        <v>174</v>
      </c>
      <c r="AA236" s="65" t="s">
        <v>175</v>
      </c>
      <c r="AB236" s="65">
        <f>$P236</f>
        <v>21</v>
      </c>
      <c r="AC236" s="65">
        <f>AC233</f>
        <v>57</v>
      </c>
      <c r="AD236" s="65" t="s">
        <v>116</v>
      </c>
      <c r="AE236" s="65" t="s">
        <v>176</v>
      </c>
      <c r="AF236" s="65">
        <f>$P236</f>
        <v>21</v>
      </c>
      <c r="AG236" s="65">
        <f>AG233</f>
        <v>57</v>
      </c>
      <c r="AH236" s="65" t="s">
        <v>177</v>
      </c>
      <c r="AI236" s="65" t="s">
        <v>117</v>
      </c>
      <c r="AJ236" s="65">
        <f>$P236</f>
        <v>21</v>
      </c>
      <c r="AK236" s="65">
        <f>AK233</f>
        <v>57</v>
      </c>
      <c r="AL236" s="65" t="s">
        <v>118</v>
      </c>
      <c r="AM236" s="65" t="s">
        <v>178</v>
      </c>
      <c r="AN236" s="65">
        <f>$P236</f>
        <v>21</v>
      </c>
      <c r="AO236" s="65">
        <f>AO233</f>
        <v>57</v>
      </c>
      <c r="AP236" s="65" t="s">
        <v>179</v>
      </c>
      <c r="AQ236" s="65" t="s">
        <v>180</v>
      </c>
      <c r="AR236" s="65">
        <f>$P236</f>
        <v>21</v>
      </c>
      <c r="AS236" s="65">
        <f>AS233</f>
        <v>57</v>
      </c>
      <c r="AT236" s="65" t="s">
        <v>181</v>
      </c>
      <c r="AV236" s="65">
        <f>$P236</f>
        <v>21</v>
      </c>
      <c r="AW236" s="65">
        <f>AW233</f>
        <v>57</v>
      </c>
    </row>
    <row r="237" spans="14:49" ht="25.5" hidden="1" x14ac:dyDescent="0.2">
      <c r="N237" s="70" t="s">
        <v>52</v>
      </c>
      <c r="O237" s="70" t="s">
        <v>52</v>
      </c>
      <c r="P237" s="70" t="s">
        <v>0</v>
      </c>
      <c r="Q237" s="211" t="s">
        <v>145</v>
      </c>
      <c r="R237" s="70" t="s">
        <v>52</v>
      </c>
      <c r="S237" s="70" t="s">
        <v>52</v>
      </c>
      <c r="T237" s="70" t="s">
        <v>0</v>
      </c>
      <c r="U237" s="211" t="s">
        <v>145</v>
      </c>
      <c r="V237" s="70" t="s">
        <v>52</v>
      </c>
      <c r="W237" s="70" t="s">
        <v>52</v>
      </c>
      <c r="X237" s="70" t="s">
        <v>0</v>
      </c>
      <c r="Y237" s="211" t="s">
        <v>145</v>
      </c>
      <c r="Z237" s="70" t="s">
        <v>52</v>
      </c>
      <c r="AA237" s="70" t="s">
        <v>52</v>
      </c>
      <c r="AB237" s="70" t="s">
        <v>0</v>
      </c>
      <c r="AC237" s="211" t="s">
        <v>145</v>
      </c>
      <c r="AD237" s="70" t="s">
        <v>52</v>
      </c>
      <c r="AE237" s="70" t="s">
        <v>52</v>
      </c>
      <c r="AF237" s="70" t="s">
        <v>0</v>
      </c>
      <c r="AG237" s="211" t="s">
        <v>145</v>
      </c>
      <c r="AH237" s="70" t="s">
        <v>52</v>
      </c>
      <c r="AI237" s="70" t="s">
        <v>52</v>
      </c>
      <c r="AJ237" s="70" t="s">
        <v>0</v>
      </c>
      <c r="AK237" s="211" t="s">
        <v>145</v>
      </c>
      <c r="AL237" s="70" t="s">
        <v>52</v>
      </c>
      <c r="AM237" s="70" t="s">
        <v>52</v>
      </c>
      <c r="AN237" s="70" t="s">
        <v>0</v>
      </c>
      <c r="AO237" s="211" t="s">
        <v>145</v>
      </c>
      <c r="AP237" s="70" t="s">
        <v>52</v>
      </c>
      <c r="AQ237" s="70" t="s">
        <v>52</v>
      </c>
      <c r="AR237" s="70" t="s">
        <v>0</v>
      </c>
      <c r="AS237" s="211" t="s">
        <v>145</v>
      </c>
      <c r="AT237" s="70" t="s">
        <v>52</v>
      </c>
      <c r="AU237" s="70" t="s">
        <v>52</v>
      </c>
      <c r="AV237" s="70" t="s">
        <v>0</v>
      </c>
      <c r="AW237" s="211" t="s">
        <v>145</v>
      </c>
    </row>
    <row r="238" spans="14:49" hidden="1" x14ac:dyDescent="0.2">
      <c r="N238" s="65">
        <v>0</v>
      </c>
      <c r="O238" s="65">
        <v>0</v>
      </c>
      <c r="P238" s="65">
        <f>P236</f>
        <v>21</v>
      </c>
      <c r="Q238" s="65">
        <f>Q236</f>
        <v>57</v>
      </c>
      <c r="R238" s="65" t="s">
        <v>182</v>
      </c>
      <c r="S238" s="65" t="str">
        <f>$S$198</f>
        <v>&lt;4</v>
      </c>
      <c r="T238" s="65">
        <f>$P238</f>
        <v>21</v>
      </c>
      <c r="U238" s="65">
        <f>U236</f>
        <v>57</v>
      </c>
      <c r="V238" s="65" t="str">
        <f>$V$198</f>
        <v>&gt;3</v>
      </c>
      <c r="W238" s="65" t="s">
        <v>173</v>
      </c>
      <c r="X238" s="65">
        <f>$P238</f>
        <v>21</v>
      </c>
      <c r="Y238" s="65">
        <f>Y236</f>
        <v>57</v>
      </c>
      <c r="Z238" s="65" t="s">
        <v>174</v>
      </c>
      <c r="AA238" s="65" t="s">
        <v>175</v>
      </c>
      <c r="AB238" s="65">
        <f>$P238</f>
        <v>21</v>
      </c>
      <c r="AC238" s="65">
        <f>AC236</f>
        <v>57</v>
      </c>
      <c r="AD238" s="65" t="s">
        <v>116</v>
      </c>
      <c r="AE238" s="65" t="s">
        <v>176</v>
      </c>
      <c r="AF238" s="65">
        <f>$P238</f>
        <v>21</v>
      </c>
      <c r="AG238" s="65">
        <f>AG236</f>
        <v>57</v>
      </c>
      <c r="AH238" s="65" t="s">
        <v>177</v>
      </c>
      <c r="AI238" s="65" t="s">
        <v>117</v>
      </c>
      <c r="AJ238" s="65">
        <f>$P238</f>
        <v>21</v>
      </c>
      <c r="AK238" s="65">
        <f>AK236</f>
        <v>57</v>
      </c>
      <c r="AL238" s="65" t="s">
        <v>118</v>
      </c>
      <c r="AM238" s="65" t="s">
        <v>178</v>
      </c>
      <c r="AN238" s="65">
        <f>$P238</f>
        <v>21</v>
      </c>
      <c r="AO238" s="65">
        <f>AO236</f>
        <v>57</v>
      </c>
      <c r="AP238" s="65" t="s">
        <v>179</v>
      </c>
      <c r="AQ238" s="65" t="s">
        <v>180</v>
      </c>
      <c r="AR238" s="65">
        <f>$P238</f>
        <v>21</v>
      </c>
      <c r="AS238" s="65">
        <f>AS236</f>
        <v>57</v>
      </c>
      <c r="AT238" s="65" t="s">
        <v>181</v>
      </c>
      <c r="AV238" s="65">
        <f>$P238</f>
        <v>21</v>
      </c>
      <c r="AW238" s="65">
        <f>AW236</f>
        <v>57</v>
      </c>
    </row>
    <row r="239" spans="14:49" ht="25.5" hidden="1" x14ac:dyDescent="0.2">
      <c r="N239" s="70" t="s">
        <v>52</v>
      </c>
      <c r="O239" s="70" t="s">
        <v>52</v>
      </c>
      <c r="P239" s="70" t="s">
        <v>0</v>
      </c>
      <c r="Q239" s="211" t="s">
        <v>145</v>
      </c>
      <c r="R239" s="70" t="s">
        <v>52</v>
      </c>
      <c r="S239" s="70" t="s">
        <v>52</v>
      </c>
      <c r="T239" s="70" t="s">
        <v>0</v>
      </c>
      <c r="U239" s="211" t="s">
        <v>145</v>
      </c>
      <c r="V239" s="70" t="s">
        <v>52</v>
      </c>
      <c r="W239" s="70" t="s">
        <v>52</v>
      </c>
      <c r="X239" s="70" t="s">
        <v>0</v>
      </c>
      <c r="Y239" s="211" t="s">
        <v>145</v>
      </c>
      <c r="Z239" s="70" t="s">
        <v>52</v>
      </c>
      <c r="AA239" s="70" t="s">
        <v>52</v>
      </c>
      <c r="AB239" s="70" t="s">
        <v>0</v>
      </c>
      <c r="AC239" s="211" t="s">
        <v>145</v>
      </c>
      <c r="AD239" s="70" t="s">
        <v>52</v>
      </c>
      <c r="AE239" s="70" t="s">
        <v>52</v>
      </c>
      <c r="AF239" s="70" t="s">
        <v>0</v>
      </c>
      <c r="AG239" s="211" t="s">
        <v>145</v>
      </c>
      <c r="AH239" s="70" t="s">
        <v>52</v>
      </c>
      <c r="AI239" s="70" t="s">
        <v>52</v>
      </c>
      <c r="AJ239" s="70" t="s">
        <v>0</v>
      </c>
      <c r="AK239" s="211" t="s">
        <v>145</v>
      </c>
      <c r="AL239" s="70" t="s">
        <v>52</v>
      </c>
      <c r="AM239" s="70" t="s">
        <v>52</v>
      </c>
      <c r="AN239" s="70" t="s">
        <v>0</v>
      </c>
      <c r="AO239" s="211" t="s">
        <v>145</v>
      </c>
      <c r="AP239" s="70" t="s">
        <v>52</v>
      </c>
      <c r="AQ239" s="70" t="s">
        <v>52</v>
      </c>
      <c r="AR239" s="70" t="s">
        <v>0</v>
      </c>
      <c r="AS239" s="211" t="s">
        <v>145</v>
      </c>
      <c r="AT239" s="70" t="s">
        <v>52</v>
      </c>
      <c r="AU239" s="70" t="s">
        <v>52</v>
      </c>
      <c r="AV239" s="70" t="s">
        <v>0</v>
      </c>
      <c r="AW239" s="211" t="s">
        <v>145</v>
      </c>
    </row>
    <row r="240" spans="14:49" hidden="1" x14ac:dyDescent="0.2">
      <c r="N240" s="65">
        <v>0</v>
      </c>
      <c r="O240" s="65">
        <v>0</v>
      </c>
      <c r="P240" s="65">
        <f>P236</f>
        <v>21</v>
      </c>
      <c r="Q240" s="65">
        <f>Q238</f>
        <v>57</v>
      </c>
      <c r="R240" s="65" t="s">
        <v>182</v>
      </c>
      <c r="S240" s="65" t="str">
        <f>$S$198</f>
        <v>&lt;4</v>
      </c>
      <c r="T240" s="65">
        <f>$P240</f>
        <v>21</v>
      </c>
      <c r="U240" s="65">
        <f>U238</f>
        <v>57</v>
      </c>
      <c r="V240" s="65" t="str">
        <f>$V$198</f>
        <v>&gt;3</v>
      </c>
      <c r="W240" s="65" t="s">
        <v>173</v>
      </c>
      <c r="X240" s="65">
        <f>$P240</f>
        <v>21</v>
      </c>
      <c r="Y240" s="65">
        <f>Y238</f>
        <v>57</v>
      </c>
      <c r="Z240" s="65" t="s">
        <v>174</v>
      </c>
      <c r="AA240" s="65" t="s">
        <v>175</v>
      </c>
      <c r="AB240" s="65">
        <f>$P240</f>
        <v>21</v>
      </c>
      <c r="AC240" s="65">
        <f>AC238</f>
        <v>57</v>
      </c>
      <c r="AD240" s="65" t="s">
        <v>116</v>
      </c>
      <c r="AE240" s="65" t="s">
        <v>176</v>
      </c>
      <c r="AF240" s="65">
        <f>$P240</f>
        <v>21</v>
      </c>
      <c r="AG240" s="65">
        <f>AG238</f>
        <v>57</v>
      </c>
      <c r="AH240" s="65" t="s">
        <v>177</v>
      </c>
      <c r="AI240" s="65" t="s">
        <v>117</v>
      </c>
      <c r="AJ240" s="65">
        <f>$P240</f>
        <v>21</v>
      </c>
      <c r="AK240" s="65">
        <f>AK238</f>
        <v>57</v>
      </c>
      <c r="AL240" s="65" t="s">
        <v>118</v>
      </c>
      <c r="AM240" s="65" t="s">
        <v>178</v>
      </c>
      <c r="AN240" s="65">
        <f>$P240</f>
        <v>21</v>
      </c>
      <c r="AO240" s="65">
        <f>AO238</f>
        <v>57</v>
      </c>
      <c r="AP240" s="65" t="s">
        <v>179</v>
      </c>
      <c r="AQ240" s="65" t="s">
        <v>180</v>
      </c>
      <c r="AR240" s="65">
        <f>$P240</f>
        <v>21</v>
      </c>
      <c r="AS240" s="65">
        <f>AS238</f>
        <v>57</v>
      </c>
      <c r="AT240" s="65" t="s">
        <v>181</v>
      </c>
      <c r="AV240" s="65">
        <f>$P240</f>
        <v>21</v>
      </c>
      <c r="AW240" s="65">
        <f>AW238</f>
        <v>57</v>
      </c>
    </row>
    <row r="241" spans="13:49" hidden="1" x14ac:dyDescent="0.2"/>
    <row r="242" spans="13:49" ht="25.5" hidden="1" x14ac:dyDescent="0.2">
      <c r="N242" s="70" t="s">
        <v>52</v>
      </c>
      <c r="O242" s="70" t="s">
        <v>52</v>
      </c>
      <c r="P242" s="70" t="s">
        <v>0</v>
      </c>
      <c r="Q242" s="211" t="s">
        <v>145</v>
      </c>
      <c r="R242" s="70" t="s">
        <v>52</v>
      </c>
      <c r="S242" s="70" t="s">
        <v>52</v>
      </c>
      <c r="T242" s="70" t="s">
        <v>0</v>
      </c>
      <c r="U242" s="211" t="s">
        <v>145</v>
      </c>
      <c r="V242" s="70" t="s">
        <v>52</v>
      </c>
      <c r="W242" s="70" t="s">
        <v>52</v>
      </c>
      <c r="X242" s="70" t="s">
        <v>0</v>
      </c>
      <c r="Y242" s="211" t="s">
        <v>145</v>
      </c>
      <c r="Z242" s="70" t="s">
        <v>52</v>
      </c>
      <c r="AA242" s="70" t="s">
        <v>52</v>
      </c>
      <c r="AB242" s="70" t="s">
        <v>0</v>
      </c>
      <c r="AC242" s="211" t="s">
        <v>145</v>
      </c>
      <c r="AD242" s="70" t="s">
        <v>52</v>
      </c>
      <c r="AE242" s="70" t="s">
        <v>52</v>
      </c>
      <c r="AF242" s="70" t="s">
        <v>0</v>
      </c>
      <c r="AG242" s="211" t="s">
        <v>145</v>
      </c>
      <c r="AH242" s="70" t="s">
        <v>52</v>
      </c>
      <c r="AI242" s="70" t="s">
        <v>52</v>
      </c>
      <c r="AJ242" s="70" t="s">
        <v>0</v>
      </c>
      <c r="AK242" s="211" t="s">
        <v>145</v>
      </c>
      <c r="AL242" s="70" t="s">
        <v>52</v>
      </c>
      <c r="AM242" s="70" t="s">
        <v>52</v>
      </c>
      <c r="AN242" s="70" t="s">
        <v>0</v>
      </c>
      <c r="AO242" s="211" t="s">
        <v>145</v>
      </c>
      <c r="AP242" s="70" t="s">
        <v>52</v>
      </c>
      <c r="AQ242" s="70" t="s">
        <v>52</v>
      </c>
      <c r="AR242" s="70" t="s">
        <v>0</v>
      </c>
      <c r="AS242" s="211" t="s">
        <v>145</v>
      </c>
      <c r="AT242" s="70" t="s">
        <v>52</v>
      </c>
      <c r="AU242" s="70" t="s">
        <v>52</v>
      </c>
      <c r="AV242" s="70" t="s">
        <v>0</v>
      </c>
      <c r="AW242" s="211" t="s">
        <v>145</v>
      </c>
    </row>
    <row r="243" spans="13:49" hidden="1" x14ac:dyDescent="0.2">
      <c r="N243" s="65">
        <v>0</v>
      </c>
      <c r="O243" s="65">
        <v>0</v>
      </c>
      <c r="P243" s="65">
        <f>DGET('Bestandesdaten &gt;100 ha'!$AV$9:$AX$24,'Bestandesdaten &gt;100 ha'!$AX$9,B129:B130)</f>
        <v>22</v>
      </c>
      <c r="Q243" s="65">
        <f>Q240</f>
        <v>57</v>
      </c>
      <c r="R243" s="65" t="s">
        <v>182</v>
      </c>
      <c r="S243" s="65" t="str">
        <f>$S$198</f>
        <v>&lt;4</v>
      </c>
      <c r="T243" s="65">
        <f>$P243</f>
        <v>22</v>
      </c>
      <c r="U243" s="65">
        <f>U240</f>
        <v>57</v>
      </c>
      <c r="V243" s="65" t="str">
        <f>$V$198</f>
        <v>&gt;3</v>
      </c>
      <c r="W243" s="65" t="s">
        <v>173</v>
      </c>
      <c r="X243" s="65">
        <f>$P243</f>
        <v>22</v>
      </c>
      <c r="Y243" s="65">
        <f>Y240</f>
        <v>57</v>
      </c>
      <c r="Z243" s="65" t="s">
        <v>174</v>
      </c>
      <c r="AA243" s="65" t="s">
        <v>175</v>
      </c>
      <c r="AB243" s="65">
        <f>$P243</f>
        <v>22</v>
      </c>
      <c r="AC243" s="65">
        <f>AC240</f>
        <v>57</v>
      </c>
      <c r="AD243" s="65" t="s">
        <v>116</v>
      </c>
      <c r="AE243" s="65" t="s">
        <v>176</v>
      </c>
      <c r="AF243" s="65">
        <f>$P243</f>
        <v>22</v>
      </c>
      <c r="AG243" s="65">
        <f>AG240</f>
        <v>57</v>
      </c>
      <c r="AH243" s="65" t="s">
        <v>177</v>
      </c>
      <c r="AI243" s="65" t="s">
        <v>117</v>
      </c>
      <c r="AJ243" s="65">
        <f>$P243</f>
        <v>22</v>
      </c>
      <c r="AK243" s="65">
        <f>AK240</f>
        <v>57</v>
      </c>
      <c r="AL243" s="65" t="s">
        <v>118</v>
      </c>
      <c r="AM243" s="65" t="s">
        <v>178</v>
      </c>
      <c r="AN243" s="65">
        <f>$P243</f>
        <v>22</v>
      </c>
      <c r="AO243" s="65">
        <f>AO240</f>
        <v>57</v>
      </c>
      <c r="AP243" s="65" t="s">
        <v>179</v>
      </c>
      <c r="AQ243" s="65" t="s">
        <v>180</v>
      </c>
      <c r="AR243" s="65">
        <f>$P243</f>
        <v>22</v>
      </c>
      <c r="AS243" s="65">
        <f>AS240</f>
        <v>57</v>
      </c>
      <c r="AT243" s="65" t="s">
        <v>181</v>
      </c>
      <c r="AV243" s="65">
        <f>$P243</f>
        <v>22</v>
      </c>
      <c r="AW243" s="65">
        <f>AW240</f>
        <v>57</v>
      </c>
    </row>
    <row r="244" spans="13:49" ht="25.5" hidden="1" x14ac:dyDescent="0.2">
      <c r="N244" s="70" t="s">
        <v>52</v>
      </c>
      <c r="O244" s="70" t="s">
        <v>52</v>
      </c>
      <c r="P244" s="70" t="s">
        <v>0</v>
      </c>
      <c r="Q244" s="211" t="s">
        <v>145</v>
      </c>
      <c r="R244" s="70" t="s">
        <v>52</v>
      </c>
      <c r="S244" s="70" t="s">
        <v>52</v>
      </c>
      <c r="T244" s="70" t="s">
        <v>0</v>
      </c>
      <c r="U244" s="211" t="s">
        <v>145</v>
      </c>
      <c r="V244" s="70" t="s">
        <v>52</v>
      </c>
      <c r="W244" s="70" t="s">
        <v>52</v>
      </c>
      <c r="X244" s="70" t="s">
        <v>0</v>
      </c>
      <c r="Y244" s="211" t="s">
        <v>145</v>
      </c>
      <c r="Z244" s="70" t="s">
        <v>52</v>
      </c>
      <c r="AA244" s="70" t="s">
        <v>52</v>
      </c>
      <c r="AB244" s="70" t="s">
        <v>0</v>
      </c>
      <c r="AC244" s="211" t="s">
        <v>145</v>
      </c>
      <c r="AD244" s="70" t="s">
        <v>52</v>
      </c>
      <c r="AE244" s="70" t="s">
        <v>52</v>
      </c>
      <c r="AF244" s="70" t="s">
        <v>0</v>
      </c>
      <c r="AG244" s="211" t="s">
        <v>145</v>
      </c>
      <c r="AH244" s="70" t="s">
        <v>52</v>
      </c>
      <c r="AI244" s="70" t="s">
        <v>52</v>
      </c>
      <c r="AJ244" s="70" t="s">
        <v>0</v>
      </c>
      <c r="AK244" s="211" t="s">
        <v>145</v>
      </c>
      <c r="AL244" s="70" t="s">
        <v>52</v>
      </c>
      <c r="AM244" s="70" t="s">
        <v>52</v>
      </c>
      <c r="AN244" s="70" t="s">
        <v>0</v>
      </c>
      <c r="AO244" s="211" t="s">
        <v>145</v>
      </c>
      <c r="AP244" s="70" t="s">
        <v>52</v>
      </c>
      <c r="AQ244" s="70" t="s">
        <v>52</v>
      </c>
      <c r="AR244" s="70" t="s">
        <v>0</v>
      </c>
      <c r="AS244" s="211" t="s">
        <v>145</v>
      </c>
      <c r="AT244" s="70" t="s">
        <v>52</v>
      </c>
      <c r="AU244" s="70" t="s">
        <v>52</v>
      </c>
      <c r="AV244" s="70" t="s">
        <v>0</v>
      </c>
      <c r="AW244" s="211" t="s">
        <v>145</v>
      </c>
    </row>
    <row r="245" spans="13:49" hidden="1" x14ac:dyDescent="0.2">
      <c r="N245" s="65">
        <v>0</v>
      </c>
      <c r="O245" s="65">
        <v>0</v>
      </c>
      <c r="P245" s="65">
        <f>P243</f>
        <v>22</v>
      </c>
      <c r="Q245" s="65">
        <f>Q243</f>
        <v>57</v>
      </c>
      <c r="R245" s="65" t="s">
        <v>182</v>
      </c>
      <c r="S245" s="65" t="str">
        <f>$S$198</f>
        <v>&lt;4</v>
      </c>
      <c r="T245" s="65">
        <f>$P245</f>
        <v>22</v>
      </c>
      <c r="U245" s="65">
        <f>U243</f>
        <v>57</v>
      </c>
      <c r="V245" s="65" t="str">
        <f>$V$198</f>
        <v>&gt;3</v>
      </c>
      <c r="W245" s="65" t="s">
        <v>173</v>
      </c>
      <c r="X245" s="65">
        <f>$P245</f>
        <v>22</v>
      </c>
      <c r="Y245" s="65">
        <f>Y243</f>
        <v>57</v>
      </c>
      <c r="Z245" s="65" t="s">
        <v>174</v>
      </c>
      <c r="AA245" s="65" t="s">
        <v>175</v>
      </c>
      <c r="AB245" s="65">
        <f>$P245</f>
        <v>22</v>
      </c>
      <c r="AC245" s="65">
        <f>AC243</f>
        <v>57</v>
      </c>
      <c r="AD245" s="65" t="s">
        <v>116</v>
      </c>
      <c r="AE245" s="65" t="s">
        <v>176</v>
      </c>
      <c r="AF245" s="65">
        <f>$P245</f>
        <v>22</v>
      </c>
      <c r="AG245" s="65">
        <f>AG243</f>
        <v>57</v>
      </c>
      <c r="AH245" s="65" t="s">
        <v>177</v>
      </c>
      <c r="AI245" s="65" t="s">
        <v>117</v>
      </c>
      <c r="AJ245" s="65">
        <f>$P245</f>
        <v>22</v>
      </c>
      <c r="AK245" s="65">
        <f>AK243</f>
        <v>57</v>
      </c>
      <c r="AL245" s="65" t="s">
        <v>118</v>
      </c>
      <c r="AM245" s="65" t="s">
        <v>178</v>
      </c>
      <c r="AN245" s="65">
        <f>$P245</f>
        <v>22</v>
      </c>
      <c r="AO245" s="65">
        <f>AO243</f>
        <v>57</v>
      </c>
      <c r="AP245" s="65" t="s">
        <v>179</v>
      </c>
      <c r="AQ245" s="65" t="s">
        <v>180</v>
      </c>
      <c r="AR245" s="65">
        <f>$P245</f>
        <v>22</v>
      </c>
      <c r="AS245" s="65">
        <f>AS243</f>
        <v>57</v>
      </c>
      <c r="AT245" s="65" t="s">
        <v>181</v>
      </c>
      <c r="AV245" s="65">
        <f>$P245</f>
        <v>22</v>
      </c>
      <c r="AW245" s="65">
        <f>AW243</f>
        <v>57</v>
      </c>
    </row>
    <row r="246" spans="13:49" ht="25.5" hidden="1" x14ac:dyDescent="0.2">
      <c r="N246" s="70" t="s">
        <v>52</v>
      </c>
      <c r="O246" s="70" t="s">
        <v>52</v>
      </c>
      <c r="P246" s="70" t="s">
        <v>0</v>
      </c>
      <c r="Q246" s="211" t="s">
        <v>145</v>
      </c>
      <c r="R246" s="70" t="s">
        <v>52</v>
      </c>
      <c r="S246" s="70" t="s">
        <v>52</v>
      </c>
      <c r="T246" s="70" t="s">
        <v>0</v>
      </c>
      <c r="U246" s="211" t="s">
        <v>145</v>
      </c>
      <c r="V246" s="70" t="s">
        <v>52</v>
      </c>
      <c r="W246" s="70" t="s">
        <v>52</v>
      </c>
      <c r="X246" s="70" t="s">
        <v>0</v>
      </c>
      <c r="Y246" s="211" t="s">
        <v>145</v>
      </c>
      <c r="Z246" s="70" t="s">
        <v>52</v>
      </c>
      <c r="AA246" s="70" t="s">
        <v>52</v>
      </c>
      <c r="AB246" s="70" t="s">
        <v>0</v>
      </c>
      <c r="AC246" s="211" t="s">
        <v>145</v>
      </c>
      <c r="AD246" s="70" t="s">
        <v>52</v>
      </c>
      <c r="AE246" s="70" t="s">
        <v>52</v>
      </c>
      <c r="AF246" s="70" t="s">
        <v>0</v>
      </c>
      <c r="AG246" s="211" t="s">
        <v>145</v>
      </c>
      <c r="AH246" s="70" t="s">
        <v>52</v>
      </c>
      <c r="AI246" s="70" t="s">
        <v>52</v>
      </c>
      <c r="AJ246" s="70" t="s">
        <v>0</v>
      </c>
      <c r="AK246" s="211" t="s">
        <v>145</v>
      </c>
      <c r="AL246" s="70" t="s">
        <v>52</v>
      </c>
      <c r="AM246" s="70" t="s">
        <v>52</v>
      </c>
      <c r="AN246" s="70" t="s">
        <v>0</v>
      </c>
      <c r="AO246" s="211" t="s">
        <v>145</v>
      </c>
      <c r="AP246" s="70" t="s">
        <v>52</v>
      </c>
      <c r="AQ246" s="70" t="s">
        <v>52</v>
      </c>
      <c r="AR246" s="70" t="s">
        <v>0</v>
      </c>
      <c r="AS246" s="211" t="s">
        <v>145</v>
      </c>
      <c r="AT246" s="70" t="s">
        <v>52</v>
      </c>
      <c r="AU246" s="70" t="s">
        <v>52</v>
      </c>
      <c r="AV246" s="70" t="s">
        <v>0</v>
      </c>
      <c r="AW246" s="211" t="s">
        <v>145</v>
      </c>
    </row>
    <row r="247" spans="13:49" hidden="1" x14ac:dyDescent="0.2">
      <c r="N247" s="65">
        <v>0</v>
      </c>
      <c r="O247" s="65">
        <v>0</v>
      </c>
      <c r="P247" s="65">
        <f>P243</f>
        <v>22</v>
      </c>
      <c r="Q247" s="65">
        <f>Q245</f>
        <v>57</v>
      </c>
      <c r="R247" s="65" t="s">
        <v>182</v>
      </c>
      <c r="S247" s="65" t="str">
        <f>$S$198</f>
        <v>&lt;4</v>
      </c>
      <c r="T247" s="65">
        <f>$P247</f>
        <v>22</v>
      </c>
      <c r="U247" s="65">
        <f>U245</f>
        <v>57</v>
      </c>
      <c r="V247" s="65" t="str">
        <f>$V$198</f>
        <v>&gt;3</v>
      </c>
      <c r="W247" s="65" t="s">
        <v>173</v>
      </c>
      <c r="X247" s="65">
        <f>$P247</f>
        <v>22</v>
      </c>
      <c r="Y247" s="65">
        <f>Y245</f>
        <v>57</v>
      </c>
      <c r="Z247" s="65" t="s">
        <v>174</v>
      </c>
      <c r="AA247" s="65" t="s">
        <v>175</v>
      </c>
      <c r="AB247" s="65">
        <f>$P247</f>
        <v>22</v>
      </c>
      <c r="AC247" s="65">
        <f>AC245</f>
        <v>57</v>
      </c>
      <c r="AD247" s="65" t="s">
        <v>116</v>
      </c>
      <c r="AE247" s="65" t="s">
        <v>176</v>
      </c>
      <c r="AF247" s="65">
        <f>$P247</f>
        <v>22</v>
      </c>
      <c r="AG247" s="65">
        <f>AG245</f>
        <v>57</v>
      </c>
      <c r="AH247" s="65" t="s">
        <v>177</v>
      </c>
      <c r="AI247" s="65" t="s">
        <v>117</v>
      </c>
      <c r="AJ247" s="65">
        <f>$P247</f>
        <v>22</v>
      </c>
      <c r="AK247" s="65">
        <f>AK245</f>
        <v>57</v>
      </c>
      <c r="AL247" s="65" t="s">
        <v>118</v>
      </c>
      <c r="AM247" s="65" t="s">
        <v>178</v>
      </c>
      <c r="AN247" s="65">
        <f>$P247</f>
        <v>22</v>
      </c>
      <c r="AO247" s="65">
        <f>AO245</f>
        <v>57</v>
      </c>
      <c r="AP247" s="65" t="s">
        <v>179</v>
      </c>
      <c r="AQ247" s="65" t="s">
        <v>180</v>
      </c>
      <c r="AR247" s="65">
        <f>$P247</f>
        <v>22</v>
      </c>
      <c r="AS247" s="65">
        <f>AS245</f>
        <v>57</v>
      </c>
      <c r="AT247" s="65" t="s">
        <v>181</v>
      </c>
      <c r="AV247" s="65">
        <f>$P247</f>
        <v>22</v>
      </c>
      <c r="AW247" s="65">
        <f>AW245</f>
        <v>57</v>
      </c>
    </row>
    <row r="248" spans="13:49" hidden="1" x14ac:dyDescent="0.2"/>
    <row r="249" spans="13:49" hidden="1" x14ac:dyDescent="0.2">
      <c r="M249" s="65" t="s">
        <v>57</v>
      </c>
      <c r="N249" s="65" t="str">
        <f>'Bestandesdaten &gt;100 ha'!$M$8</f>
        <v>WA abfr</v>
      </c>
      <c r="O249" s="65" t="str">
        <f>'Bestandesdaten &gt;100 ha'!$M$8</f>
        <v>WA abfr</v>
      </c>
      <c r="P249" s="65" t="s">
        <v>1</v>
      </c>
      <c r="Q249" s="65" t="str">
        <f>'Bestandesdaten &gt;100 ha'!$M$8</f>
        <v>WA abfr</v>
      </c>
      <c r="R249" s="65" t="str">
        <f>'Bestandesdaten &gt;100 ha'!$M$8</f>
        <v>WA abfr</v>
      </c>
      <c r="S249" s="65" t="s">
        <v>1</v>
      </c>
      <c r="T249" s="65" t="str">
        <f>'Bestandesdaten &gt;100 ha'!$M$8</f>
        <v>WA abfr</v>
      </c>
      <c r="U249" s="65" t="str">
        <f>'Bestandesdaten &gt;100 ha'!$M$8</f>
        <v>WA abfr</v>
      </c>
      <c r="V249" s="65" t="s">
        <v>1</v>
      </c>
    </row>
    <row r="250" spans="13:49" hidden="1" x14ac:dyDescent="0.2">
      <c r="N250" s="65" t="s">
        <v>191</v>
      </c>
      <c r="O250" s="65" t="s">
        <v>123</v>
      </c>
      <c r="P250" s="65">
        <v>3</v>
      </c>
      <c r="Q250" s="65" t="s">
        <v>191</v>
      </c>
      <c r="R250" s="65" t="s">
        <v>123</v>
      </c>
      <c r="S250" s="65">
        <v>2</v>
      </c>
      <c r="T250" s="65" t="s">
        <v>191</v>
      </c>
      <c r="U250" s="65" t="s">
        <v>123</v>
      </c>
      <c r="V250" s="65">
        <v>1</v>
      </c>
    </row>
    <row r="251" spans="13:49" hidden="1" x14ac:dyDescent="0.2">
      <c r="M251" s="65" t="s">
        <v>192</v>
      </c>
      <c r="N251" s="65" t="str">
        <f>'Bestandesdaten &gt;100 ha'!$M$8</f>
        <v>WA abfr</v>
      </c>
      <c r="O251" s="65" t="s">
        <v>1</v>
      </c>
      <c r="Q251" s="65" t="str">
        <f>'Bestandesdaten &gt;100 ha'!$M$8</f>
        <v>WA abfr</v>
      </c>
      <c r="R251" s="65" t="s">
        <v>1</v>
      </c>
      <c r="T251" s="65" t="str">
        <f>'Bestandesdaten &gt;100 ha'!$M$8</f>
        <v>WA abfr</v>
      </c>
      <c r="U251" s="65" t="s">
        <v>1</v>
      </c>
    </row>
    <row r="252" spans="13:49" hidden="1" x14ac:dyDescent="0.2">
      <c r="N252" s="65">
        <v>44</v>
      </c>
      <c r="O252" s="65">
        <v>3</v>
      </c>
      <c r="Q252" s="65">
        <v>44</v>
      </c>
      <c r="R252" s="65">
        <v>2</v>
      </c>
      <c r="T252" s="65">
        <v>44</v>
      </c>
      <c r="U252" s="65">
        <v>1</v>
      </c>
    </row>
    <row r="253" spans="13:49" hidden="1" x14ac:dyDescent="0.2"/>
    <row r="254" spans="13:49" hidden="1" x14ac:dyDescent="0.2">
      <c r="M254" s="65" t="s">
        <v>56</v>
      </c>
      <c r="N254" s="65" t="str">
        <f>'Bestandesdaten &gt;100 ha'!$M$8</f>
        <v>WA abfr</v>
      </c>
      <c r="O254" s="65" t="s">
        <v>1</v>
      </c>
    </row>
    <row r="255" spans="13:49" hidden="1" x14ac:dyDescent="0.2">
      <c r="N255" s="65">
        <v>42</v>
      </c>
      <c r="O255" s="65">
        <v>3</v>
      </c>
    </row>
    <row r="256" spans="13:49" hidden="1" x14ac:dyDescent="0.2">
      <c r="N256" s="65" t="str">
        <f>'Bestandesdaten &gt;100 ha'!$M$8</f>
        <v>WA abfr</v>
      </c>
      <c r="O256" s="65" t="s">
        <v>1</v>
      </c>
    </row>
    <row r="257" spans="14:57" hidden="1" x14ac:dyDescent="0.2">
      <c r="N257" s="65">
        <v>42</v>
      </c>
      <c r="O257" s="65">
        <v>2</v>
      </c>
    </row>
    <row r="258" spans="14:57" hidden="1" x14ac:dyDescent="0.2">
      <c r="N258" s="65" t="str">
        <f>'Bestandesdaten &gt;100 ha'!$M$8</f>
        <v>WA abfr</v>
      </c>
      <c r="O258" s="65" t="s">
        <v>1</v>
      </c>
    </row>
    <row r="259" spans="14:57" hidden="1" x14ac:dyDescent="0.2">
      <c r="N259" s="65">
        <v>42</v>
      </c>
      <c r="O259" s="65">
        <v>1</v>
      </c>
    </row>
    <row r="260" spans="14:57" hidden="1" x14ac:dyDescent="0.2">
      <c r="N260" s="65" t="str">
        <f>'Bestandesdaten &gt;100 ha'!$M$8</f>
        <v>WA abfr</v>
      </c>
      <c r="O260" s="65" t="s">
        <v>1</v>
      </c>
    </row>
    <row r="261" spans="14:57" hidden="1" x14ac:dyDescent="0.2">
      <c r="N261" s="65">
        <v>41</v>
      </c>
      <c r="O261" s="65">
        <v>3</v>
      </c>
    </row>
    <row r="262" spans="14:57" hidden="1" x14ac:dyDescent="0.2">
      <c r="N262" s="65" t="str">
        <f>'Bestandesdaten &gt;100 ha'!$M$8</f>
        <v>WA abfr</v>
      </c>
      <c r="O262" s="65" t="s">
        <v>1</v>
      </c>
    </row>
    <row r="263" spans="14:57" hidden="1" x14ac:dyDescent="0.2">
      <c r="N263" s="65">
        <v>41</v>
      </c>
      <c r="O263" s="65">
        <v>2</v>
      </c>
    </row>
    <row r="264" spans="14:57" hidden="1" x14ac:dyDescent="0.2">
      <c r="N264" s="65" t="str">
        <f>'Bestandesdaten &gt;100 ha'!$M$8</f>
        <v>WA abfr</v>
      </c>
      <c r="O264" s="65" t="s">
        <v>1</v>
      </c>
    </row>
    <row r="265" spans="14:57" hidden="1" x14ac:dyDescent="0.2">
      <c r="N265" s="65">
        <v>41</v>
      </c>
      <c r="O265" s="65">
        <v>1</v>
      </c>
    </row>
    <row r="266" spans="14:57" hidden="1" x14ac:dyDescent="0.2"/>
    <row r="267" spans="14:57" hidden="1" x14ac:dyDescent="0.2">
      <c r="N267" s="65" t="s">
        <v>308</v>
      </c>
      <c r="U267" s="65" t="s">
        <v>320</v>
      </c>
      <c r="V267" s="65" t="s">
        <v>24</v>
      </c>
      <c r="W267" s="65" t="s">
        <v>25</v>
      </c>
      <c r="X267" s="65" t="s">
        <v>110</v>
      </c>
      <c r="Y267" s="65" t="s">
        <v>24</v>
      </c>
      <c r="Z267" s="65" t="s">
        <v>25</v>
      </c>
      <c r="AA267" s="65" t="s">
        <v>110</v>
      </c>
      <c r="AB267" s="65" t="s">
        <v>24</v>
      </c>
      <c r="AC267" s="65" t="s">
        <v>25</v>
      </c>
      <c r="AD267" s="65" t="s">
        <v>110</v>
      </c>
      <c r="AE267" s="65" t="s">
        <v>24</v>
      </c>
      <c r="AF267" s="65" t="s">
        <v>25</v>
      </c>
      <c r="AG267" s="65" t="s">
        <v>110</v>
      </c>
      <c r="AH267" s="65" t="s">
        <v>24</v>
      </c>
      <c r="AI267" s="65" t="s">
        <v>25</v>
      </c>
      <c r="AJ267" s="65" t="s">
        <v>110</v>
      </c>
      <c r="AK267" s="65" t="s">
        <v>24</v>
      </c>
      <c r="AL267" s="65" t="s">
        <v>25</v>
      </c>
      <c r="AM267" s="65" t="s">
        <v>110</v>
      </c>
      <c r="AN267" s="65" t="s">
        <v>24</v>
      </c>
      <c r="AO267" s="65" t="s">
        <v>25</v>
      </c>
      <c r="AP267" s="65" t="s">
        <v>110</v>
      </c>
      <c r="AQ267" s="65" t="s">
        <v>24</v>
      </c>
      <c r="AR267" s="65" t="s">
        <v>25</v>
      </c>
      <c r="AS267" s="65" t="s">
        <v>110</v>
      </c>
      <c r="AT267" s="65" t="s">
        <v>24</v>
      </c>
      <c r="AU267" s="65" t="s">
        <v>25</v>
      </c>
      <c r="AV267" s="65" t="s">
        <v>110</v>
      </c>
    </row>
    <row r="268" spans="14:57" hidden="1" x14ac:dyDescent="0.2">
      <c r="V268" s="65">
        <f>IF(D83&lt;4,3,ROUND(D83/5,1)*5)</f>
        <v>3</v>
      </c>
      <c r="W268" s="65" t="str">
        <f>$I$3</f>
        <v>A</v>
      </c>
      <c r="X268" s="65">
        <v>11</v>
      </c>
      <c r="Y268" s="65">
        <f>IF(E83&lt;4,3,ROUND(E83/5,1)*5)</f>
        <v>3</v>
      </c>
      <c r="Z268" s="65" t="str">
        <f>$W$268</f>
        <v>A</v>
      </c>
      <c r="AA268" s="65">
        <f>X268</f>
        <v>11</v>
      </c>
      <c r="AB268" s="65">
        <f>IF(F83&lt;4,3,ROUND(F83/5,1)*5)</f>
        <v>3</v>
      </c>
      <c r="AC268" s="65" t="str">
        <f>$Z$268</f>
        <v>A</v>
      </c>
      <c r="AD268" s="65">
        <f>$AA$268</f>
        <v>11</v>
      </c>
      <c r="AE268" s="65">
        <f>IF(G83&lt;4,3,ROUND(G83/5,1)*5)</f>
        <v>3</v>
      </c>
      <c r="AF268" s="65" t="str">
        <f>$Z$268</f>
        <v>A</v>
      </c>
      <c r="AG268" s="65">
        <f>$AA$268</f>
        <v>11</v>
      </c>
      <c r="AH268" s="65">
        <f>IF(H83&lt;4,3,ROUND(H83/5,1)*5)</f>
        <v>3</v>
      </c>
      <c r="AI268" s="65" t="str">
        <f>$Z$268</f>
        <v>A</v>
      </c>
      <c r="AJ268" s="65">
        <f>$AA$268</f>
        <v>11</v>
      </c>
      <c r="AK268" s="65">
        <f>IF(I83&lt;4,3,ROUND(I83/5,1)*5)</f>
        <v>3</v>
      </c>
      <c r="AL268" s="65" t="str">
        <f>$Z$268</f>
        <v>A</v>
      </c>
      <c r="AM268" s="65">
        <f>$AA$268</f>
        <v>11</v>
      </c>
      <c r="AN268" s="65">
        <f>IF(J83&lt;4,3,ROUND(J83/5,1)*5)</f>
        <v>3</v>
      </c>
      <c r="AO268" s="65" t="str">
        <f>$Z$268</f>
        <v>A</v>
      </c>
      <c r="AP268" s="65">
        <f>$AA$268</f>
        <v>11</v>
      </c>
      <c r="AQ268" s="65">
        <f>IF(K83&lt;4,3,ROUND(K83/5,1)*5)</f>
        <v>3</v>
      </c>
      <c r="AR268" s="65" t="str">
        <f>$Z$268</f>
        <v>A</v>
      </c>
      <c r="AS268" s="65">
        <f>$AA$268</f>
        <v>11</v>
      </c>
      <c r="AT268" s="65">
        <f>IF(L83&lt;4,3,ROUND(L83/5,1)*5)</f>
        <v>3</v>
      </c>
      <c r="AU268" s="65" t="str">
        <f>$Z$268</f>
        <v>A</v>
      </c>
      <c r="AV268" s="65">
        <f>$AA$268</f>
        <v>11</v>
      </c>
    </row>
    <row r="269" spans="14:57" ht="15" hidden="1" x14ac:dyDescent="0.25">
      <c r="U269" s="298" t="s">
        <v>315</v>
      </c>
      <c r="V269" s="77" t="s">
        <v>24</v>
      </c>
      <c r="W269" s="77" t="s">
        <v>28</v>
      </c>
      <c r="X269" s="77" t="s">
        <v>29</v>
      </c>
      <c r="Y269" s="78"/>
      <c r="Z269" s="77" t="s">
        <v>24</v>
      </c>
      <c r="AA269" s="77" t="s">
        <v>28</v>
      </c>
      <c r="AB269" s="77" t="s">
        <v>29</v>
      </c>
      <c r="AC269" s="78"/>
      <c r="AD269" s="77" t="s">
        <v>24</v>
      </c>
      <c r="AE269" s="77" t="s">
        <v>28</v>
      </c>
      <c r="AF269" s="77" t="s">
        <v>29</v>
      </c>
      <c r="AG269" s="78"/>
      <c r="AH269" s="77" t="s">
        <v>24</v>
      </c>
      <c r="AI269" s="77" t="s">
        <v>28</v>
      </c>
      <c r="AJ269" s="77" t="s">
        <v>29</v>
      </c>
      <c r="AK269" s="78"/>
      <c r="AL269" s="77" t="s">
        <v>24</v>
      </c>
      <c r="AM269" s="77" t="s">
        <v>28</v>
      </c>
      <c r="AN269" s="77" t="s">
        <v>29</v>
      </c>
      <c r="AO269" s="78"/>
      <c r="AP269" s="77" t="s">
        <v>24</v>
      </c>
      <c r="AQ269" s="77" t="s">
        <v>28</v>
      </c>
      <c r="AR269" s="77" t="s">
        <v>29</v>
      </c>
      <c r="AS269" s="78"/>
      <c r="AT269" s="77" t="s">
        <v>24</v>
      </c>
      <c r="AU269" s="77" t="s">
        <v>28</v>
      </c>
      <c r="AV269" s="77" t="s">
        <v>29</v>
      </c>
      <c r="AW269" s="78"/>
      <c r="AX269" s="77" t="s">
        <v>24</v>
      </c>
      <c r="AY269" s="77" t="s">
        <v>28</v>
      </c>
      <c r="AZ269" s="77" t="s">
        <v>29</v>
      </c>
      <c r="BA269" s="78"/>
      <c r="BB269" s="77" t="s">
        <v>24</v>
      </c>
      <c r="BC269" s="77" t="s">
        <v>28</v>
      </c>
      <c r="BD269" s="77" t="s">
        <v>29</v>
      </c>
      <c r="BE269" s="78"/>
    </row>
    <row r="270" spans="14:57" ht="15" hidden="1" x14ac:dyDescent="0.25">
      <c r="U270" s="299" t="s">
        <v>316</v>
      </c>
      <c r="V270" s="67">
        <f>IF(D83&lt;7,6,ROUND(D83,0.1))</f>
        <v>6</v>
      </c>
      <c r="W270" s="67" t="s">
        <v>317</v>
      </c>
      <c r="X270" s="67">
        <f>IF($K$42&lt;='DB &gt; 100 ha'!R26,1,IF($K$42&gt;='DB &gt; 100 ha'!$Q$28,3,2))</f>
        <v>1</v>
      </c>
      <c r="Y270" s="300">
        <f>DGET('DB &gt; 100 ha'!$F$2:$N$41,'DB &gt; 100 ha'!$I$2,V269:X270)</f>
        <v>3</v>
      </c>
      <c r="Z270" s="67">
        <f>IF(E83&lt;7,6,ROUND(E83,0.1))</f>
        <v>6</v>
      </c>
      <c r="AA270" s="67" t="s">
        <v>317</v>
      </c>
      <c r="AB270" s="67">
        <f>IF($K$42&lt;='DB &gt; 100 ha'!V26,1,IF($K$42&gt;='DB &gt; 100 ha'!$Q$28,3,2))</f>
        <v>1</v>
      </c>
      <c r="AC270" s="300">
        <f>DGET('DB &gt; 100 ha'!$F$2:$N$41,'DB &gt; 100 ha'!$I$2,Z269:AB270)</f>
        <v>3</v>
      </c>
      <c r="AD270" s="67">
        <f>IF(F83&lt;7,6,ROUND(F83,0.1))</f>
        <v>6</v>
      </c>
      <c r="AE270" s="67" t="s">
        <v>317</v>
      </c>
      <c r="AF270" s="67">
        <f>IF($K$42&lt;='DB &gt; 100 ha'!Z26,1,IF($K$42&gt;='DB &gt; 100 ha'!$Q$28,3,2))</f>
        <v>1</v>
      </c>
      <c r="AG270" s="300">
        <f>DGET('DB &gt; 100 ha'!$F$2:$N$41,'DB &gt; 100 ha'!$I$2,AD269:AF270)</f>
        <v>3</v>
      </c>
      <c r="AH270" s="67">
        <f>IF(G83&lt;7,6,ROUND(G83,0.1))</f>
        <v>6</v>
      </c>
      <c r="AI270" s="67" t="s">
        <v>317</v>
      </c>
      <c r="AJ270" s="67">
        <f>IF($K$42&lt;='DB &gt; 100 ha'!AD26,1,IF($K$42&gt;='DB &gt; 100 ha'!$Q$28,3,2))</f>
        <v>1</v>
      </c>
      <c r="AK270" s="300">
        <f>DGET('DB &gt; 100 ha'!$F$2:$N$41,'DB &gt; 100 ha'!$I$2,AH269:AJ270)</f>
        <v>3</v>
      </c>
      <c r="AL270" s="67">
        <f>IF(H83&lt;7,6,ROUND(H83,0.1))</f>
        <v>6</v>
      </c>
      <c r="AM270" s="67" t="s">
        <v>317</v>
      </c>
      <c r="AN270" s="67">
        <f>IF($K$42&lt;='DB &gt; 100 ha'!AH26,1,IF($K$42&gt;='DB &gt; 100 ha'!$Q$28,3,2))</f>
        <v>1</v>
      </c>
      <c r="AO270" s="300">
        <f>DGET('DB &gt; 100 ha'!$F$2:$N$41,'DB &gt; 100 ha'!$I$2,AL269:AN270)</f>
        <v>3</v>
      </c>
      <c r="AP270" s="67">
        <f>IF(I83&lt;7,6,ROUND(I83,0.1))</f>
        <v>6</v>
      </c>
      <c r="AQ270" s="67" t="s">
        <v>317</v>
      </c>
      <c r="AR270" s="67">
        <f>IF($K$42&lt;='DB &gt; 100 ha'!AL26,1,IF($K$42&gt;='DB &gt; 100 ha'!$Q$28,3,2))</f>
        <v>1</v>
      </c>
      <c r="AS270" s="300">
        <f>DGET('DB &gt; 100 ha'!$F$2:$N$41,'DB &gt; 100 ha'!$I$2,AP269:AR270)</f>
        <v>3</v>
      </c>
      <c r="AT270" s="67">
        <f>IF(J83&lt;7,6,ROUND(J83,0.1))</f>
        <v>6</v>
      </c>
      <c r="AU270" s="67" t="s">
        <v>317</v>
      </c>
      <c r="AV270" s="67">
        <f>IF($K$42&lt;='DB &gt; 100 ha'!AP26,1,IF($K$42&gt;='DB &gt; 100 ha'!$Q$28,3,2))</f>
        <v>1</v>
      </c>
      <c r="AW270" s="300">
        <f>DGET('DB &gt; 100 ha'!$F$2:$N$41,'DB &gt; 100 ha'!$I$2,AT269:AV270)</f>
        <v>3</v>
      </c>
      <c r="AX270" s="67">
        <f>IF(K83&lt;7,6,ROUND(K83,0.1))</f>
        <v>6</v>
      </c>
      <c r="AY270" s="67" t="s">
        <v>317</v>
      </c>
      <c r="AZ270" s="67">
        <f>IF($K$42&lt;='DB &gt; 100 ha'!AT26,1,IF($K$42&gt;='DB &gt; 100 ha'!$Q$28,3,2))</f>
        <v>1</v>
      </c>
      <c r="BA270" s="300">
        <f>DGET('DB &gt; 100 ha'!$F$2:$N$41,'DB &gt; 100 ha'!$I$2,AX269:AZ270)</f>
        <v>3</v>
      </c>
      <c r="BB270" s="67">
        <f>IF(L83&lt;7,6,ROUND(L83,0.1))</f>
        <v>6</v>
      </c>
      <c r="BC270" s="67" t="s">
        <v>317</v>
      </c>
      <c r="BD270" s="67">
        <f>IF($K$42&lt;='DB &gt; 100 ha'!AX26,1,IF($K$42&gt;='DB &gt; 100 ha'!$Q$28,3,2))</f>
        <v>1</v>
      </c>
      <c r="BE270" s="300">
        <f>DGET('DB &gt; 100 ha'!$F$2:$N$41,'DB &gt; 100 ha'!$I$2,BB269:BD270)</f>
        <v>3</v>
      </c>
    </row>
    <row r="271" spans="14:57" ht="15" hidden="1" x14ac:dyDescent="0.25">
      <c r="U271" s="157" t="s">
        <v>315</v>
      </c>
      <c r="V271" s="77" t="s">
        <v>24</v>
      </c>
      <c r="W271" s="77" t="s">
        <v>28</v>
      </c>
      <c r="X271" s="77" t="s">
        <v>29</v>
      </c>
      <c r="Y271" s="300">
        <f>IF(X272=0,0,DGET('DB &gt; 100 ha'!$F$2:$N$41,'DB &gt; 100 ha'!$J$2,V271:X272))</f>
        <v>0</v>
      </c>
      <c r="Z271" s="77" t="s">
        <v>24</v>
      </c>
      <c r="AA271" s="77" t="s">
        <v>28</v>
      </c>
      <c r="AB271" s="77" t="s">
        <v>29</v>
      </c>
      <c r="AC271" s="300">
        <f>IF(AB272=0,0,DGET('DB &gt; 100 ha'!$F$2:$N$41,'DB &gt; 100 ha'!$J$2,Z271:AB272))</f>
        <v>0</v>
      </c>
      <c r="AD271" s="77" t="s">
        <v>24</v>
      </c>
      <c r="AE271" s="77" t="s">
        <v>28</v>
      </c>
      <c r="AF271" s="77" t="s">
        <v>29</v>
      </c>
      <c r="AG271" s="300">
        <f>IF(AF272=0,0,DGET('DB &gt; 100 ha'!$F$2:$N$41,'DB &gt; 100 ha'!$J$2,AD271:AF272))</f>
        <v>0</v>
      </c>
      <c r="AH271" s="77" t="s">
        <v>24</v>
      </c>
      <c r="AI271" s="77" t="s">
        <v>28</v>
      </c>
      <c r="AJ271" s="77" t="s">
        <v>29</v>
      </c>
      <c r="AK271" s="300">
        <f>IF(AJ272=0,0,DGET('DB &gt; 100 ha'!$F$2:$N$41,'DB &gt; 100 ha'!$J$2,AH271:AJ272))</f>
        <v>0</v>
      </c>
      <c r="AL271" s="77" t="s">
        <v>24</v>
      </c>
      <c r="AM271" s="77" t="s">
        <v>28</v>
      </c>
      <c r="AN271" s="77" t="s">
        <v>29</v>
      </c>
      <c r="AO271" s="300">
        <f>IF(AN272=0,0,DGET('DB &gt; 100 ha'!$F$2:$N$41,'DB &gt; 100 ha'!$J$2,AL271:AN272))</f>
        <v>0</v>
      </c>
      <c r="AP271" s="77" t="s">
        <v>24</v>
      </c>
      <c r="AQ271" s="77" t="s">
        <v>28</v>
      </c>
      <c r="AR271" s="77" t="s">
        <v>29</v>
      </c>
      <c r="AS271" s="300">
        <f>IF(AR272=0,0,DGET('DB &gt; 100 ha'!$F$2:$N$41,'DB &gt; 100 ha'!$J$2,AP271:AR272))</f>
        <v>0</v>
      </c>
      <c r="AT271" s="77" t="s">
        <v>24</v>
      </c>
      <c r="AU271" s="77" t="s">
        <v>28</v>
      </c>
      <c r="AV271" s="77" t="s">
        <v>29</v>
      </c>
      <c r="AW271" s="300">
        <f>IF(AV272=0,0,DGET('DB &gt; 100 ha'!$F$2:$N$41,'DB &gt; 100 ha'!$J$2,AT271:AV272))</f>
        <v>0</v>
      </c>
      <c r="AX271" s="77" t="s">
        <v>24</v>
      </c>
      <c r="AY271" s="77" t="s">
        <v>28</v>
      </c>
      <c r="AZ271" s="77" t="s">
        <v>29</v>
      </c>
      <c r="BA271" s="300">
        <f>IF(AZ272=0,0,DGET('DB &gt; 100 ha'!$F$2:$N$41,'DB &gt; 100 ha'!$J$2,AX271:AZ272))</f>
        <v>0</v>
      </c>
      <c r="BB271" s="77" t="s">
        <v>24</v>
      </c>
      <c r="BC271" s="77" t="s">
        <v>28</v>
      </c>
      <c r="BD271" s="77" t="s">
        <v>29</v>
      </c>
      <c r="BE271" s="300">
        <f>IF(BD272=0,0,DGET('DB &gt; 100 ha'!$F$2:$N$41,'DB &gt; 100 ha'!$J$2,BB271:BD272))</f>
        <v>0</v>
      </c>
    </row>
    <row r="272" spans="14:57" ht="15" hidden="1" x14ac:dyDescent="0.25">
      <c r="U272" s="157" t="s">
        <v>332</v>
      </c>
      <c r="V272" s="67">
        <f>V270</f>
        <v>6</v>
      </c>
      <c r="W272" s="67" t="s">
        <v>317</v>
      </c>
      <c r="X272" s="65">
        <f>IF($K$43&gt;'DB &gt; 100 ha'!$R$31,'DB &gt; 100 ha'!$P$32,IF($K$43&gt;'DB &gt; 100 ha'!$R$30,'DB &gt; 100 ha'!$P$31,IF($K$43&gt;='DB &gt; 100 ha'!$Q$30,'DB &gt; 100 ha'!$P$26,0)))</f>
        <v>0</v>
      </c>
      <c r="Z272" s="67">
        <f>Z270</f>
        <v>6</v>
      </c>
      <c r="AA272" s="67" t="s">
        <v>317</v>
      </c>
      <c r="AB272" s="65">
        <f>IF($K$43&gt;'DB &gt; 100 ha'!$R$31,'DB &gt; 100 ha'!$P$32,IF($K$43&gt;'DB &gt; 100 ha'!$R$30,'DB &gt; 100 ha'!$P$31,IF($K$43&gt;='DB &gt; 100 ha'!$Q$30,'DB &gt; 100 ha'!$P$26,0)))</f>
        <v>0</v>
      </c>
      <c r="AC272" s="300"/>
      <c r="AD272" s="67">
        <f>AD270</f>
        <v>6</v>
      </c>
      <c r="AE272" s="67" t="s">
        <v>317</v>
      </c>
      <c r="AF272" s="65">
        <f>IF($K$43&gt;'DB &gt; 100 ha'!$R$31,'DB &gt; 100 ha'!$P$32,IF($K$43&gt;'DB &gt; 100 ha'!$R$30,'DB &gt; 100 ha'!$P$31,IF($K$43&gt;='DB &gt; 100 ha'!$Q$30,'DB &gt; 100 ha'!$P$26,0)))</f>
        <v>0</v>
      </c>
      <c r="AG272" s="300"/>
      <c r="AH272" s="67">
        <f>AH270</f>
        <v>6</v>
      </c>
      <c r="AI272" s="67" t="s">
        <v>317</v>
      </c>
      <c r="AJ272" s="65">
        <f>IF($K$43&gt;'DB &gt; 100 ha'!$R$31,'DB &gt; 100 ha'!$P$32,IF($K$43&gt;'DB &gt; 100 ha'!$R$30,'DB &gt; 100 ha'!$P$31,IF($K$43&gt;='DB &gt; 100 ha'!$Q$30,'DB &gt; 100 ha'!$P$26,0)))</f>
        <v>0</v>
      </c>
      <c r="AK272" s="300"/>
      <c r="AL272" s="67">
        <f>AL270</f>
        <v>6</v>
      </c>
      <c r="AM272" s="67" t="s">
        <v>317</v>
      </c>
      <c r="AN272" s="65">
        <f>IF($K$43&gt;'DB &gt; 100 ha'!$R$31,'DB &gt; 100 ha'!$P$32,IF($K$43&gt;'DB &gt; 100 ha'!$R$30,'DB &gt; 100 ha'!$P$31,IF($K$43&gt;='DB &gt; 100 ha'!$Q$30,'DB &gt; 100 ha'!$P$26,0)))</f>
        <v>0</v>
      </c>
      <c r="AO272" s="300"/>
      <c r="AP272" s="67">
        <f>AP270</f>
        <v>6</v>
      </c>
      <c r="AQ272" s="67" t="s">
        <v>317</v>
      </c>
      <c r="AR272" s="65">
        <f>IF($K$43&gt;'DB &gt; 100 ha'!$R$31,'DB &gt; 100 ha'!$P$32,IF($K$43&gt;'DB &gt; 100 ha'!$R$30,'DB &gt; 100 ha'!$P$31,IF($K$43&gt;='DB &gt; 100 ha'!$Q$30,'DB &gt; 100 ha'!$P$26,0)))</f>
        <v>0</v>
      </c>
      <c r="AS272" s="300"/>
      <c r="AT272" s="67">
        <f>AT270</f>
        <v>6</v>
      </c>
      <c r="AU272" s="67" t="s">
        <v>317</v>
      </c>
      <c r="AV272" s="65">
        <f>IF($K$43&gt;'DB &gt; 100 ha'!$R$31,'DB &gt; 100 ha'!$P$32,IF($K$43&gt;'DB &gt; 100 ha'!$R$30,'DB &gt; 100 ha'!$P$31,IF($K$43&gt;='DB &gt; 100 ha'!$Q$30,'DB &gt; 100 ha'!$P$26,0)))</f>
        <v>0</v>
      </c>
      <c r="AW272" s="300"/>
      <c r="AX272" s="67">
        <f>AX270</f>
        <v>6</v>
      </c>
      <c r="AY272" s="67" t="s">
        <v>317</v>
      </c>
      <c r="AZ272" s="65">
        <f>IF($K$43&gt;'DB &gt; 100 ha'!$R$31,'DB &gt; 100 ha'!$P$32,IF($K$43&gt;'DB &gt; 100 ha'!$R$30,'DB &gt; 100 ha'!$P$31,IF($K$43&gt;='DB &gt; 100 ha'!$Q$30,'DB &gt; 100 ha'!$P$26,0)))</f>
        <v>0</v>
      </c>
      <c r="BA272" s="300"/>
      <c r="BB272" s="67">
        <f>BB270</f>
        <v>6</v>
      </c>
      <c r="BC272" s="67" t="s">
        <v>317</v>
      </c>
      <c r="BD272" s="65">
        <f>IF($K$43&gt;'DB &gt; 100 ha'!$R$31,'DB &gt; 100 ha'!$P$32,IF($K$43&gt;'DB &gt; 100 ha'!$R$30,'DB &gt; 100 ha'!$P$31,IF($K$43&gt;='DB &gt; 100 ha'!$Q$30,'DB &gt; 100 ha'!$P$26,0)))</f>
        <v>0</v>
      </c>
      <c r="BE272" s="300"/>
    </row>
    <row r="273" spans="21:57" ht="15" hidden="1" x14ac:dyDescent="0.25">
      <c r="U273" s="157" t="s">
        <v>315</v>
      </c>
      <c r="V273" s="77" t="s">
        <v>24</v>
      </c>
      <c r="W273" s="77" t="s">
        <v>28</v>
      </c>
      <c r="X273" s="77" t="s">
        <v>29</v>
      </c>
      <c r="Y273" s="300">
        <f>DGET('DB &gt; 100 ha'!$F$2:$N$41,'DB &gt; 100 ha'!$K$2,V273:X274)</f>
        <v>41</v>
      </c>
      <c r="Z273" s="77" t="s">
        <v>24</v>
      </c>
      <c r="AA273" s="77" t="s">
        <v>28</v>
      </c>
      <c r="AB273" s="77" t="s">
        <v>29</v>
      </c>
      <c r="AC273" s="300">
        <f>DGET('DB &gt; 100 ha'!$F$2:$N$41,'DB &gt; 100 ha'!$K$2,Z273:AB274)</f>
        <v>41</v>
      </c>
      <c r="AD273" s="77" t="s">
        <v>24</v>
      </c>
      <c r="AE273" s="77" t="s">
        <v>28</v>
      </c>
      <c r="AF273" s="77" t="s">
        <v>29</v>
      </c>
      <c r="AG273" s="300">
        <f>DGET('DB &gt; 100 ha'!$F$2:$N$41,'DB &gt; 100 ha'!$K$2,AD273:AF274)</f>
        <v>41</v>
      </c>
      <c r="AH273" s="77" t="s">
        <v>24</v>
      </c>
      <c r="AI273" s="77" t="s">
        <v>28</v>
      </c>
      <c r="AJ273" s="77" t="s">
        <v>29</v>
      </c>
      <c r="AK273" s="300">
        <f>DGET('DB &gt; 100 ha'!$F$2:$N$41,'DB &gt; 100 ha'!$K$2,AH273:AJ274)</f>
        <v>41</v>
      </c>
      <c r="AL273" s="77" t="s">
        <v>24</v>
      </c>
      <c r="AM273" s="77" t="s">
        <v>28</v>
      </c>
      <c r="AN273" s="77" t="s">
        <v>29</v>
      </c>
      <c r="AO273" s="300">
        <f>DGET('DB &gt; 100 ha'!$F$2:$N$41,'DB &gt; 100 ha'!$K$2,AL273:AN274)</f>
        <v>41</v>
      </c>
      <c r="AP273" s="77" t="s">
        <v>24</v>
      </c>
      <c r="AQ273" s="77" t="s">
        <v>28</v>
      </c>
      <c r="AR273" s="77" t="s">
        <v>29</v>
      </c>
      <c r="AS273" s="300">
        <f>DGET('DB &gt; 100 ha'!$F$2:$N$41,'DB &gt; 100 ha'!$K$2,AP273:AR274)</f>
        <v>41</v>
      </c>
      <c r="AT273" s="77" t="s">
        <v>24</v>
      </c>
      <c r="AU273" s="77" t="s">
        <v>28</v>
      </c>
      <c r="AV273" s="77" t="s">
        <v>29</v>
      </c>
      <c r="AW273" s="300">
        <f>DGET('DB &gt; 100 ha'!$F$2:$N$41,'DB &gt; 100 ha'!$K$2,AT273:AV274)</f>
        <v>41</v>
      </c>
      <c r="AX273" s="77" t="s">
        <v>24</v>
      </c>
      <c r="AY273" s="77" t="s">
        <v>28</v>
      </c>
      <c r="AZ273" s="77" t="s">
        <v>29</v>
      </c>
      <c r="BA273" s="300">
        <f>DGET('DB &gt; 100 ha'!$F$2:$N$41,'DB &gt; 100 ha'!$K$2,AX273:AZ274)</f>
        <v>41</v>
      </c>
      <c r="BB273" s="77" t="s">
        <v>24</v>
      </c>
      <c r="BC273" s="77" t="s">
        <v>28</v>
      </c>
      <c r="BD273" s="77" t="s">
        <v>29</v>
      </c>
      <c r="BE273" s="300">
        <f>DGET('DB &gt; 100 ha'!$F$2:$N$41,'DB &gt; 100 ha'!$K$2,BB273:BD274)</f>
        <v>41</v>
      </c>
    </row>
    <row r="274" spans="21:57" ht="15" hidden="1" x14ac:dyDescent="0.25">
      <c r="U274" s="157" t="s">
        <v>336</v>
      </c>
      <c r="V274" s="67">
        <f>V272</f>
        <v>6</v>
      </c>
      <c r="W274" s="67" t="s">
        <v>317</v>
      </c>
      <c r="X274" s="65">
        <v>1</v>
      </c>
      <c r="Z274" s="67">
        <f>Z272</f>
        <v>6</v>
      </c>
      <c r="AA274" s="67" t="s">
        <v>317</v>
      </c>
      <c r="AB274" s="65">
        <v>1</v>
      </c>
      <c r="AD274" s="67">
        <f>AD272</f>
        <v>6</v>
      </c>
      <c r="AE274" s="67" t="s">
        <v>317</v>
      </c>
      <c r="AF274" s="65">
        <v>1</v>
      </c>
      <c r="AH274" s="67">
        <f>AH272</f>
        <v>6</v>
      </c>
      <c r="AI274" s="67" t="s">
        <v>317</v>
      </c>
      <c r="AJ274" s="65">
        <v>1</v>
      </c>
      <c r="AL274" s="67">
        <f>AL272</f>
        <v>6</v>
      </c>
      <c r="AM274" s="67" t="s">
        <v>317</v>
      </c>
      <c r="AN274" s="65">
        <v>1</v>
      </c>
      <c r="AP274" s="67">
        <f>AP272</f>
        <v>6</v>
      </c>
      <c r="AQ274" s="67" t="s">
        <v>317</v>
      </c>
      <c r="AR274" s="65">
        <v>1</v>
      </c>
      <c r="AT274" s="67">
        <f>AT272</f>
        <v>6</v>
      </c>
      <c r="AU274" s="67" t="s">
        <v>317</v>
      </c>
      <c r="AV274" s="65">
        <v>1</v>
      </c>
      <c r="AX274" s="67">
        <f>AX272</f>
        <v>6</v>
      </c>
      <c r="AY274" s="67" t="s">
        <v>317</v>
      </c>
      <c r="AZ274" s="65">
        <v>1</v>
      </c>
      <c r="BB274" s="67">
        <f>BB272</f>
        <v>6</v>
      </c>
      <c r="BC274" s="67" t="s">
        <v>317</v>
      </c>
      <c r="BD274" s="65">
        <v>1</v>
      </c>
    </row>
    <row r="275" spans="21:57" ht="15" hidden="1" x14ac:dyDescent="0.25">
      <c r="U275" s="157" t="s">
        <v>315</v>
      </c>
      <c r="V275" s="77" t="s">
        <v>24</v>
      </c>
      <c r="W275" s="77" t="s">
        <v>28</v>
      </c>
      <c r="X275" s="77" t="s">
        <v>29</v>
      </c>
      <c r="Y275" s="300">
        <f>DGET('DB &gt; 100 ha'!$F$2:$N$41,'DB &gt; 100 ha'!$L$2,V275:X276)</f>
        <v>11</v>
      </c>
      <c r="Z275" s="77" t="s">
        <v>24</v>
      </c>
      <c r="AA275" s="77" t="s">
        <v>28</v>
      </c>
      <c r="AB275" s="77" t="s">
        <v>29</v>
      </c>
      <c r="AC275" s="300">
        <f>DGET('DB &gt; 100 ha'!$F$2:$N$41,'DB &gt; 100 ha'!$L$2,Z275:AB276)</f>
        <v>11</v>
      </c>
      <c r="AD275" s="77" t="s">
        <v>24</v>
      </c>
      <c r="AE275" s="77" t="s">
        <v>28</v>
      </c>
      <c r="AF275" s="77" t="s">
        <v>29</v>
      </c>
      <c r="AG275" s="300">
        <f>DGET('DB &gt; 100 ha'!$F$2:$N$41,'DB &gt; 100 ha'!$L$2,AD275:AF276)</f>
        <v>11</v>
      </c>
      <c r="AH275" s="77" t="s">
        <v>24</v>
      </c>
      <c r="AI275" s="77" t="s">
        <v>28</v>
      </c>
      <c r="AJ275" s="77" t="s">
        <v>29</v>
      </c>
      <c r="AK275" s="300">
        <f>DGET('DB &gt; 100 ha'!$F$2:$N$41,'DB &gt; 100 ha'!$L$2,AH275:AJ276)</f>
        <v>11</v>
      </c>
      <c r="AL275" s="77" t="s">
        <v>24</v>
      </c>
      <c r="AM275" s="77" t="s">
        <v>28</v>
      </c>
      <c r="AN275" s="77" t="s">
        <v>29</v>
      </c>
      <c r="AO275" s="300">
        <f>DGET('DB &gt; 100 ha'!$F$2:$N$41,'DB &gt; 100 ha'!$L$2,AL275:AN276)</f>
        <v>11</v>
      </c>
      <c r="AP275" s="77" t="s">
        <v>24</v>
      </c>
      <c r="AQ275" s="77" t="s">
        <v>28</v>
      </c>
      <c r="AR275" s="77" t="s">
        <v>29</v>
      </c>
      <c r="AS275" s="300">
        <f>DGET('DB &gt; 100 ha'!$F$2:$N$41,'DB &gt; 100 ha'!$L$2,AP275:AR276)</f>
        <v>11</v>
      </c>
      <c r="AT275" s="77" t="s">
        <v>24</v>
      </c>
      <c r="AU275" s="77" t="s">
        <v>28</v>
      </c>
      <c r="AV275" s="77" t="s">
        <v>29</v>
      </c>
      <c r="AW275" s="300">
        <f>DGET('DB &gt; 100 ha'!$F$2:$N$41,'DB &gt; 100 ha'!$L$2,AT275:AV276)</f>
        <v>11</v>
      </c>
      <c r="AX275" s="77" t="s">
        <v>24</v>
      </c>
      <c r="AY275" s="77" t="s">
        <v>28</v>
      </c>
      <c r="AZ275" s="77" t="s">
        <v>29</v>
      </c>
      <c r="BA275" s="300">
        <f>DGET('DB &gt; 100 ha'!$F$2:$N$41,'DB &gt; 100 ha'!$L$2,AX275:AZ276)</f>
        <v>11</v>
      </c>
      <c r="BB275" s="77" t="s">
        <v>24</v>
      </c>
      <c r="BC275" s="77" t="s">
        <v>28</v>
      </c>
      <c r="BD275" s="77" t="s">
        <v>29</v>
      </c>
      <c r="BE275" s="300">
        <f>DGET('DB &gt; 100 ha'!$F$2:$N$41,'DB &gt; 100 ha'!$L$2,BB275:BD276)</f>
        <v>11</v>
      </c>
    </row>
    <row r="276" spans="21:57" ht="15" hidden="1" x14ac:dyDescent="0.25">
      <c r="U276" s="157" t="s">
        <v>337</v>
      </c>
      <c r="V276" s="67">
        <f>V274</f>
        <v>6</v>
      </c>
      <c r="W276" s="77" t="str">
        <f>W274</f>
        <v>&lt;20</v>
      </c>
      <c r="X276" s="65">
        <f>X274</f>
        <v>1</v>
      </c>
      <c r="Z276" s="67">
        <f>Z274</f>
        <v>6</v>
      </c>
      <c r="AA276" s="77" t="str">
        <f>AA274</f>
        <v>&lt;20</v>
      </c>
      <c r="AB276" s="65">
        <f>AB274</f>
        <v>1</v>
      </c>
      <c r="AD276" s="67">
        <f>AD274</f>
        <v>6</v>
      </c>
      <c r="AE276" s="77" t="str">
        <f>AE274</f>
        <v>&lt;20</v>
      </c>
      <c r="AF276" s="65">
        <f>AF274</f>
        <v>1</v>
      </c>
      <c r="AH276" s="67">
        <f>AH274</f>
        <v>6</v>
      </c>
      <c r="AI276" s="77" t="str">
        <f>AI274</f>
        <v>&lt;20</v>
      </c>
      <c r="AJ276" s="65">
        <f>AJ274</f>
        <v>1</v>
      </c>
      <c r="AL276" s="67">
        <f>AL274</f>
        <v>6</v>
      </c>
      <c r="AM276" s="77" t="str">
        <f>AM274</f>
        <v>&lt;20</v>
      </c>
      <c r="AN276" s="65">
        <f>AN274</f>
        <v>1</v>
      </c>
      <c r="AP276" s="67">
        <f>AP274</f>
        <v>6</v>
      </c>
      <c r="AQ276" s="77" t="str">
        <f>AQ274</f>
        <v>&lt;20</v>
      </c>
      <c r="AR276" s="65">
        <f>AR274</f>
        <v>1</v>
      </c>
      <c r="AT276" s="67">
        <f>AT274</f>
        <v>6</v>
      </c>
      <c r="AU276" s="77" t="str">
        <f>AU274</f>
        <v>&lt;20</v>
      </c>
      <c r="AV276" s="65">
        <f>AV274</f>
        <v>1</v>
      </c>
      <c r="AX276" s="67">
        <f>AX274</f>
        <v>6</v>
      </c>
      <c r="AY276" s="77" t="str">
        <f>AY274</f>
        <v>&lt;20</v>
      </c>
      <c r="AZ276" s="65">
        <f>AZ274</f>
        <v>1</v>
      </c>
      <c r="BB276" s="67">
        <f>BB274</f>
        <v>6</v>
      </c>
      <c r="BC276" s="77" t="str">
        <f>BC274</f>
        <v>&lt;20</v>
      </c>
      <c r="BD276" s="65">
        <f>BD274</f>
        <v>1</v>
      </c>
    </row>
    <row r="277" spans="21:57" ht="15" hidden="1" x14ac:dyDescent="0.25">
      <c r="U277" s="157" t="s">
        <v>315</v>
      </c>
      <c r="V277" s="77" t="s">
        <v>24</v>
      </c>
      <c r="W277" s="77" t="s">
        <v>28</v>
      </c>
      <c r="X277" s="77" t="s">
        <v>29</v>
      </c>
      <c r="Y277" s="300">
        <f>DGET('DB &gt; 100 ha'!$F$2:$N$41,'DB &gt; 100 ha'!$M$2,V277:X278)</f>
        <v>0</v>
      </c>
      <c r="Z277" s="77" t="s">
        <v>24</v>
      </c>
      <c r="AA277" s="77" t="s">
        <v>28</v>
      </c>
      <c r="AB277" s="77" t="s">
        <v>29</v>
      </c>
      <c r="AC277" s="300">
        <f>DGET('DB &gt; 100 ha'!$F$2:$N$41,'DB &gt; 100 ha'!$M$2,Z277:AB278)</f>
        <v>0</v>
      </c>
      <c r="AD277" s="77" t="s">
        <v>24</v>
      </c>
      <c r="AE277" s="77" t="s">
        <v>28</v>
      </c>
      <c r="AF277" s="77" t="s">
        <v>29</v>
      </c>
      <c r="AG277" s="300">
        <f>DGET('DB &gt; 100 ha'!$F$2:$N$41,'DB &gt; 100 ha'!$M$2,AD277:AF278)</f>
        <v>0</v>
      </c>
      <c r="AH277" s="77" t="s">
        <v>24</v>
      </c>
      <c r="AI277" s="77" t="s">
        <v>28</v>
      </c>
      <c r="AJ277" s="77" t="s">
        <v>29</v>
      </c>
      <c r="AK277" s="300">
        <f>DGET('DB &gt; 100 ha'!$F$2:$N$41,'DB &gt; 100 ha'!$M$2,AH277:AJ278)</f>
        <v>0</v>
      </c>
      <c r="AL277" s="77" t="s">
        <v>24</v>
      </c>
      <c r="AM277" s="77" t="s">
        <v>28</v>
      </c>
      <c r="AN277" s="77" t="s">
        <v>29</v>
      </c>
      <c r="AO277" s="300">
        <f>DGET('DB &gt; 100 ha'!$F$2:$N$41,'DB &gt; 100 ha'!$M$2,AL277:AN278)</f>
        <v>0</v>
      </c>
      <c r="AP277" s="77" t="s">
        <v>24</v>
      </c>
      <c r="AQ277" s="77" t="s">
        <v>28</v>
      </c>
      <c r="AR277" s="77" t="s">
        <v>29</v>
      </c>
      <c r="AS277" s="300">
        <f>DGET('DB &gt; 100 ha'!$F$2:$N$41,'DB &gt; 100 ha'!$M$2,AP277:AR278)</f>
        <v>0</v>
      </c>
      <c r="AT277" s="77" t="s">
        <v>24</v>
      </c>
      <c r="AU277" s="77" t="s">
        <v>28</v>
      </c>
      <c r="AV277" s="77" t="s">
        <v>29</v>
      </c>
      <c r="AW277" s="300">
        <f>DGET('DB &gt; 100 ha'!$F$2:$N$41,'DB &gt; 100 ha'!$M$2,AT277:AV278)</f>
        <v>0</v>
      </c>
      <c r="AX277" s="77" t="s">
        <v>24</v>
      </c>
      <c r="AY277" s="77" t="s">
        <v>28</v>
      </c>
      <c r="AZ277" s="77" t="s">
        <v>29</v>
      </c>
      <c r="BA277" s="300">
        <f>DGET('DB &gt; 100 ha'!$F$2:$N$41,'DB &gt; 100 ha'!$M$2,AX277:AZ278)</f>
        <v>0</v>
      </c>
      <c r="BB277" s="77" t="s">
        <v>24</v>
      </c>
      <c r="BC277" s="77" t="s">
        <v>28</v>
      </c>
      <c r="BD277" s="77" t="s">
        <v>29</v>
      </c>
      <c r="BE277" s="300">
        <f>DGET('DB &gt; 100 ha'!$F$2:$N$41,'DB &gt; 100 ha'!$M$2,BB277:BD278)</f>
        <v>0</v>
      </c>
    </row>
    <row r="278" spans="21:57" ht="15" hidden="1" x14ac:dyDescent="0.25">
      <c r="U278" s="157" t="s">
        <v>342</v>
      </c>
      <c r="V278" s="67">
        <f>V276</f>
        <v>6</v>
      </c>
      <c r="W278" s="77" t="str">
        <f>W276</f>
        <v>&lt;20</v>
      </c>
      <c r="X278" s="65">
        <f>$O$64+1</f>
        <v>1</v>
      </c>
      <c r="Z278" s="67">
        <f>Z276</f>
        <v>6</v>
      </c>
      <c r="AA278" s="77" t="str">
        <f>AA276</f>
        <v>&lt;20</v>
      </c>
      <c r="AB278" s="65">
        <f>$O$64+1</f>
        <v>1</v>
      </c>
      <c r="AD278" s="67">
        <f>AD276</f>
        <v>6</v>
      </c>
      <c r="AE278" s="77" t="str">
        <f>AE276</f>
        <v>&lt;20</v>
      </c>
      <c r="AF278" s="65">
        <f>$O$64+1</f>
        <v>1</v>
      </c>
      <c r="AH278" s="67">
        <f>AH276</f>
        <v>6</v>
      </c>
      <c r="AI278" s="77" t="str">
        <f>AI276</f>
        <v>&lt;20</v>
      </c>
      <c r="AJ278" s="65">
        <f>$O$64+1</f>
        <v>1</v>
      </c>
      <c r="AL278" s="67">
        <f>AL276</f>
        <v>6</v>
      </c>
      <c r="AM278" s="77" t="str">
        <f>AM276</f>
        <v>&lt;20</v>
      </c>
      <c r="AN278" s="65">
        <f>$O$64+1</f>
        <v>1</v>
      </c>
      <c r="AP278" s="67">
        <f>AP276</f>
        <v>6</v>
      </c>
      <c r="AQ278" s="77" t="str">
        <f>AQ276</f>
        <v>&lt;20</v>
      </c>
      <c r="AR278" s="65">
        <f>$O$64+1</f>
        <v>1</v>
      </c>
      <c r="AT278" s="67">
        <f>AT276</f>
        <v>6</v>
      </c>
      <c r="AU278" s="77" t="str">
        <f>AU276</f>
        <v>&lt;20</v>
      </c>
      <c r="AV278" s="65">
        <f>$O$64+1</f>
        <v>1</v>
      </c>
      <c r="AX278" s="67">
        <f>AX276</f>
        <v>6</v>
      </c>
      <c r="AY278" s="77" t="str">
        <f>AY276</f>
        <v>&lt;20</v>
      </c>
      <c r="AZ278" s="65">
        <f>$O$64+1</f>
        <v>1</v>
      </c>
      <c r="BB278" s="67">
        <f>BB276</f>
        <v>6</v>
      </c>
      <c r="BC278" s="77" t="str">
        <f>BC276</f>
        <v>&lt;20</v>
      </c>
      <c r="BD278" s="65">
        <f>$O$64+1</f>
        <v>1</v>
      </c>
    </row>
    <row r="279" spans="21:57" hidden="1" x14ac:dyDescent="0.2"/>
    <row r="280" spans="21:57" hidden="1" x14ac:dyDescent="0.2">
      <c r="U280" s="65" t="s">
        <v>104</v>
      </c>
      <c r="V280" s="65" t="s">
        <v>24</v>
      </c>
      <c r="W280" s="65" t="s">
        <v>25</v>
      </c>
      <c r="X280" s="65" t="s">
        <v>110</v>
      </c>
      <c r="Y280" s="65" t="s">
        <v>24</v>
      </c>
      <c r="Z280" s="65" t="s">
        <v>25</v>
      </c>
      <c r="AA280" s="65" t="s">
        <v>110</v>
      </c>
      <c r="AB280" s="65" t="s">
        <v>24</v>
      </c>
      <c r="AC280" s="65" t="s">
        <v>25</v>
      </c>
      <c r="AD280" s="65" t="s">
        <v>110</v>
      </c>
      <c r="AE280" s="65" t="s">
        <v>24</v>
      </c>
      <c r="AF280" s="65" t="s">
        <v>25</v>
      </c>
      <c r="AG280" s="65" t="s">
        <v>110</v>
      </c>
      <c r="AH280" s="65" t="s">
        <v>24</v>
      </c>
      <c r="AI280" s="65" t="s">
        <v>25</v>
      </c>
      <c r="AJ280" s="65" t="s">
        <v>110</v>
      </c>
      <c r="AK280" s="65" t="s">
        <v>24</v>
      </c>
      <c r="AL280" s="65" t="s">
        <v>25</v>
      </c>
      <c r="AM280" s="65" t="s">
        <v>110</v>
      </c>
      <c r="AN280" s="65" t="s">
        <v>24</v>
      </c>
      <c r="AO280" s="65" t="s">
        <v>25</v>
      </c>
      <c r="AP280" s="65" t="s">
        <v>110</v>
      </c>
      <c r="AQ280" s="65" t="s">
        <v>24</v>
      </c>
      <c r="AR280" s="65" t="s">
        <v>25</v>
      </c>
      <c r="AS280" s="65" t="s">
        <v>110</v>
      </c>
      <c r="AT280" s="65" t="s">
        <v>24</v>
      </c>
      <c r="AU280" s="65" t="s">
        <v>25</v>
      </c>
      <c r="AV280" s="65" t="s">
        <v>110</v>
      </c>
    </row>
    <row r="281" spans="21:57" hidden="1" x14ac:dyDescent="0.2">
      <c r="V281" s="65">
        <f>IF(D90&lt;3,2,ROUND(D90/5,1)*5)</f>
        <v>2</v>
      </c>
      <c r="W281" s="65">
        <v>0</v>
      </c>
      <c r="X281" s="65">
        <v>12</v>
      </c>
      <c r="Y281" s="65">
        <f>IF(E90&lt;3,2,ROUND(E90/5,1)*5)</f>
        <v>2</v>
      </c>
      <c r="Z281" s="65">
        <f>W281</f>
        <v>0</v>
      </c>
      <c r="AA281" s="65">
        <f>X281</f>
        <v>12</v>
      </c>
      <c r="AB281" s="65">
        <f>IF(F90&lt;3,2,ROUND(F90/5,1)*5)</f>
        <v>2</v>
      </c>
      <c r="AC281" s="65">
        <f>$Z$281</f>
        <v>0</v>
      </c>
      <c r="AD281" s="65">
        <f>X281</f>
        <v>12</v>
      </c>
      <c r="AE281" s="65">
        <f>IF(G90&lt;3,2,ROUND(G90/5,1)*5)</f>
        <v>2</v>
      </c>
      <c r="AF281" s="65">
        <f>$Z$281</f>
        <v>0</v>
      </c>
      <c r="AG281" s="65">
        <f>X281</f>
        <v>12</v>
      </c>
      <c r="AH281" s="65">
        <f>IF(H90&lt;3,2,ROUND(H90/5,1)*5)</f>
        <v>2</v>
      </c>
      <c r="AI281" s="65">
        <f>$Z$281</f>
        <v>0</v>
      </c>
      <c r="AJ281" s="65">
        <f>X281</f>
        <v>12</v>
      </c>
      <c r="AK281" s="65">
        <f>IF(I90&lt;3,2,ROUND(I90/5,1)*5)</f>
        <v>2</v>
      </c>
      <c r="AL281" s="65">
        <f>$Z$281</f>
        <v>0</v>
      </c>
      <c r="AM281" s="65">
        <f>X281</f>
        <v>12</v>
      </c>
      <c r="AN281" s="65">
        <f>IF(J90&lt;3,2,ROUND(J90/5,1)*5)</f>
        <v>2</v>
      </c>
      <c r="AO281" s="65">
        <f>$Z$281</f>
        <v>0</v>
      </c>
      <c r="AP281" s="65">
        <f>AM281</f>
        <v>12</v>
      </c>
      <c r="AQ281" s="65">
        <f>IF(K90&lt;3,2,ROUND(K90/5,1)*5)</f>
        <v>2</v>
      </c>
      <c r="AR281" s="65">
        <f>$Z$281</f>
        <v>0</v>
      </c>
      <c r="AS281" s="65">
        <f>AP281</f>
        <v>12</v>
      </c>
      <c r="AT281" s="65">
        <f>IF(L90&lt;3,2,ROUND(L90/5,1)*5)</f>
        <v>2</v>
      </c>
      <c r="AU281" s="65">
        <f>$Z$281</f>
        <v>0</v>
      </c>
      <c r="AV281" s="65">
        <f>AS281</f>
        <v>12</v>
      </c>
    </row>
    <row r="282" spans="21:57" ht="15" hidden="1" x14ac:dyDescent="0.25">
      <c r="U282" s="298" t="s">
        <v>315</v>
      </c>
      <c r="V282" s="77" t="s">
        <v>24</v>
      </c>
      <c r="W282" s="77" t="s">
        <v>28</v>
      </c>
      <c r="X282" s="77" t="s">
        <v>29</v>
      </c>
      <c r="Y282" s="78"/>
      <c r="Z282" s="77" t="s">
        <v>24</v>
      </c>
      <c r="AA282" s="77" t="s">
        <v>28</v>
      </c>
      <c r="AB282" s="77" t="s">
        <v>29</v>
      </c>
      <c r="AC282" s="78"/>
      <c r="AD282" s="77" t="s">
        <v>24</v>
      </c>
      <c r="AE282" s="77" t="s">
        <v>28</v>
      </c>
      <c r="AF282" s="77" t="s">
        <v>29</v>
      </c>
      <c r="AG282" s="78"/>
      <c r="AH282" s="77" t="s">
        <v>24</v>
      </c>
      <c r="AI282" s="77" t="s">
        <v>28</v>
      </c>
      <c r="AJ282" s="77" t="s">
        <v>29</v>
      </c>
      <c r="AK282" s="78"/>
      <c r="AL282" s="77" t="s">
        <v>24</v>
      </c>
      <c r="AM282" s="77" t="s">
        <v>28</v>
      </c>
      <c r="AN282" s="77" t="s">
        <v>29</v>
      </c>
      <c r="AO282" s="78"/>
      <c r="AP282" s="77" t="s">
        <v>24</v>
      </c>
      <c r="AQ282" s="77" t="s">
        <v>28</v>
      </c>
      <c r="AR282" s="77" t="s">
        <v>29</v>
      </c>
      <c r="AS282" s="78"/>
      <c r="AT282" s="77" t="s">
        <v>24</v>
      </c>
      <c r="AU282" s="77" t="s">
        <v>28</v>
      </c>
      <c r="AV282" s="77" t="s">
        <v>29</v>
      </c>
      <c r="AW282" s="78"/>
      <c r="AX282" s="77" t="s">
        <v>24</v>
      </c>
      <c r="AY282" s="77" t="s">
        <v>28</v>
      </c>
      <c r="AZ282" s="77" t="s">
        <v>29</v>
      </c>
      <c r="BA282" s="78"/>
      <c r="BB282" s="77" t="s">
        <v>24</v>
      </c>
      <c r="BC282" s="77" t="s">
        <v>28</v>
      </c>
      <c r="BD282" s="77" t="s">
        <v>29</v>
      </c>
      <c r="BE282" s="78"/>
    </row>
    <row r="283" spans="21:57" ht="15" hidden="1" x14ac:dyDescent="0.25">
      <c r="U283" s="299" t="s">
        <v>316</v>
      </c>
      <c r="V283" s="67">
        <f>IF(D90&lt;7,6,ROUND(D90,0.1))</f>
        <v>6</v>
      </c>
      <c r="W283" s="67" t="s">
        <v>317</v>
      </c>
      <c r="X283" s="67">
        <f>IF($K$42&lt;='DB &gt; 100 ha'!R33,1,IF($K$42&gt;='DB &gt; 100 ha'!$Q$28,3,2))</f>
        <v>1</v>
      </c>
      <c r="Y283" s="300">
        <f>DGET('DB &gt; 100 ha'!$F$2:$N$41,'DB &gt; 100 ha'!$I$2,V282:X283)</f>
        <v>3</v>
      </c>
      <c r="Z283" s="67">
        <f>IF(E90&lt;7,6,ROUND(E90,0.1))</f>
        <v>6</v>
      </c>
      <c r="AA283" s="67" t="s">
        <v>317</v>
      </c>
      <c r="AB283" s="67">
        <f>IF($K$42&lt;='DB &gt; 100 ha'!V33,1,IF($K$42&gt;='DB &gt; 100 ha'!$Q$28,3,2))</f>
        <v>1</v>
      </c>
      <c r="AC283" s="300">
        <f>DGET('DB &gt; 100 ha'!$F$2:$N$41,'DB &gt; 100 ha'!$I$2,Z282:AB283)</f>
        <v>3</v>
      </c>
      <c r="AD283" s="67">
        <f>IF(F90&lt;7,6,ROUND(F90,0.1))</f>
        <v>6</v>
      </c>
      <c r="AE283" s="67" t="s">
        <v>317</v>
      </c>
      <c r="AF283" s="67">
        <f>IF($K$42&lt;='DB &gt; 100 ha'!Z33,1,IF($K$42&gt;='DB &gt; 100 ha'!$Q$28,3,2))</f>
        <v>1</v>
      </c>
      <c r="AG283" s="300">
        <f>DGET('DB &gt; 100 ha'!$F$2:$N$41,'DB &gt; 100 ha'!$I$2,AD282:AF283)</f>
        <v>3</v>
      </c>
      <c r="AH283" s="67">
        <f>IF(G90&lt;7,6,ROUND(G90,0.1))</f>
        <v>6</v>
      </c>
      <c r="AI283" s="67" t="s">
        <v>317</v>
      </c>
      <c r="AJ283" s="67">
        <f>IF($K$42&lt;='DB &gt; 100 ha'!AD33,1,IF($K$42&gt;='DB &gt; 100 ha'!$Q$28,3,2))</f>
        <v>1</v>
      </c>
      <c r="AK283" s="300">
        <f>DGET('DB &gt; 100 ha'!$F$2:$N$41,'DB &gt; 100 ha'!$I$2,AH282:AJ283)</f>
        <v>3</v>
      </c>
      <c r="AL283" s="67">
        <f>IF(H90&lt;7,6,ROUND(H90,0.1))</f>
        <v>6</v>
      </c>
      <c r="AM283" s="67" t="s">
        <v>317</v>
      </c>
      <c r="AN283" s="67">
        <f>IF($K$42&lt;='DB &gt; 100 ha'!AH33,1,IF($K$42&gt;='DB &gt; 100 ha'!$Q$28,3,2))</f>
        <v>1</v>
      </c>
      <c r="AO283" s="300">
        <f>DGET('DB &gt; 100 ha'!$F$2:$N$41,'DB &gt; 100 ha'!$I$2,AL282:AN283)</f>
        <v>3</v>
      </c>
      <c r="AP283" s="67">
        <f>IF(I90&lt;7,6,ROUND(I90,0.1))</f>
        <v>6</v>
      </c>
      <c r="AQ283" s="67" t="s">
        <v>317</v>
      </c>
      <c r="AR283" s="67">
        <f>IF($K$42&lt;='DB &gt; 100 ha'!AL33,1,IF($K$42&gt;='DB &gt; 100 ha'!$Q$28,3,2))</f>
        <v>1</v>
      </c>
      <c r="AS283" s="300">
        <f>DGET('DB &gt; 100 ha'!$F$2:$N$41,'DB &gt; 100 ha'!$I$2,AP282:AR283)</f>
        <v>3</v>
      </c>
      <c r="AT283" s="67">
        <f>IF(J90&lt;7,6,ROUND(J90,0.1))</f>
        <v>6</v>
      </c>
      <c r="AU283" s="67" t="s">
        <v>317</v>
      </c>
      <c r="AV283" s="67">
        <f>IF($K$42&lt;='DB &gt; 100 ha'!AP33,1,IF($K$42&gt;='DB &gt; 100 ha'!$Q$28,3,2))</f>
        <v>1</v>
      </c>
      <c r="AW283" s="300">
        <f>DGET('DB &gt; 100 ha'!$F$2:$N$41,'DB &gt; 100 ha'!$I$2,AT282:AV283)</f>
        <v>3</v>
      </c>
      <c r="AX283" s="67">
        <f>IF(K90&lt;7,6,ROUND(K90,0.1))</f>
        <v>6</v>
      </c>
      <c r="AY283" s="67" t="s">
        <v>317</v>
      </c>
      <c r="AZ283" s="67">
        <f>IF($K$42&lt;='DB &gt; 100 ha'!AT33,1,IF($K$42&gt;='DB &gt; 100 ha'!$Q$28,3,2))</f>
        <v>1</v>
      </c>
      <c r="BA283" s="300">
        <f>DGET('DB &gt; 100 ha'!$F$2:$N$41,'DB &gt; 100 ha'!$I$2,AX282:AZ283)</f>
        <v>3</v>
      </c>
      <c r="BB283" s="67">
        <f>IF(L90&lt;7,6,ROUND(L90,0.1))</f>
        <v>6</v>
      </c>
      <c r="BC283" s="67" t="s">
        <v>317</v>
      </c>
      <c r="BD283" s="67">
        <f>IF($K$42&lt;='DB &gt; 100 ha'!AX33,1,IF($K$42&gt;='DB &gt; 100 ha'!$Q$28,3,2))</f>
        <v>1</v>
      </c>
      <c r="BE283" s="300">
        <f>DGET('DB &gt; 100 ha'!$F$2:$N$41,'DB &gt; 100 ha'!$I$2,BB282:BD283)</f>
        <v>3</v>
      </c>
    </row>
    <row r="284" spans="21:57" ht="15" hidden="1" x14ac:dyDescent="0.25">
      <c r="U284" s="157" t="s">
        <v>315</v>
      </c>
      <c r="V284" s="77" t="s">
        <v>24</v>
      </c>
      <c r="W284" s="77" t="s">
        <v>28</v>
      </c>
      <c r="X284" s="77" t="s">
        <v>29</v>
      </c>
      <c r="Y284" s="300">
        <f>IF(X285=0,0,DGET('DB &gt; 100 ha'!$F$2:$N$41,'DB &gt; 100 ha'!$J$2,V284:X285))</f>
        <v>0</v>
      </c>
      <c r="Z284" s="77" t="s">
        <v>24</v>
      </c>
      <c r="AA284" s="77" t="s">
        <v>28</v>
      </c>
      <c r="AB284" s="77" t="s">
        <v>29</v>
      </c>
      <c r="AC284" s="300">
        <f>IF(AB285=0,0,DGET('DB &gt; 100 ha'!$F$2:$N$41,'DB &gt; 100 ha'!$J$2,Z284:AB285))</f>
        <v>0</v>
      </c>
      <c r="AD284" s="77" t="s">
        <v>24</v>
      </c>
      <c r="AE284" s="77" t="s">
        <v>28</v>
      </c>
      <c r="AF284" s="77" t="s">
        <v>29</v>
      </c>
      <c r="AG284" s="300">
        <f>IF(AF285=0,0,DGET('DB &gt; 100 ha'!$F$2:$N$41,'DB &gt; 100 ha'!$J$2,AD284:AF285))</f>
        <v>0</v>
      </c>
      <c r="AH284" s="77" t="s">
        <v>24</v>
      </c>
      <c r="AI284" s="77" t="s">
        <v>28</v>
      </c>
      <c r="AJ284" s="77" t="s">
        <v>29</v>
      </c>
      <c r="AK284" s="300">
        <f>IF(AJ285=0,0,DGET('DB &gt; 100 ha'!$F$2:$N$41,'DB &gt; 100 ha'!$J$2,AH284:AJ285))</f>
        <v>0</v>
      </c>
      <c r="AL284" s="77" t="s">
        <v>24</v>
      </c>
      <c r="AM284" s="77" t="s">
        <v>28</v>
      </c>
      <c r="AN284" s="77" t="s">
        <v>29</v>
      </c>
      <c r="AO284" s="300">
        <f>IF(AN285=0,0,DGET('DB &gt; 100 ha'!$F$2:$N$41,'DB &gt; 100 ha'!$J$2,AL284:AN285))</f>
        <v>0</v>
      </c>
      <c r="AP284" s="77" t="s">
        <v>24</v>
      </c>
      <c r="AQ284" s="77" t="s">
        <v>28</v>
      </c>
      <c r="AR284" s="77" t="s">
        <v>29</v>
      </c>
      <c r="AS284" s="300">
        <f>IF(AR285=0,0,DGET('DB &gt; 100 ha'!$F$2:$N$41,'DB &gt; 100 ha'!$J$2,AP284:AR285))</f>
        <v>0</v>
      </c>
      <c r="AT284" s="77" t="s">
        <v>24</v>
      </c>
      <c r="AU284" s="77" t="s">
        <v>28</v>
      </c>
      <c r="AV284" s="77" t="s">
        <v>29</v>
      </c>
      <c r="AW284" s="300">
        <f>IF(AV285=0,0,DGET('DB &gt; 100 ha'!$F$2:$N$41,'DB &gt; 100 ha'!$J$2,AT284:AV285))</f>
        <v>0</v>
      </c>
      <c r="AX284" s="77" t="s">
        <v>24</v>
      </c>
      <c r="AY284" s="77" t="s">
        <v>28</v>
      </c>
      <c r="AZ284" s="77" t="s">
        <v>29</v>
      </c>
      <c r="BA284" s="300">
        <f>IF(AZ285=0,0,DGET('DB &gt; 100 ha'!$F$2:$N$41,'DB &gt; 100 ha'!$J$2,AX284:AZ285))</f>
        <v>0</v>
      </c>
      <c r="BB284" s="77" t="s">
        <v>24</v>
      </c>
      <c r="BC284" s="77" t="s">
        <v>28</v>
      </c>
      <c r="BD284" s="77" t="s">
        <v>29</v>
      </c>
      <c r="BE284" s="300">
        <f>IF(BD285=0,0,DGET('DB &gt; 100 ha'!$F$2:$N$41,'DB &gt; 100 ha'!$J$2,BB284:BD285))</f>
        <v>0</v>
      </c>
    </row>
    <row r="285" spans="21:57" ht="15" hidden="1" x14ac:dyDescent="0.25">
      <c r="U285" s="157" t="s">
        <v>332</v>
      </c>
      <c r="V285" s="67">
        <f>V283</f>
        <v>6</v>
      </c>
      <c r="W285" s="67" t="s">
        <v>317</v>
      </c>
      <c r="X285" s="65">
        <f>IF($K$43&gt;'DB &gt; 100 ha'!$R$31,'DB &gt; 100 ha'!$P$32,IF($K$43&gt;'DB &gt; 100 ha'!$R$30,'DB &gt; 100 ha'!$P$31,IF($K$43&gt;='DB &gt; 100 ha'!$Q$30,'DB &gt; 100 ha'!$P$26,0)))</f>
        <v>0</v>
      </c>
      <c r="Z285" s="67">
        <f>Z283</f>
        <v>6</v>
      </c>
      <c r="AA285" s="67" t="s">
        <v>317</v>
      </c>
      <c r="AB285" s="65">
        <f>IF($K$43&gt;'DB &gt; 100 ha'!$R$31,'DB &gt; 100 ha'!$P$32,IF($K$43&gt;'DB &gt; 100 ha'!$R$30,'DB &gt; 100 ha'!$P$31,IF($K$43&gt;='DB &gt; 100 ha'!$Q$30,'DB &gt; 100 ha'!$P$26,0)))</f>
        <v>0</v>
      </c>
      <c r="AC285" s="300"/>
      <c r="AD285" s="67">
        <f>AD283</f>
        <v>6</v>
      </c>
      <c r="AE285" s="67" t="s">
        <v>317</v>
      </c>
      <c r="AF285" s="65">
        <f>IF($K$43&gt;'DB &gt; 100 ha'!$R$31,'DB &gt; 100 ha'!$P$32,IF($K$43&gt;'DB &gt; 100 ha'!$R$30,'DB &gt; 100 ha'!$P$31,IF($K$43&gt;='DB &gt; 100 ha'!$Q$30,'DB &gt; 100 ha'!$P$26,0)))</f>
        <v>0</v>
      </c>
      <c r="AG285" s="300"/>
      <c r="AH285" s="67">
        <f>AH283</f>
        <v>6</v>
      </c>
      <c r="AI285" s="67" t="s">
        <v>317</v>
      </c>
      <c r="AJ285" s="65">
        <f>IF($K$43&gt;'DB &gt; 100 ha'!$R$31,'DB &gt; 100 ha'!$P$32,IF($K$43&gt;'DB &gt; 100 ha'!$R$30,'DB &gt; 100 ha'!$P$31,IF($K$43&gt;='DB &gt; 100 ha'!$Q$30,'DB &gt; 100 ha'!$P$26,0)))</f>
        <v>0</v>
      </c>
      <c r="AK285" s="300"/>
      <c r="AL285" s="67">
        <f>AL283</f>
        <v>6</v>
      </c>
      <c r="AM285" s="67" t="s">
        <v>317</v>
      </c>
      <c r="AN285" s="65">
        <f>IF($K$43&gt;'DB &gt; 100 ha'!$R$31,'DB &gt; 100 ha'!$P$32,IF($K$43&gt;'DB &gt; 100 ha'!$R$30,'DB &gt; 100 ha'!$P$31,IF($K$43&gt;='DB &gt; 100 ha'!$Q$30,'DB &gt; 100 ha'!$P$26,0)))</f>
        <v>0</v>
      </c>
      <c r="AO285" s="300"/>
      <c r="AP285" s="67">
        <f>AP283</f>
        <v>6</v>
      </c>
      <c r="AQ285" s="67" t="s">
        <v>317</v>
      </c>
      <c r="AR285" s="65">
        <f>IF($K$43&gt;'DB &gt; 100 ha'!$R$31,'DB &gt; 100 ha'!$P$32,IF($K$43&gt;'DB &gt; 100 ha'!$R$30,'DB &gt; 100 ha'!$P$31,IF($K$43&gt;='DB &gt; 100 ha'!$Q$30,'DB &gt; 100 ha'!$P$26,0)))</f>
        <v>0</v>
      </c>
      <c r="AS285" s="300"/>
      <c r="AT285" s="67">
        <f>AT283</f>
        <v>6</v>
      </c>
      <c r="AU285" s="67" t="s">
        <v>317</v>
      </c>
      <c r="AV285" s="65">
        <f>IF($K$43&gt;'DB &gt; 100 ha'!$R$31,'DB &gt; 100 ha'!$P$32,IF($K$43&gt;'DB &gt; 100 ha'!$R$30,'DB &gt; 100 ha'!$P$31,IF($K$43&gt;='DB &gt; 100 ha'!$Q$30,'DB &gt; 100 ha'!$P$26,0)))</f>
        <v>0</v>
      </c>
      <c r="AW285" s="300"/>
      <c r="AX285" s="67">
        <f>AX283</f>
        <v>6</v>
      </c>
      <c r="AY285" s="67" t="s">
        <v>317</v>
      </c>
      <c r="AZ285" s="65">
        <f>IF($K$43&gt;'DB &gt; 100 ha'!$R$31,'DB &gt; 100 ha'!$P$32,IF($K$43&gt;'DB &gt; 100 ha'!$R$30,'DB &gt; 100 ha'!$P$31,IF($K$43&gt;='DB &gt; 100 ha'!$Q$30,'DB &gt; 100 ha'!$P$26,0)))</f>
        <v>0</v>
      </c>
      <c r="BA285" s="300"/>
      <c r="BB285" s="67">
        <f>BB283</f>
        <v>6</v>
      </c>
      <c r="BC285" s="67" t="s">
        <v>317</v>
      </c>
      <c r="BD285" s="65">
        <f>IF($K$43&gt;'DB &gt; 100 ha'!$R$31,'DB &gt; 100 ha'!$P$32,IF($K$43&gt;'DB &gt; 100 ha'!$R$30,'DB &gt; 100 ha'!$P$31,IF($K$43&gt;='DB &gt; 100 ha'!$Q$30,'DB &gt; 100 ha'!$P$26,0)))</f>
        <v>0</v>
      </c>
      <c r="BE285" s="300"/>
    </row>
    <row r="286" spans="21:57" ht="15" hidden="1" x14ac:dyDescent="0.25">
      <c r="U286" s="157" t="s">
        <v>315</v>
      </c>
      <c r="V286" s="77" t="s">
        <v>24</v>
      </c>
      <c r="W286" s="77" t="s">
        <v>28</v>
      </c>
      <c r="X286" s="77" t="s">
        <v>29</v>
      </c>
      <c r="Y286" s="300">
        <f>DGET('DB &gt; 100 ha'!$F$2:$N$41,'DB &gt; 100 ha'!$K$2,V286:X287)</f>
        <v>41</v>
      </c>
      <c r="Z286" s="77" t="s">
        <v>24</v>
      </c>
      <c r="AA286" s="77" t="s">
        <v>28</v>
      </c>
      <c r="AB286" s="77" t="s">
        <v>29</v>
      </c>
      <c r="AC286" s="300">
        <f>DGET('DB &gt; 100 ha'!$F$2:$N$41,'DB &gt; 100 ha'!$K$2,Z286:AB287)</f>
        <v>41</v>
      </c>
      <c r="AD286" s="77" t="s">
        <v>24</v>
      </c>
      <c r="AE286" s="77" t="s">
        <v>28</v>
      </c>
      <c r="AF286" s="77" t="s">
        <v>29</v>
      </c>
      <c r="AG286" s="300">
        <f>DGET('DB &gt; 100 ha'!$F$2:$N$41,'DB &gt; 100 ha'!$K$2,AD286:AF287)</f>
        <v>41</v>
      </c>
      <c r="AH286" s="77" t="s">
        <v>24</v>
      </c>
      <c r="AI286" s="77" t="s">
        <v>28</v>
      </c>
      <c r="AJ286" s="77" t="s">
        <v>29</v>
      </c>
      <c r="AK286" s="300">
        <f>DGET('DB &gt; 100 ha'!$F$2:$N$41,'DB &gt; 100 ha'!$K$2,AH286:AJ287)</f>
        <v>41</v>
      </c>
      <c r="AL286" s="77" t="s">
        <v>24</v>
      </c>
      <c r="AM286" s="77" t="s">
        <v>28</v>
      </c>
      <c r="AN286" s="77" t="s">
        <v>29</v>
      </c>
      <c r="AO286" s="300">
        <f>DGET('DB &gt; 100 ha'!$F$2:$N$41,'DB &gt; 100 ha'!$K$2,AL286:AN287)</f>
        <v>41</v>
      </c>
      <c r="AP286" s="77" t="s">
        <v>24</v>
      </c>
      <c r="AQ286" s="77" t="s">
        <v>28</v>
      </c>
      <c r="AR286" s="77" t="s">
        <v>29</v>
      </c>
      <c r="AS286" s="300">
        <f>DGET('DB &gt; 100 ha'!$F$2:$N$41,'DB &gt; 100 ha'!$K$2,AP286:AR287)</f>
        <v>41</v>
      </c>
      <c r="AT286" s="77" t="s">
        <v>24</v>
      </c>
      <c r="AU286" s="77" t="s">
        <v>28</v>
      </c>
      <c r="AV286" s="77" t="s">
        <v>29</v>
      </c>
      <c r="AW286" s="300">
        <f>DGET('DB &gt; 100 ha'!$F$2:$N$41,'DB &gt; 100 ha'!$K$2,AT286:AV287)</f>
        <v>41</v>
      </c>
      <c r="AX286" s="77" t="s">
        <v>24</v>
      </c>
      <c r="AY286" s="77" t="s">
        <v>28</v>
      </c>
      <c r="AZ286" s="77" t="s">
        <v>29</v>
      </c>
      <c r="BA286" s="300">
        <f>DGET('DB &gt; 100 ha'!$F$2:$N$41,'DB &gt; 100 ha'!$K$2,AX286:AZ287)</f>
        <v>41</v>
      </c>
      <c r="BB286" s="77" t="s">
        <v>24</v>
      </c>
      <c r="BC286" s="77" t="s">
        <v>28</v>
      </c>
      <c r="BD286" s="77" t="s">
        <v>29</v>
      </c>
      <c r="BE286" s="300">
        <f>DGET('DB &gt; 100 ha'!$F$2:$N$41,'DB &gt; 100 ha'!$K$2,BB286:BD287)</f>
        <v>41</v>
      </c>
    </row>
    <row r="287" spans="21:57" ht="15" hidden="1" x14ac:dyDescent="0.25">
      <c r="U287" s="157" t="s">
        <v>336</v>
      </c>
      <c r="V287" s="67">
        <f>V285</f>
        <v>6</v>
      </c>
      <c r="W287" s="67" t="s">
        <v>317</v>
      </c>
      <c r="X287" s="65">
        <v>1</v>
      </c>
      <c r="Z287" s="67">
        <f>Z285</f>
        <v>6</v>
      </c>
      <c r="AA287" s="67" t="s">
        <v>317</v>
      </c>
      <c r="AB287" s="65">
        <v>1</v>
      </c>
      <c r="AD287" s="67">
        <f>AD285</f>
        <v>6</v>
      </c>
      <c r="AE287" s="67" t="s">
        <v>317</v>
      </c>
      <c r="AF287" s="65">
        <v>1</v>
      </c>
      <c r="AH287" s="67">
        <f>AH285</f>
        <v>6</v>
      </c>
      <c r="AI287" s="67" t="s">
        <v>317</v>
      </c>
      <c r="AJ287" s="65">
        <v>1</v>
      </c>
      <c r="AL287" s="67">
        <f>AL285</f>
        <v>6</v>
      </c>
      <c r="AM287" s="67" t="s">
        <v>317</v>
      </c>
      <c r="AN287" s="65">
        <v>1</v>
      </c>
      <c r="AP287" s="67">
        <f>AP285</f>
        <v>6</v>
      </c>
      <c r="AQ287" s="67" t="s">
        <v>317</v>
      </c>
      <c r="AR287" s="65">
        <v>1</v>
      </c>
      <c r="AT287" s="67">
        <f>AT285</f>
        <v>6</v>
      </c>
      <c r="AU287" s="67" t="s">
        <v>317</v>
      </c>
      <c r="AV287" s="65">
        <v>1</v>
      </c>
      <c r="AX287" s="67">
        <f>AX285</f>
        <v>6</v>
      </c>
      <c r="AY287" s="67" t="s">
        <v>317</v>
      </c>
      <c r="AZ287" s="65">
        <v>1</v>
      </c>
      <c r="BB287" s="67">
        <f>BB285</f>
        <v>6</v>
      </c>
      <c r="BC287" s="67" t="s">
        <v>317</v>
      </c>
      <c r="BD287" s="65">
        <v>1</v>
      </c>
    </row>
    <row r="288" spans="21:57" ht="15" hidden="1" x14ac:dyDescent="0.25">
      <c r="U288" s="157" t="s">
        <v>315</v>
      </c>
      <c r="V288" s="77" t="s">
        <v>24</v>
      </c>
      <c r="W288" s="77" t="s">
        <v>28</v>
      </c>
      <c r="X288" s="77" t="s">
        <v>29</v>
      </c>
      <c r="Y288" s="300">
        <f>DGET('DB &gt; 100 ha'!$F$2:$N$41,'DB &gt; 100 ha'!$L$2,V288:X289)</f>
        <v>11</v>
      </c>
      <c r="Z288" s="77" t="s">
        <v>24</v>
      </c>
      <c r="AA288" s="77" t="s">
        <v>28</v>
      </c>
      <c r="AB288" s="77" t="s">
        <v>29</v>
      </c>
      <c r="AC288" s="300">
        <f>DGET('DB &gt; 100 ha'!$F$2:$N$41,'DB &gt; 100 ha'!$L$2,Z288:AB289)</f>
        <v>11</v>
      </c>
      <c r="AD288" s="77" t="s">
        <v>24</v>
      </c>
      <c r="AE288" s="77" t="s">
        <v>28</v>
      </c>
      <c r="AF288" s="77" t="s">
        <v>29</v>
      </c>
      <c r="AG288" s="300">
        <f>DGET('DB &gt; 100 ha'!$F$2:$N$41,'DB &gt; 100 ha'!$L$2,AD288:AF289)</f>
        <v>11</v>
      </c>
      <c r="AH288" s="77" t="s">
        <v>24</v>
      </c>
      <c r="AI288" s="77" t="s">
        <v>28</v>
      </c>
      <c r="AJ288" s="77" t="s">
        <v>29</v>
      </c>
      <c r="AK288" s="300">
        <f>DGET('DB &gt; 100 ha'!$F$2:$N$41,'DB &gt; 100 ha'!$L$2,AH288:AJ289)</f>
        <v>11</v>
      </c>
      <c r="AL288" s="77" t="s">
        <v>24</v>
      </c>
      <c r="AM288" s="77" t="s">
        <v>28</v>
      </c>
      <c r="AN288" s="77" t="s">
        <v>29</v>
      </c>
      <c r="AO288" s="300">
        <f>DGET('DB &gt; 100 ha'!$F$2:$N$41,'DB &gt; 100 ha'!$L$2,AL288:AN289)</f>
        <v>11</v>
      </c>
      <c r="AP288" s="77" t="s">
        <v>24</v>
      </c>
      <c r="AQ288" s="77" t="s">
        <v>28</v>
      </c>
      <c r="AR288" s="77" t="s">
        <v>29</v>
      </c>
      <c r="AS288" s="300">
        <f>DGET('DB &gt; 100 ha'!$F$2:$N$41,'DB &gt; 100 ha'!$L$2,AP288:AR289)</f>
        <v>11</v>
      </c>
      <c r="AT288" s="77" t="s">
        <v>24</v>
      </c>
      <c r="AU288" s="77" t="s">
        <v>28</v>
      </c>
      <c r="AV288" s="77" t="s">
        <v>29</v>
      </c>
      <c r="AW288" s="300">
        <f>DGET('DB &gt; 100 ha'!$F$2:$N$41,'DB &gt; 100 ha'!$L$2,AT288:AV289)</f>
        <v>11</v>
      </c>
      <c r="AX288" s="77" t="s">
        <v>24</v>
      </c>
      <c r="AY288" s="77" t="s">
        <v>28</v>
      </c>
      <c r="AZ288" s="77" t="s">
        <v>29</v>
      </c>
      <c r="BA288" s="300">
        <f>DGET('DB &gt; 100 ha'!$F$2:$N$41,'DB &gt; 100 ha'!$L$2,AX288:AZ289)</f>
        <v>11</v>
      </c>
      <c r="BB288" s="77" t="s">
        <v>24</v>
      </c>
      <c r="BC288" s="77" t="s">
        <v>28</v>
      </c>
      <c r="BD288" s="77" t="s">
        <v>29</v>
      </c>
      <c r="BE288" s="300">
        <f>DGET('DB &gt; 100 ha'!$F$2:$N$41,'DB &gt; 100 ha'!$L$2,BB288:BD289)</f>
        <v>11</v>
      </c>
    </row>
    <row r="289" spans="21:57" ht="15" hidden="1" x14ac:dyDescent="0.25">
      <c r="U289" s="157" t="s">
        <v>337</v>
      </c>
      <c r="V289" s="67">
        <f>V287</f>
        <v>6</v>
      </c>
      <c r="W289" s="77" t="str">
        <f>W287</f>
        <v>&lt;20</v>
      </c>
      <c r="X289" s="65">
        <f>X287</f>
        <v>1</v>
      </c>
      <c r="Z289" s="67">
        <f>Z287</f>
        <v>6</v>
      </c>
      <c r="AA289" s="77" t="str">
        <f>AA287</f>
        <v>&lt;20</v>
      </c>
      <c r="AB289" s="65">
        <f>AB287</f>
        <v>1</v>
      </c>
      <c r="AD289" s="67">
        <f>AD287</f>
        <v>6</v>
      </c>
      <c r="AE289" s="77" t="str">
        <f>AE287</f>
        <v>&lt;20</v>
      </c>
      <c r="AF289" s="65">
        <f>AF287</f>
        <v>1</v>
      </c>
      <c r="AH289" s="67">
        <f>AH287</f>
        <v>6</v>
      </c>
      <c r="AI289" s="77" t="str">
        <f>AI287</f>
        <v>&lt;20</v>
      </c>
      <c r="AJ289" s="65">
        <f>AJ287</f>
        <v>1</v>
      </c>
      <c r="AL289" s="67">
        <f>AL287</f>
        <v>6</v>
      </c>
      <c r="AM289" s="77" t="str">
        <f>AM287</f>
        <v>&lt;20</v>
      </c>
      <c r="AN289" s="65">
        <f>AN287</f>
        <v>1</v>
      </c>
      <c r="AP289" s="67">
        <f>AP287</f>
        <v>6</v>
      </c>
      <c r="AQ289" s="77" t="str">
        <f>AQ287</f>
        <v>&lt;20</v>
      </c>
      <c r="AR289" s="65">
        <f>AR287</f>
        <v>1</v>
      </c>
      <c r="AT289" s="67">
        <f>AT287</f>
        <v>6</v>
      </c>
      <c r="AU289" s="77" t="str">
        <f>AU287</f>
        <v>&lt;20</v>
      </c>
      <c r="AV289" s="65">
        <f>AV287</f>
        <v>1</v>
      </c>
      <c r="AX289" s="67">
        <f>AX287</f>
        <v>6</v>
      </c>
      <c r="AY289" s="77" t="str">
        <f>AY287</f>
        <v>&lt;20</v>
      </c>
      <c r="AZ289" s="65">
        <f>AZ287</f>
        <v>1</v>
      </c>
      <c r="BB289" s="67">
        <f>BB287</f>
        <v>6</v>
      </c>
      <c r="BC289" s="77" t="str">
        <f>BC287</f>
        <v>&lt;20</v>
      </c>
      <c r="BD289" s="65">
        <f>BD287</f>
        <v>1</v>
      </c>
    </row>
    <row r="290" spans="21:57" ht="15" hidden="1" x14ac:dyDescent="0.25">
      <c r="U290" s="157" t="s">
        <v>315</v>
      </c>
      <c r="V290" s="77" t="s">
        <v>24</v>
      </c>
      <c r="W290" s="77" t="s">
        <v>28</v>
      </c>
      <c r="X290" s="77" t="s">
        <v>29</v>
      </c>
      <c r="Y290" s="300">
        <f>DGET('DB &gt; 100 ha'!$F$2:$N$41,'DB &gt; 100 ha'!$M$2,V290:X291)</f>
        <v>0</v>
      </c>
      <c r="Z290" s="77" t="s">
        <v>24</v>
      </c>
      <c r="AA290" s="77" t="s">
        <v>28</v>
      </c>
      <c r="AB290" s="77" t="s">
        <v>29</v>
      </c>
      <c r="AC290" s="300">
        <f>DGET('DB &gt; 100 ha'!$F$2:$N$41,'DB &gt; 100 ha'!$M$2,Z290:AB291)</f>
        <v>0</v>
      </c>
      <c r="AD290" s="77" t="s">
        <v>24</v>
      </c>
      <c r="AE290" s="77" t="s">
        <v>28</v>
      </c>
      <c r="AF290" s="77" t="s">
        <v>29</v>
      </c>
      <c r="AG290" s="300">
        <f>DGET('DB &gt; 100 ha'!$F$2:$N$41,'DB &gt; 100 ha'!$M$2,AD290:AF291)</f>
        <v>0</v>
      </c>
      <c r="AH290" s="77" t="s">
        <v>24</v>
      </c>
      <c r="AI290" s="77" t="s">
        <v>28</v>
      </c>
      <c r="AJ290" s="77" t="s">
        <v>29</v>
      </c>
      <c r="AK290" s="300">
        <f>DGET('DB &gt; 100 ha'!$F$2:$N$41,'DB &gt; 100 ha'!$M$2,AH290:AJ291)</f>
        <v>0</v>
      </c>
      <c r="AL290" s="77" t="s">
        <v>24</v>
      </c>
      <c r="AM290" s="77" t="s">
        <v>28</v>
      </c>
      <c r="AN290" s="77" t="s">
        <v>29</v>
      </c>
      <c r="AO290" s="300">
        <f>DGET('DB &gt; 100 ha'!$F$2:$N$41,'DB &gt; 100 ha'!$M$2,AL290:AN291)</f>
        <v>0</v>
      </c>
      <c r="AP290" s="77" t="s">
        <v>24</v>
      </c>
      <c r="AQ290" s="77" t="s">
        <v>28</v>
      </c>
      <c r="AR290" s="77" t="s">
        <v>29</v>
      </c>
      <c r="AS290" s="300">
        <f>DGET('DB &gt; 100 ha'!$F$2:$N$41,'DB &gt; 100 ha'!$M$2,AP290:AR291)</f>
        <v>0</v>
      </c>
      <c r="AT290" s="77" t="s">
        <v>24</v>
      </c>
      <c r="AU290" s="77" t="s">
        <v>28</v>
      </c>
      <c r="AV290" s="77" t="s">
        <v>29</v>
      </c>
      <c r="AW290" s="300">
        <f>DGET('DB &gt; 100 ha'!$F$2:$N$41,'DB &gt; 100 ha'!$M$2,AT290:AV291)</f>
        <v>0</v>
      </c>
      <c r="AX290" s="77" t="s">
        <v>24</v>
      </c>
      <c r="AY290" s="77" t="s">
        <v>28</v>
      </c>
      <c r="AZ290" s="77" t="s">
        <v>29</v>
      </c>
      <c r="BA290" s="300">
        <f>DGET('DB &gt; 100 ha'!$F$2:$N$41,'DB &gt; 100 ha'!$M$2,AX290:AZ291)</f>
        <v>0</v>
      </c>
      <c r="BB290" s="77" t="s">
        <v>24</v>
      </c>
      <c r="BC290" s="77" t="s">
        <v>28</v>
      </c>
      <c r="BD290" s="77" t="s">
        <v>29</v>
      </c>
      <c r="BE290" s="300">
        <f>DGET('DB &gt; 100 ha'!$F$2:$N$41,'DB &gt; 100 ha'!$M$2,BB290:BD291)</f>
        <v>0</v>
      </c>
    </row>
    <row r="291" spans="21:57" ht="15" hidden="1" x14ac:dyDescent="0.25">
      <c r="U291" s="157" t="s">
        <v>342</v>
      </c>
      <c r="V291" s="67">
        <f>V289</f>
        <v>6</v>
      </c>
      <c r="W291" s="77" t="str">
        <f>W289</f>
        <v>&lt;20</v>
      </c>
      <c r="X291" s="65">
        <f>$O$64+1</f>
        <v>1</v>
      </c>
      <c r="Z291" s="67">
        <f>Z289</f>
        <v>6</v>
      </c>
      <c r="AA291" s="77" t="str">
        <f>AA289</f>
        <v>&lt;20</v>
      </c>
      <c r="AB291" s="65">
        <f>$O$64+1</f>
        <v>1</v>
      </c>
      <c r="AD291" s="67">
        <f>AD289</f>
        <v>6</v>
      </c>
      <c r="AE291" s="77" t="str">
        <f>AE289</f>
        <v>&lt;20</v>
      </c>
      <c r="AF291" s="65">
        <f>$O$64+1</f>
        <v>1</v>
      </c>
      <c r="AH291" s="67">
        <f>AH289</f>
        <v>6</v>
      </c>
      <c r="AI291" s="77" t="str">
        <f>AI289</f>
        <v>&lt;20</v>
      </c>
      <c r="AJ291" s="65">
        <f>$O$64+1</f>
        <v>1</v>
      </c>
      <c r="AL291" s="67">
        <f>AL289</f>
        <v>6</v>
      </c>
      <c r="AM291" s="77" t="str">
        <f>AM289</f>
        <v>&lt;20</v>
      </c>
      <c r="AN291" s="65">
        <f>$O$64+1</f>
        <v>1</v>
      </c>
      <c r="AP291" s="67">
        <f>AP289</f>
        <v>6</v>
      </c>
      <c r="AQ291" s="77" t="str">
        <f>AQ289</f>
        <v>&lt;20</v>
      </c>
      <c r="AR291" s="65">
        <f>$O$64+1</f>
        <v>1</v>
      </c>
      <c r="AT291" s="67">
        <f>AT289</f>
        <v>6</v>
      </c>
      <c r="AU291" s="77" t="str">
        <f>AU289</f>
        <v>&lt;20</v>
      </c>
      <c r="AV291" s="65">
        <f>$O$64+1</f>
        <v>1</v>
      </c>
      <c r="AX291" s="67">
        <f>AX289</f>
        <v>6</v>
      </c>
      <c r="AY291" s="77" t="str">
        <f>AY289</f>
        <v>&lt;20</v>
      </c>
      <c r="AZ291" s="65">
        <f>$O$64+1</f>
        <v>1</v>
      </c>
      <c r="BB291" s="67">
        <f>BB289</f>
        <v>6</v>
      </c>
      <c r="BC291" s="77" t="str">
        <f>BC289</f>
        <v>&lt;20</v>
      </c>
      <c r="BD291" s="65">
        <f>$O$64+1</f>
        <v>1</v>
      </c>
    </row>
    <row r="292" spans="21:57" hidden="1" x14ac:dyDescent="0.2"/>
    <row r="293" spans="21:57" hidden="1" x14ac:dyDescent="0.2">
      <c r="U293" s="65" t="s">
        <v>18</v>
      </c>
      <c r="V293" s="65" t="s">
        <v>24</v>
      </c>
      <c r="W293" s="65" t="s">
        <v>25</v>
      </c>
      <c r="X293" s="65" t="s">
        <v>110</v>
      </c>
      <c r="Y293" s="65" t="s">
        <v>24</v>
      </c>
      <c r="Z293" s="65" t="s">
        <v>25</v>
      </c>
      <c r="AA293" s="65" t="s">
        <v>110</v>
      </c>
      <c r="AB293" s="65" t="s">
        <v>24</v>
      </c>
      <c r="AC293" s="65" t="s">
        <v>25</v>
      </c>
      <c r="AD293" s="65" t="s">
        <v>110</v>
      </c>
      <c r="AE293" s="65" t="s">
        <v>24</v>
      </c>
      <c r="AF293" s="65" t="s">
        <v>25</v>
      </c>
      <c r="AG293" s="65" t="s">
        <v>110</v>
      </c>
      <c r="AH293" s="65" t="s">
        <v>24</v>
      </c>
      <c r="AI293" s="65" t="s">
        <v>25</v>
      </c>
      <c r="AJ293" s="65" t="s">
        <v>110</v>
      </c>
      <c r="AK293" s="65" t="s">
        <v>24</v>
      </c>
      <c r="AL293" s="65" t="s">
        <v>25</v>
      </c>
      <c r="AM293" s="65" t="s">
        <v>110</v>
      </c>
      <c r="AN293" s="65" t="s">
        <v>24</v>
      </c>
      <c r="AO293" s="65" t="s">
        <v>25</v>
      </c>
      <c r="AP293" s="65" t="s">
        <v>110</v>
      </c>
      <c r="AQ293" s="65" t="s">
        <v>24</v>
      </c>
      <c r="AR293" s="65" t="s">
        <v>25</v>
      </c>
      <c r="AS293" s="65" t="s">
        <v>110</v>
      </c>
      <c r="AT293" s="65" t="s">
        <v>24</v>
      </c>
      <c r="AU293" s="65" t="s">
        <v>25</v>
      </c>
      <c r="AV293" s="65" t="s">
        <v>110</v>
      </c>
    </row>
    <row r="294" spans="21:57" hidden="1" x14ac:dyDescent="0.2">
      <c r="V294" s="65">
        <f>IF(D97&lt;4,3,ROUND(D97/5,1)*5)</f>
        <v>3</v>
      </c>
      <c r="W294" s="65" t="str">
        <f>$I$3</f>
        <v>A</v>
      </c>
      <c r="X294" s="65">
        <v>13</v>
      </c>
      <c r="Y294" s="65">
        <f>IF(E97&lt;4,3,ROUND(E97/5,1)*5)</f>
        <v>3</v>
      </c>
      <c r="Z294" s="65" t="str">
        <f>$W$268</f>
        <v>A</v>
      </c>
      <c r="AA294" s="65">
        <f>X294</f>
        <v>13</v>
      </c>
      <c r="AB294" s="65">
        <f>IF(F97&lt;4,3,ROUND(F97/5,1)*5)</f>
        <v>3</v>
      </c>
      <c r="AC294" s="65" t="str">
        <f>$Z$268</f>
        <v>A</v>
      </c>
      <c r="AD294" s="65">
        <f>$AA$268</f>
        <v>11</v>
      </c>
      <c r="AE294" s="65">
        <f>IF(G97&lt;4,3,ROUND(G97/5,1)*5)</f>
        <v>3</v>
      </c>
      <c r="AF294" s="65" t="str">
        <f>$Z$268</f>
        <v>A</v>
      </c>
      <c r="AG294" s="65">
        <f>$AA$268</f>
        <v>11</v>
      </c>
      <c r="AH294" s="65">
        <f>IF(H97&lt;4,3,ROUND(H97/5,1)*5)</f>
        <v>3</v>
      </c>
      <c r="AI294" s="65" t="str">
        <f>$Z$268</f>
        <v>A</v>
      </c>
      <c r="AJ294" s="65">
        <f>$AA$268</f>
        <v>11</v>
      </c>
      <c r="AK294" s="65">
        <f>IF(I97&lt;4,3,ROUND(I97/5,1)*5)</f>
        <v>3</v>
      </c>
      <c r="AL294" s="65" t="str">
        <f>$Z$268</f>
        <v>A</v>
      </c>
      <c r="AM294" s="65">
        <f>$AA$268</f>
        <v>11</v>
      </c>
      <c r="AN294" s="65">
        <f>IF(J97&lt;4,3,ROUND(J97/5,1)*5)</f>
        <v>3</v>
      </c>
      <c r="AO294" s="65" t="str">
        <f>$Z$268</f>
        <v>A</v>
      </c>
      <c r="AP294" s="65">
        <f>$AA$268</f>
        <v>11</v>
      </c>
      <c r="AQ294" s="65">
        <f>IF(K97&lt;4,3,ROUND(K97/5,1)*5)</f>
        <v>3</v>
      </c>
      <c r="AR294" s="65" t="str">
        <f>$Z$268</f>
        <v>A</v>
      </c>
      <c r="AS294" s="65">
        <f>$AA$268</f>
        <v>11</v>
      </c>
      <c r="AT294" s="65">
        <f>IF(L97&lt;4,3,ROUND(L97/5,1)*5)</f>
        <v>3</v>
      </c>
      <c r="AU294" s="65" t="str">
        <f>$Z$268</f>
        <v>A</v>
      </c>
      <c r="AV294" s="65">
        <f>$AA$268</f>
        <v>11</v>
      </c>
    </row>
    <row r="295" spans="21:57" ht="15" hidden="1" x14ac:dyDescent="0.25">
      <c r="U295" s="298" t="s">
        <v>315</v>
      </c>
      <c r="V295" s="77" t="s">
        <v>24</v>
      </c>
      <c r="W295" s="77" t="s">
        <v>28</v>
      </c>
      <c r="X295" s="77" t="s">
        <v>29</v>
      </c>
      <c r="Y295" s="78"/>
      <c r="Z295" s="77" t="s">
        <v>24</v>
      </c>
      <c r="AA295" s="77" t="s">
        <v>28</v>
      </c>
      <c r="AB295" s="77" t="s">
        <v>29</v>
      </c>
      <c r="AC295" s="78"/>
      <c r="AD295" s="77" t="s">
        <v>24</v>
      </c>
      <c r="AE295" s="77" t="s">
        <v>28</v>
      </c>
      <c r="AF295" s="77" t="s">
        <v>29</v>
      </c>
      <c r="AG295" s="78"/>
      <c r="AH295" s="77" t="s">
        <v>24</v>
      </c>
      <c r="AI295" s="77" t="s">
        <v>28</v>
      </c>
      <c r="AJ295" s="77" t="s">
        <v>29</v>
      </c>
      <c r="AK295" s="78"/>
      <c r="AL295" s="77" t="s">
        <v>24</v>
      </c>
      <c r="AM295" s="77" t="s">
        <v>28</v>
      </c>
      <c r="AN295" s="77" t="s">
        <v>29</v>
      </c>
      <c r="AO295" s="78"/>
      <c r="AP295" s="77" t="s">
        <v>24</v>
      </c>
      <c r="AQ295" s="77" t="s">
        <v>28</v>
      </c>
      <c r="AR295" s="77" t="s">
        <v>29</v>
      </c>
      <c r="AS295" s="78"/>
      <c r="AT295" s="77" t="s">
        <v>24</v>
      </c>
      <c r="AU295" s="77" t="s">
        <v>28</v>
      </c>
      <c r="AV295" s="77" t="s">
        <v>29</v>
      </c>
      <c r="AW295" s="78"/>
      <c r="AX295" s="77" t="s">
        <v>24</v>
      </c>
      <c r="AY295" s="77" t="s">
        <v>28</v>
      </c>
      <c r="AZ295" s="77" t="s">
        <v>29</v>
      </c>
      <c r="BA295" s="78"/>
      <c r="BB295" s="77" t="s">
        <v>24</v>
      </c>
      <c r="BC295" s="77" t="s">
        <v>28</v>
      </c>
      <c r="BD295" s="77" t="s">
        <v>29</v>
      </c>
      <c r="BE295" s="78"/>
    </row>
    <row r="296" spans="21:57" ht="15" hidden="1" x14ac:dyDescent="0.25">
      <c r="U296" s="299" t="s">
        <v>316</v>
      </c>
      <c r="V296" s="67">
        <f>IF(D97&lt;7,6,ROUND(D97,0.1))</f>
        <v>6</v>
      </c>
      <c r="W296" s="67" t="s">
        <v>317</v>
      </c>
      <c r="X296" s="67">
        <f>IF($K$42&lt;='DB &gt; 100 ha'!R40,1,IF($K$42&gt;='DB &gt; 100 ha'!$Q$28,3,2))</f>
        <v>1</v>
      </c>
      <c r="Y296" s="300">
        <f>DGET('DB &gt; 100 ha'!$F$2:$N$41,'DB &gt; 100 ha'!$I$2,V295:X296)</f>
        <v>3</v>
      </c>
      <c r="Z296" s="67">
        <f>IF(E97&lt;7,6,ROUND(E97,0.1))</f>
        <v>6</v>
      </c>
      <c r="AA296" s="67" t="s">
        <v>317</v>
      </c>
      <c r="AB296" s="67">
        <f>IF($K$42&lt;='DB &gt; 100 ha'!V40,1,IF($K$42&gt;='DB &gt; 100 ha'!$Q$28,3,2))</f>
        <v>1</v>
      </c>
      <c r="AC296" s="300">
        <f>DGET('DB &gt; 100 ha'!$F$2:$N$41,'DB &gt; 100 ha'!$I$2,Z295:AB296)</f>
        <v>3</v>
      </c>
      <c r="AD296" s="67">
        <f>IF(F97&lt;7,6,ROUND(F97,0.1))</f>
        <v>6</v>
      </c>
      <c r="AE296" s="67" t="s">
        <v>317</v>
      </c>
      <c r="AF296" s="67">
        <f>IF($K$42&lt;='DB &gt; 100 ha'!Z40,1,IF($K$42&gt;='DB &gt; 100 ha'!$Q$28,3,2))</f>
        <v>1</v>
      </c>
      <c r="AG296" s="300">
        <f>DGET('DB &gt; 100 ha'!$F$2:$N$41,'DB &gt; 100 ha'!$I$2,AD295:AF296)</f>
        <v>3</v>
      </c>
      <c r="AH296" s="67">
        <f>IF(G97&lt;7,6,ROUND(G97,0.1))</f>
        <v>6</v>
      </c>
      <c r="AI296" s="67" t="s">
        <v>317</v>
      </c>
      <c r="AJ296" s="67">
        <f>IF($K$42&lt;='DB &gt; 100 ha'!AD40,1,IF($K$42&gt;='DB &gt; 100 ha'!$Q$28,3,2))</f>
        <v>1</v>
      </c>
      <c r="AK296" s="300">
        <f>DGET('DB &gt; 100 ha'!$F$2:$N$41,'DB &gt; 100 ha'!$I$2,AH295:AJ296)</f>
        <v>3</v>
      </c>
      <c r="AL296" s="67">
        <f>IF(H97&lt;7,6,ROUND(H97,0.1))</f>
        <v>6</v>
      </c>
      <c r="AM296" s="67" t="s">
        <v>317</v>
      </c>
      <c r="AN296" s="67">
        <f>IF($K$42&lt;='DB &gt; 100 ha'!AH40,1,IF($K$42&gt;='DB &gt; 100 ha'!$Q$28,3,2))</f>
        <v>1</v>
      </c>
      <c r="AO296" s="300">
        <f>DGET('DB &gt; 100 ha'!$F$2:$N$41,'DB &gt; 100 ha'!$I$2,AL295:AN296)</f>
        <v>3</v>
      </c>
      <c r="AP296" s="67">
        <f>IF(I97&lt;7,6,ROUND(I97,0.1))</f>
        <v>6</v>
      </c>
      <c r="AQ296" s="67" t="s">
        <v>317</v>
      </c>
      <c r="AR296" s="67">
        <f>IF($K$42&lt;='DB &gt; 100 ha'!AL40,1,IF($K$42&gt;='DB &gt; 100 ha'!$Q$28,3,2))</f>
        <v>1</v>
      </c>
      <c r="AS296" s="300">
        <f>DGET('DB &gt; 100 ha'!$F$2:$N$41,'DB &gt; 100 ha'!$I$2,AP295:AR296)</f>
        <v>3</v>
      </c>
      <c r="AT296" s="67">
        <f>IF(J97&lt;7,6,ROUND(J97,0.1))</f>
        <v>6</v>
      </c>
      <c r="AU296" s="67" t="s">
        <v>317</v>
      </c>
      <c r="AV296" s="67">
        <f>IF($K$42&lt;='DB &gt; 100 ha'!AP40,1,IF($K$42&gt;='DB &gt; 100 ha'!$Q$28,3,2))</f>
        <v>1</v>
      </c>
      <c r="AW296" s="300">
        <f>DGET('DB &gt; 100 ha'!$F$2:$N$41,'DB &gt; 100 ha'!$I$2,AT295:AV296)</f>
        <v>3</v>
      </c>
      <c r="AX296" s="67">
        <f>IF(K97&lt;7,6,ROUND(K97,0.1))</f>
        <v>6</v>
      </c>
      <c r="AY296" s="67" t="s">
        <v>317</v>
      </c>
      <c r="AZ296" s="67">
        <f>IF($K$42&lt;='DB &gt; 100 ha'!AT40,1,IF($K$42&gt;='DB &gt; 100 ha'!$Q$28,3,2))</f>
        <v>1</v>
      </c>
      <c r="BA296" s="300">
        <f>DGET('DB &gt; 100 ha'!$F$2:$N$41,'DB &gt; 100 ha'!$I$2,AX295:AZ296)</f>
        <v>3</v>
      </c>
      <c r="BB296" s="67">
        <f>IF(L97&lt;7,6,ROUND(L97,0.1))</f>
        <v>6</v>
      </c>
      <c r="BC296" s="67" t="s">
        <v>317</v>
      </c>
      <c r="BD296" s="67">
        <f>IF($K$42&lt;='DB &gt; 100 ha'!AX40,1,IF($K$42&gt;='DB &gt; 100 ha'!$Q$28,3,2))</f>
        <v>1</v>
      </c>
      <c r="BE296" s="300">
        <f>DGET('DB &gt; 100 ha'!$F$2:$N$41,'DB &gt; 100 ha'!$I$2,BB295:BD296)</f>
        <v>3</v>
      </c>
    </row>
    <row r="297" spans="21:57" ht="15" hidden="1" x14ac:dyDescent="0.25">
      <c r="U297" s="157" t="s">
        <v>315</v>
      </c>
      <c r="V297" s="77" t="s">
        <v>24</v>
      </c>
      <c r="W297" s="77" t="s">
        <v>28</v>
      </c>
      <c r="X297" s="77" t="s">
        <v>29</v>
      </c>
      <c r="Y297" s="300">
        <f>IF(X298=0,0,DGET('DB &gt; 100 ha'!$F$2:$N$41,'DB &gt; 100 ha'!$J$2,V297:X298))</f>
        <v>0</v>
      </c>
      <c r="Z297" s="77" t="s">
        <v>24</v>
      </c>
      <c r="AA297" s="77" t="s">
        <v>28</v>
      </c>
      <c r="AB297" s="77" t="s">
        <v>29</v>
      </c>
      <c r="AC297" s="300">
        <f>IF(AB298=0,0,DGET('DB &gt; 100 ha'!$F$2:$N$41,'DB &gt; 100 ha'!$J$2,Z297:AB298))</f>
        <v>0</v>
      </c>
      <c r="AD297" s="77" t="s">
        <v>24</v>
      </c>
      <c r="AE297" s="77" t="s">
        <v>28</v>
      </c>
      <c r="AF297" s="77" t="s">
        <v>29</v>
      </c>
      <c r="AG297" s="300">
        <f>IF(AF298=0,0,DGET('DB &gt; 100 ha'!$F$2:$N$41,'DB &gt; 100 ha'!$J$2,AD297:AF298))</f>
        <v>0</v>
      </c>
      <c r="AH297" s="77" t="s">
        <v>24</v>
      </c>
      <c r="AI297" s="77" t="s">
        <v>28</v>
      </c>
      <c r="AJ297" s="77" t="s">
        <v>29</v>
      </c>
      <c r="AK297" s="300">
        <f>IF(AJ298=0,0,DGET('DB &gt; 100 ha'!$F$2:$N$41,'DB &gt; 100 ha'!$J$2,AH297:AJ298))</f>
        <v>0</v>
      </c>
      <c r="AL297" s="77" t="s">
        <v>24</v>
      </c>
      <c r="AM297" s="77" t="s">
        <v>28</v>
      </c>
      <c r="AN297" s="77" t="s">
        <v>29</v>
      </c>
      <c r="AO297" s="300">
        <f>IF(AN298=0,0,DGET('DB &gt; 100 ha'!$F$2:$N$41,'DB &gt; 100 ha'!$J$2,AL297:AN298))</f>
        <v>0</v>
      </c>
      <c r="AP297" s="77" t="s">
        <v>24</v>
      </c>
      <c r="AQ297" s="77" t="s">
        <v>28</v>
      </c>
      <c r="AR297" s="77" t="s">
        <v>29</v>
      </c>
      <c r="AS297" s="300">
        <f>IF(AR298=0,0,DGET('DB &gt; 100 ha'!$F$2:$N$41,'DB &gt; 100 ha'!$J$2,AP297:AR298))</f>
        <v>0</v>
      </c>
      <c r="AT297" s="77" t="s">
        <v>24</v>
      </c>
      <c r="AU297" s="77" t="s">
        <v>28</v>
      </c>
      <c r="AV297" s="77" t="s">
        <v>29</v>
      </c>
      <c r="AW297" s="300">
        <f>IF(AV298=0,0,DGET('DB &gt; 100 ha'!$F$2:$N$41,'DB &gt; 100 ha'!$J$2,AT297:AV298))</f>
        <v>0</v>
      </c>
      <c r="AX297" s="77" t="s">
        <v>24</v>
      </c>
      <c r="AY297" s="77" t="s">
        <v>28</v>
      </c>
      <c r="AZ297" s="77" t="s">
        <v>29</v>
      </c>
      <c r="BA297" s="300">
        <f>IF(AZ298=0,0,DGET('DB &gt; 100 ha'!$F$2:$N$41,'DB &gt; 100 ha'!$J$2,AX297:AZ298))</f>
        <v>0</v>
      </c>
      <c r="BB297" s="77" t="s">
        <v>24</v>
      </c>
      <c r="BC297" s="77" t="s">
        <v>28</v>
      </c>
      <c r="BD297" s="77" t="s">
        <v>29</v>
      </c>
      <c r="BE297" s="300">
        <f>IF(BD298=0,0,DGET('DB &gt; 100 ha'!$F$2:$N$41,'DB &gt; 100 ha'!$J$2,BB297:BD298))</f>
        <v>0</v>
      </c>
    </row>
    <row r="298" spans="21:57" ht="15" hidden="1" x14ac:dyDescent="0.25">
      <c r="U298" s="157" t="s">
        <v>332</v>
      </c>
      <c r="V298" s="67">
        <f>V296</f>
        <v>6</v>
      </c>
      <c r="W298" s="67" t="s">
        <v>317</v>
      </c>
      <c r="X298" s="65">
        <f>IF($K$43&gt;'DB &gt; 100 ha'!$R$31,'DB &gt; 100 ha'!$P$32,IF($K$43&gt;'DB &gt; 100 ha'!$R$30,'DB &gt; 100 ha'!$P$31,IF($K$43&gt;='DB &gt; 100 ha'!$Q$30,'DB &gt; 100 ha'!$P$26,0)))</f>
        <v>0</v>
      </c>
      <c r="Z298" s="67">
        <f>Z296</f>
        <v>6</v>
      </c>
      <c r="AA298" s="67" t="s">
        <v>317</v>
      </c>
      <c r="AB298" s="65">
        <f>IF($K$43&gt;'DB &gt; 100 ha'!$R$31,'DB &gt; 100 ha'!$P$32,IF($K$43&gt;'DB &gt; 100 ha'!$R$30,'DB &gt; 100 ha'!$P$31,IF($K$43&gt;='DB &gt; 100 ha'!$Q$30,'DB &gt; 100 ha'!$P$26,0)))</f>
        <v>0</v>
      </c>
      <c r="AC298" s="300"/>
      <c r="AD298" s="67">
        <f>AD296</f>
        <v>6</v>
      </c>
      <c r="AE298" s="67" t="s">
        <v>317</v>
      </c>
      <c r="AF298" s="65">
        <f>IF($K$43&gt;'DB &gt; 100 ha'!$R$31,'DB &gt; 100 ha'!$P$32,IF($K$43&gt;'DB &gt; 100 ha'!$R$30,'DB &gt; 100 ha'!$P$31,IF($K$43&gt;='DB &gt; 100 ha'!$Q$30,'DB &gt; 100 ha'!$P$26,0)))</f>
        <v>0</v>
      </c>
      <c r="AG298" s="300"/>
      <c r="AH298" s="67">
        <f>AH296</f>
        <v>6</v>
      </c>
      <c r="AI298" s="67" t="s">
        <v>317</v>
      </c>
      <c r="AJ298" s="65">
        <f>IF($K$43&gt;'DB &gt; 100 ha'!$R$31,'DB &gt; 100 ha'!$P$32,IF($K$43&gt;'DB &gt; 100 ha'!$R$30,'DB &gt; 100 ha'!$P$31,IF($K$43&gt;='DB &gt; 100 ha'!$Q$30,'DB &gt; 100 ha'!$P$26,0)))</f>
        <v>0</v>
      </c>
      <c r="AK298" s="300"/>
      <c r="AL298" s="67">
        <f>AL296</f>
        <v>6</v>
      </c>
      <c r="AM298" s="67" t="s">
        <v>317</v>
      </c>
      <c r="AN298" s="65">
        <f>IF($K$43&gt;'DB &gt; 100 ha'!$R$31,'DB &gt; 100 ha'!$P$32,IF($K$43&gt;'DB &gt; 100 ha'!$R$30,'DB &gt; 100 ha'!$P$31,IF($K$43&gt;='DB &gt; 100 ha'!$Q$30,'DB &gt; 100 ha'!$P$26,0)))</f>
        <v>0</v>
      </c>
      <c r="AO298" s="300"/>
      <c r="AP298" s="67">
        <f>AP296</f>
        <v>6</v>
      </c>
      <c r="AQ298" s="67" t="s">
        <v>317</v>
      </c>
      <c r="AR298" s="65">
        <f>IF($K$43&gt;'DB &gt; 100 ha'!$R$31,'DB &gt; 100 ha'!$P$32,IF($K$43&gt;'DB &gt; 100 ha'!$R$30,'DB &gt; 100 ha'!$P$31,IF($K$43&gt;='DB &gt; 100 ha'!$Q$30,'DB &gt; 100 ha'!$P$26,0)))</f>
        <v>0</v>
      </c>
      <c r="AS298" s="300"/>
      <c r="AT298" s="67">
        <f>AT296</f>
        <v>6</v>
      </c>
      <c r="AU298" s="67" t="s">
        <v>317</v>
      </c>
      <c r="AV298" s="65">
        <f>IF($K$43&gt;'DB &gt; 100 ha'!$R$31,'DB &gt; 100 ha'!$P$32,IF($K$43&gt;'DB &gt; 100 ha'!$R$30,'DB &gt; 100 ha'!$P$31,IF($K$43&gt;='DB &gt; 100 ha'!$Q$30,'DB &gt; 100 ha'!$P$26,0)))</f>
        <v>0</v>
      </c>
      <c r="AW298" s="300"/>
      <c r="AX298" s="67">
        <f>AX296</f>
        <v>6</v>
      </c>
      <c r="AY298" s="67" t="s">
        <v>317</v>
      </c>
      <c r="AZ298" s="65">
        <f>IF($K$43&gt;'DB &gt; 100 ha'!$R$31,'DB &gt; 100 ha'!$P$32,IF($K$43&gt;'DB &gt; 100 ha'!$R$30,'DB &gt; 100 ha'!$P$31,IF($K$43&gt;='DB &gt; 100 ha'!$Q$30,'DB &gt; 100 ha'!$P$26,0)))</f>
        <v>0</v>
      </c>
      <c r="BA298" s="300"/>
      <c r="BB298" s="67">
        <f>BB296</f>
        <v>6</v>
      </c>
      <c r="BC298" s="67" t="s">
        <v>317</v>
      </c>
      <c r="BD298" s="65">
        <f>IF($K$43&gt;'DB &gt; 100 ha'!$R$31,'DB &gt; 100 ha'!$P$32,IF($K$43&gt;'DB &gt; 100 ha'!$R$30,'DB &gt; 100 ha'!$P$31,IF($K$43&gt;='DB &gt; 100 ha'!$Q$30,'DB &gt; 100 ha'!$P$26,0)))</f>
        <v>0</v>
      </c>
      <c r="BE298" s="300"/>
    </row>
    <row r="299" spans="21:57" ht="15" hidden="1" x14ac:dyDescent="0.25">
      <c r="U299" s="157" t="s">
        <v>315</v>
      </c>
      <c r="V299" s="77" t="s">
        <v>24</v>
      </c>
      <c r="W299" s="77" t="s">
        <v>28</v>
      </c>
      <c r="X299" s="77" t="s">
        <v>29</v>
      </c>
      <c r="Y299" s="300">
        <f>DGET('DB &gt; 100 ha'!$F$2:$N$41,'DB &gt; 100 ha'!$K$2,V299:X300)</f>
        <v>41</v>
      </c>
      <c r="Z299" s="77" t="s">
        <v>24</v>
      </c>
      <c r="AA299" s="77" t="s">
        <v>28</v>
      </c>
      <c r="AB299" s="77" t="s">
        <v>29</v>
      </c>
      <c r="AC299" s="300">
        <f>DGET('DB &gt; 100 ha'!$F$2:$N$41,'DB &gt; 100 ha'!$K$2,Z299:AB300)</f>
        <v>41</v>
      </c>
      <c r="AD299" s="77" t="s">
        <v>24</v>
      </c>
      <c r="AE299" s="77" t="s">
        <v>28</v>
      </c>
      <c r="AF299" s="77" t="s">
        <v>29</v>
      </c>
      <c r="AG299" s="300">
        <f>DGET('DB &gt; 100 ha'!$F$2:$N$41,'DB &gt; 100 ha'!$K$2,AD299:AF300)</f>
        <v>41</v>
      </c>
      <c r="AH299" s="77" t="s">
        <v>24</v>
      </c>
      <c r="AI299" s="77" t="s">
        <v>28</v>
      </c>
      <c r="AJ299" s="77" t="s">
        <v>29</v>
      </c>
      <c r="AK299" s="300">
        <f>DGET('DB &gt; 100 ha'!$F$2:$N$41,'DB &gt; 100 ha'!$K$2,AH299:AJ300)</f>
        <v>41</v>
      </c>
      <c r="AL299" s="77" t="s">
        <v>24</v>
      </c>
      <c r="AM299" s="77" t="s">
        <v>28</v>
      </c>
      <c r="AN299" s="77" t="s">
        <v>29</v>
      </c>
      <c r="AO299" s="300">
        <f>DGET('DB &gt; 100 ha'!$F$2:$N$41,'DB &gt; 100 ha'!$K$2,AL299:AN300)</f>
        <v>41</v>
      </c>
      <c r="AP299" s="77" t="s">
        <v>24</v>
      </c>
      <c r="AQ299" s="77" t="s">
        <v>28</v>
      </c>
      <c r="AR299" s="77" t="s">
        <v>29</v>
      </c>
      <c r="AS299" s="300">
        <f>DGET('DB &gt; 100 ha'!$F$2:$N$41,'DB &gt; 100 ha'!$K$2,AP299:AR300)</f>
        <v>41</v>
      </c>
      <c r="AT299" s="77" t="s">
        <v>24</v>
      </c>
      <c r="AU299" s="77" t="s">
        <v>28</v>
      </c>
      <c r="AV299" s="77" t="s">
        <v>29</v>
      </c>
      <c r="AW299" s="300">
        <f>DGET('DB &gt; 100 ha'!$F$2:$N$41,'DB &gt; 100 ha'!$K$2,AT299:AV300)</f>
        <v>41</v>
      </c>
      <c r="AX299" s="77" t="s">
        <v>24</v>
      </c>
      <c r="AY299" s="77" t="s">
        <v>28</v>
      </c>
      <c r="AZ299" s="77" t="s">
        <v>29</v>
      </c>
      <c r="BA299" s="300">
        <f>DGET('DB &gt; 100 ha'!$F$2:$N$41,'DB &gt; 100 ha'!$K$2,AX299:AZ300)</f>
        <v>41</v>
      </c>
      <c r="BB299" s="77" t="s">
        <v>24</v>
      </c>
      <c r="BC299" s="77" t="s">
        <v>28</v>
      </c>
      <c r="BD299" s="77" t="s">
        <v>29</v>
      </c>
      <c r="BE299" s="300">
        <f>DGET('DB &gt; 100 ha'!$F$2:$N$41,'DB &gt; 100 ha'!$K$2,BB299:BD300)</f>
        <v>41</v>
      </c>
    </row>
    <row r="300" spans="21:57" ht="15" hidden="1" x14ac:dyDescent="0.25">
      <c r="U300" s="157" t="s">
        <v>336</v>
      </c>
      <c r="V300" s="67">
        <f>V298</f>
        <v>6</v>
      </c>
      <c r="W300" s="67" t="s">
        <v>317</v>
      </c>
      <c r="X300" s="65">
        <v>1</v>
      </c>
      <c r="Z300" s="67">
        <f>Z298</f>
        <v>6</v>
      </c>
      <c r="AA300" s="67" t="s">
        <v>317</v>
      </c>
      <c r="AB300" s="65">
        <v>1</v>
      </c>
      <c r="AD300" s="67">
        <f>AD298</f>
        <v>6</v>
      </c>
      <c r="AE300" s="67" t="s">
        <v>317</v>
      </c>
      <c r="AF300" s="65">
        <v>1</v>
      </c>
      <c r="AH300" s="67">
        <f>AH298</f>
        <v>6</v>
      </c>
      <c r="AI300" s="67" t="s">
        <v>317</v>
      </c>
      <c r="AJ300" s="65">
        <v>1</v>
      </c>
      <c r="AL300" s="67">
        <f>AL298</f>
        <v>6</v>
      </c>
      <c r="AM300" s="67" t="s">
        <v>317</v>
      </c>
      <c r="AN300" s="65">
        <v>1</v>
      </c>
      <c r="AP300" s="67">
        <f>AP298</f>
        <v>6</v>
      </c>
      <c r="AQ300" s="67" t="s">
        <v>317</v>
      </c>
      <c r="AR300" s="65">
        <v>1</v>
      </c>
      <c r="AT300" s="67">
        <f>AT298</f>
        <v>6</v>
      </c>
      <c r="AU300" s="67" t="s">
        <v>317</v>
      </c>
      <c r="AV300" s="65">
        <v>1</v>
      </c>
      <c r="AX300" s="67">
        <f>AX298</f>
        <v>6</v>
      </c>
      <c r="AY300" s="67" t="s">
        <v>317</v>
      </c>
      <c r="AZ300" s="65">
        <v>1</v>
      </c>
      <c r="BB300" s="67">
        <f>BB298</f>
        <v>6</v>
      </c>
      <c r="BC300" s="67" t="s">
        <v>317</v>
      </c>
      <c r="BD300" s="65">
        <v>1</v>
      </c>
    </row>
    <row r="301" spans="21:57" ht="15" hidden="1" x14ac:dyDescent="0.25">
      <c r="U301" s="157" t="s">
        <v>315</v>
      </c>
      <c r="V301" s="77" t="s">
        <v>24</v>
      </c>
      <c r="W301" s="77" t="s">
        <v>28</v>
      </c>
      <c r="X301" s="77" t="s">
        <v>29</v>
      </c>
      <c r="Y301" s="300">
        <f>DGET('DB &gt; 100 ha'!$F$2:$N$41,'DB &gt; 100 ha'!$L$2,V301:X302)</f>
        <v>11</v>
      </c>
      <c r="Z301" s="77" t="s">
        <v>24</v>
      </c>
      <c r="AA301" s="77" t="s">
        <v>28</v>
      </c>
      <c r="AB301" s="77" t="s">
        <v>29</v>
      </c>
      <c r="AC301" s="300">
        <f>DGET('DB &gt; 100 ha'!$F$2:$N$41,'DB &gt; 100 ha'!$L$2,Z301:AB302)</f>
        <v>11</v>
      </c>
      <c r="AD301" s="77" t="s">
        <v>24</v>
      </c>
      <c r="AE301" s="77" t="s">
        <v>28</v>
      </c>
      <c r="AF301" s="77" t="s">
        <v>29</v>
      </c>
      <c r="AG301" s="300">
        <f>DGET('DB &gt; 100 ha'!$F$2:$N$41,'DB &gt; 100 ha'!$L$2,AD301:AF302)</f>
        <v>11</v>
      </c>
      <c r="AH301" s="77" t="s">
        <v>24</v>
      </c>
      <c r="AI301" s="77" t="s">
        <v>28</v>
      </c>
      <c r="AJ301" s="77" t="s">
        <v>29</v>
      </c>
      <c r="AK301" s="300">
        <f>DGET('DB &gt; 100 ha'!$F$2:$N$41,'DB &gt; 100 ha'!$L$2,AH301:AJ302)</f>
        <v>11</v>
      </c>
      <c r="AL301" s="77" t="s">
        <v>24</v>
      </c>
      <c r="AM301" s="77" t="s">
        <v>28</v>
      </c>
      <c r="AN301" s="77" t="s">
        <v>29</v>
      </c>
      <c r="AO301" s="300">
        <f>DGET('DB &gt; 100 ha'!$F$2:$N$41,'DB &gt; 100 ha'!$L$2,AL301:AN302)</f>
        <v>11</v>
      </c>
      <c r="AP301" s="77" t="s">
        <v>24</v>
      </c>
      <c r="AQ301" s="77" t="s">
        <v>28</v>
      </c>
      <c r="AR301" s="77" t="s">
        <v>29</v>
      </c>
      <c r="AS301" s="300">
        <f>DGET('DB &gt; 100 ha'!$F$2:$N$41,'DB &gt; 100 ha'!$L$2,AP301:AR302)</f>
        <v>11</v>
      </c>
      <c r="AT301" s="77" t="s">
        <v>24</v>
      </c>
      <c r="AU301" s="77" t="s">
        <v>28</v>
      </c>
      <c r="AV301" s="77" t="s">
        <v>29</v>
      </c>
      <c r="AW301" s="300">
        <f>DGET('DB &gt; 100 ha'!$F$2:$N$41,'DB &gt; 100 ha'!$L$2,AT301:AV302)</f>
        <v>11</v>
      </c>
      <c r="AX301" s="77" t="s">
        <v>24</v>
      </c>
      <c r="AY301" s="77" t="s">
        <v>28</v>
      </c>
      <c r="AZ301" s="77" t="s">
        <v>29</v>
      </c>
      <c r="BA301" s="300">
        <f>DGET('DB &gt; 100 ha'!$F$2:$N$41,'DB &gt; 100 ha'!$L$2,AX301:AZ302)</f>
        <v>11</v>
      </c>
      <c r="BB301" s="77" t="s">
        <v>24</v>
      </c>
      <c r="BC301" s="77" t="s">
        <v>28</v>
      </c>
      <c r="BD301" s="77" t="s">
        <v>29</v>
      </c>
      <c r="BE301" s="300">
        <f>DGET('DB &gt; 100 ha'!$F$2:$N$41,'DB &gt; 100 ha'!$L$2,BB301:BD302)</f>
        <v>11</v>
      </c>
    </row>
    <row r="302" spans="21:57" ht="15" hidden="1" x14ac:dyDescent="0.25">
      <c r="U302" s="157" t="s">
        <v>337</v>
      </c>
      <c r="V302" s="67">
        <f>V300</f>
        <v>6</v>
      </c>
      <c r="W302" s="77" t="str">
        <f>W300</f>
        <v>&lt;20</v>
      </c>
      <c r="X302" s="65">
        <f>X300</f>
        <v>1</v>
      </c>
      <c r="Z302" s="67">
        <f>Z300</f>
        <v>6</v>
      </c>
      <c r="AA302" s="77" t="str">
        <f>AA300</f>
        <v>&lt;20</v>
      </c>
      <c r="AB302" s="65">
        <f>AB300</f>
        <v>1</v>
      </c>
      <c r="AD302" s="67">
        <f>AD300</f>
        <v>6</v>
      </c>
      <c r="AE302" s="77" t="str">
        <f>AE300</f>
        <v>&lt;20</v>
      </c>
      <c r="AF302" s="65">
        <f>AF300</f>
        <v>1</v>
      </c>
      <c r="AH302" s="67">
        <f>AH300</f>
        <v>6</v>
      </c>
      <c r="AI302" s="77" t="str">
        <f>AI300</f>
        <v>&lt;20</v>
      </c>
      <c r="AJ302" s="65">
        <f>AJ300</f>
        <v>1</v>
      </c>
      <c r="AL302" s="67">
        <f>AL300</f>
        <v>6</v>
      </c>
      <c r="AM302" s="77" t="str">
        <f>AM300</f>
        <v>&lt;20</v>
      </c>
      <c r="AN302" s="65">
        <f>AN300</f>
        <v>1</v>
      </c>
      <c r="AP302" s="67">
        <f>AP300</f>
        <v>6</v>
      </c>
      <c r="AQ302" s="77" t="str">
        <f>AQ300</f>
        <v>&lt;20</v>
      </c>
      <c r="AR302" s="65">
        <f>AR300</f>
        <v>1</v>
      </c>
      <c r="AT302" s="67">
        <f>AT300</f>
        <v>6</v>
      </c>
      <c r="AU302" s="77" t="str">
        <f>AU300</f>
        <v>&lt;20</v>
      </c>
      <c r="AV302" s="65">
        <f>AV300</f>
        <v>1</v>
      </c>
      <c r="AX302" s="67">
        <f>AX300</f>
        <v>6</v>
      </c>
      <c r="AY302" s="77" t="str">
        <f>AY300</f>
        <v>&lt;20</v>
      </c>
      <c r="AZ302" s="65">
        <f>AZ300</f>
        <v>1</v>
      </c>
      <c r="BB302" s="67">
        <f>BB300</f>
        <v>6</v>
      </c>
      <c r="BC302" s="77" t="str">
        <f>BC300</f>
        <v>&lt;20</v>
      </c>
      <c r="BD302" s="65">
        <f>BD300</f>
        <v>1</v>
      </c>
    </row>
    <row r="303" spans="21:57" ht="15" hidden="1" x14ac:dyDescent="0.25">
      <c r="U303" s="157" t="s">
        <v>315</v>
      </c>
      <c r="V303" s="77" t="s">
        <v>24</v>
      </c>
      <c r="W303" s="77" t="s">
        <v>28</v>
      </c>
      <c r="X303" s="77" t="s">
        <v>29</v>
      </c>
      <c r="Y303" s="300">
        <f>DGET('DB &gt; 100 ha'!$F$2:$N$41,'DB &gt; 100 ha'!$M$2,V303:X304)</f>
        <v>0</v>
      </c>
      <c r="Z303" s="77" t="s">
        <v>24</v>
      </c>
      <c r="AA303" s="77" t="s">
        <v>28</v>
      </c>
      <c r="AB303" s="77" t="s">
        <v>29</v>
      </c>
      <c r="AC303" s="300">
        <f>DGET('DB &gt; 100 ha'!$F$2:$N$41,'DB &gt; 100 ha'!$M$2,Z303:AB304)</f>
        <v>0</v>
      </c>
      <c r="AD303" s="77" t="s">
        <v>24</v>
      </c>
      <c r="AE303" s="77" t="s">
        <v>28</v>
      </c>
      <c r="AF303" s="77" t="s">
        <v>29</v>
      </c>
      <c r="AG303" s="300">
        <f>DGET('DB &gt; 100 ha'!$F$2:$N$41,'DB &gt; 100 ha'!$M$2,AD303:AF304)</f>
        <v>0</v>
      </c>
      <c r="AH303" s="77" t="s">
        <v>24</v>
      </c>
      <c r="AI303" s="77" t="s">
        <v>28</v>
      </c>
      <c r="AJ303" s="77" t="s">
        <v>29</v>
      </c>
      <c r="AK303" s="300">
        <f>DGET('DB &gt; 100 ha'!$F$2:$N$41,'DB &gt; 100 ha'!$M$2,AH303:AJ304)</f>
        <v>0</v>
      </c>
      <c r="AL303" s="77" t="s">
        <v>24</v>
      </c>
      <c r="AM303" s="77" t="s">
        <v>28</v>
      </c>
      <c r="AN303" s="77" t="s">
        <v>29</v>
      </c>
      <c r="AO303" s="300">
        <f>DGET('DB &gt; 100 ha'!$F$2:$N$41,'DB &gt; 100 ha'!$M$2,AL303:AN304)</f>
        <v>0</v>
      </c>
      <c r="AP303" s="77" t="s">
        <v>24</v>
      </c>
      <c r="AQ303" s="77" t="s">
        <v>28</v>
      </c>
      <c r="AR303" s="77" t="s">
        <v>29</v>
      </c>
      <c r="AS303" s="300">
        <f>DGET('DB &gt; 100 ha'!$F$2:$N$41,'DB &gt; 100 ha'!$M$2,AP303:AR304)</f>
        <v>0</v>
      </c>
      <c r="AT303" s="77" t="s">
        <v>24</v>
      </c>
      <c r="AU303" s="77" t="s">
        <v>28</v>
      </c>
      <c r="AV303" s="77" t="s">
        <v>29</v>
      </c>
      <c r="AW303" s="300">
        <f>DGET('DB &gt; 100 ha'!$F$2:$N$41,'DB &gt; 100 ha'!$M$2,AT303:AV304)</f>
        <v>0</v>
      </c>
      <c r="AX303" s="77" t="s">
        <v>24</v>
      </c>
      <c r="AY303" s="77" t="s">
        <v>28</v>
      </c>
      <c r="AZ303" s="77" t="s">
        <v>29</v>
      </c>
      <c r="BA303" s="300">
        <f>DGET('DB &gt; 100 ha'!$F$2:$N$41,'DB &gt; 100 ha'!$M$2,AX303:AZ304)</f>
        <v>0</v>
      </c>
      <c r="BB303" s="77" t="s">
        <v>24</v>
      </c>
      <c r="BC303" s="77" t="s">
        <v>28</v>
      </c>
      <c r="BD303" s="77" t="s">
        <v>29</v>
      </c>
      <c r="BE303" s="300">
        <f>DGET('DB &gt; 100 ha'!$F$2:$N$41,'DB &gt; 100 ha'!$M$2,BB303:BD304)</f>
        <v>0</v>
      </c>
    </row>
    <row r="304" spans="21:57" ht="15" hidden="1" x14ac:dyDescent="0.25">
      <c r="U304" s="157" t="s">
        <v>342</v>
      </c>
      <c r="V304" s="67">
        <f>V302</f>
        <v>6</v>
      </c>
      <c r="W304" s="77" t="str">
        <f>W302</f>
        <v>&lt;20</v>
      </c>
      <c r="X304" s="65">
        <f>$O$64+1</f>
        <v>1</v>
      </c>
      <c r="Z304" s="67">
        <f>Z302</f>
        <v>6</v>
      </c>
      <c r="AA304" s="77" t="str">
        <f>AA302</f>
        <v>&lt;20</v>
      </c>
      <c r="AB304" s="65">
        <f>$O$64+1</f>
        <v>1</v>
      </c>
      <c r="AD304" s="67">
        <f>AD302</f>
        <v>6</v>
      </c>
      <c r="AE304" s="77" t="str">
        <f>AE302</f>
        <v>&lt;20</v>
      </c>
      <c r="AF304" s="65">
        <f>$O$64+1</f>
        <v>1</v>
      </c>
      <c r="AH304" s="67">
        <f>AH302</f>
        <v>6</v>
      </c>
      <c r="AI304" s="77" t="str">
        <f>AI302</f>
        <v>&lt;20</v>
      </c>
      <c r="AJ304" s="65">
        <f>$O$64+1</f>
        <v>1</v>
      </c>
      <c r="AL304" s="67">
        <f>AL302</f>
        <v>6</v>
      </c>
      <c r="AM304" s="77" t="str">
        <f>AM302</f>
        <v>&lt;20</v>
      </c>
      <c r="AN304" s="65">
        <f>$O$64+1</f>
        <v>1</v>
      </c>
      <c r="AP304" s="67">
        <f>AP302</f>
        <v>6</v>
      </c>
      <c r="AQ304" s="77" t="str">
        <f>AQ302</f>
        <v>&lt;20</v>
      </c>
      <c r="AR304" s="65">
        <f>$O$64+1</f>
        <v>1</v>
      </c>
      <c r="AT304" s="67">
        <f>AT302</f>
        <v>6</v>
      </c>
      <c r="AU304" s="77" t="str">
        <f>AU302</f>
        <v>&lt;20</v>
      </c>
      <c r="AV304" s="65">
        <f>$O$64+1</f>
        <v>1</v>
      </c>
      <c r="AX304" s="67">
        <f>AX302</f>
        <v>6</v>
      </c>
      <c r="AY304" s="77" t="str">
        <f>AY302</f>
        <v>&lt;20</v>
      </c>
      <c r="AZ304" s="65">
        <f>$O$64+1</f>
        <v>1</v>
      </c>
      <c r="BB304" s="67">
        <f>BB302</f>
        <v>6</v>
      </c>
      <c r="BC304" s="77" t="str">
        <f>BC302</f>
        <v>&lt;20</v>
      </c>
      <c r="BD304" s="65">
        <f>$O$64+1</f>
        <v>1</v>
      </c>
    </row>
    <row r="305" spans="21:57" ht="15" hidden="1" x14ac:dyDescent="0.25">
      <c r="U305" s="157"/>
      <c r="V305" s="74"/>
      <c r="W305" s="74"/>
      <c r="Z305" s="74"/>
      <c r="AA305" s="74"/>
      <c r="AC305" s="131"/>
      <c r="AD305" s="74"/>
      <c r="AE305" s="74"/>
      <c r="AG305" s="131"/>
      <c r="AH305" s="74"/>
      <c r="AI305" s="74"/>
      <c r="AK305" s="131"/>
      <c r="AL305" s="74"/>
      <c r="AM305" s="74"/>
      <c r="AO305" s="131"/>
      <c r="AP305" s="74"/>
      <c r="AQ305" s="74"/>
      <c r="AS305" s="131"/>
      <c r="AT305" s="74"/>
      <c r="AU305" s="74"/>
      <c r="AW305" s="131"/>
      <c r="AX305" s="74"/>
      <c r="AY305" s="74"/>
      <c r="BA305" s="131"/>
      <c r="BB305" s="74"/>
      <c r="BC305" s="74"/>
      <c r="BE305" s="131"/>
    </row>
    <row r="306" spans="21:57" hidden="1" x14ac:dyDescent="0.2">
      <c r="U306" s="65" t="s">
        <v>106</v>
      </c>
      <c r="V306" s="65" t="s">
        <v>24</v>
      </c>
      <c r="W306" s="65" t="s">
        <v>25</v>
      </c>
      <c r="X306" s="65" t="s">
        <v>110</v>
      </c>
      <c r="Y306" s="65" t="s">
        <v>24</v>
      </c>
      <c r="Z306" s="65" t="s">
        <v>25</v>
      </c>
      <c r="AA306" s="65" t="s">
        <v>110</v>
      </c>
      <c r="AB306" s="65" t="s">
        <v>24</v>
      </c>
      <c r="AC306" s="65" t="s">
        <v>25</v>
      </c>
      <c r="AD306" s="65" t="s">
        <v>110</v>
      </c>
      <c r="AE306" s="65" t="s">
        <v>24</v>
      </c>
      <c r="AF306" s="65" t="s">
        <v>25</v>
      </c>
      <c r="AG306" s="65" t="s">
        <v>110</v>
      </c>
      <c r="AH306" s="65" t="s">
        <v>24</v>
      </c>
      <c r="AI306" s="65" t="s">
        <v>25</v>
      </c>
      <c r="AJ306" s="65" t="s">
        <v>110</v>
      </c>
      <c r="AK306" s="65" t="s">
        <v>24</v>
      </c>
      <c r="AL306" s="65" t="s">
        <v>25</v>
      </c>
      <c r="AM306" s="65" t="s">
        <v>110</v>
      </c>
      <c r="AN306" s="65" t="s">
        <v>24</v>
      </c>
      <c r="AO306" s="65" t="s">
        <v>25</v>
      </c>
      <c r="AP306" s="65" t="s">
        <v>110</v>
      </c>
      <c r="AQ306" s="65" t="s">
        <v>24</v>
      </c>
      <c r="AR306" s="65" t="s">
        <v>25</v>
      </c>
      <c r="AS306" s="65" t="s">
        <v>110</v>
      </c>
      <c r="AT306" s="65" t="s">
        <v>24</v>
      </c>
      <c r="AU306" s="65" t="s">
        <v>25</v>
      </c>
      <c r="AV306" s="65" t="s">
        <v>110</v>
      </c>
    </row>
    <row r="307" spans="21:57" hidden="1" x14ac:dyDescent="0.2">
      <c r="V307" s="65">
        <f>IF(D104&lt;3,2,ROUND(D104/5,1)*5)</f>
        <v>2</v>
      </c>
      <c r="W307" s="65">
        <v>0</v>
      </c>
      <c r="X307" s="65">
        <v>14</v>
      </c>
      <c r="Y307" s="65">
        <f>IF(E104&lt;3,2,ROUND(E104/5,1)*5)</f>
        <v>2</v>
      </c>
      <c r="Z307" s="65">
        <f>W307</f>
        <v>0</v>
      </c>
      <c r="AA307" s="65">
        <f>X307</f>
        <v>14</v>
      </c>
      <c r="AB307" s="65">
        <f>IF(F104&lt;3,2,ROUND(F104/5,1)*5)</f>
        <v>2</v>
      </c>
      <c r="AC307" s="65">
        <f>$Z$281</f>
        <v>0</v>
      </c>
      <c r="AD307" s="65">
        <f>X307</f>
        <v>14</v>
      </c>
      <c r="AE307" s="65">
        <f>IF(G104&lt;3,2,ROUND(G104/5,1)*5)</f>
        <v>2</v>
      </c>
      <c r="AF307" s="65">
        <f>$Z$281</f>
        <v>0</v>
      </c>
      <c r="AG307" s="65">
        <f>X307</f>
        <v>14</v>
      </c>
      <c r="AH307" s="65">
        <f>IF(H104&lt;3,2,ROUND(H104/5,1)*5)</f>
        <v>2</v>
      </c>
      <c r="AI307" s="65">
        <f>$Z$281</f>
        <v>0</v>
      </c>
      <c r="AJ307" s="65">
        <f>X307</f>
        <v>14</v>
      </c>
      <c r="AK307" s="65">
        <f>IF(I104&lt;3,2,ROUND(I104/5,1)*5)</f>
        <v>2</v>
      </c>
      <c r="AL307" s="65">
        <f>$Z$281</f>
        <v>0</v>
      </c>
      <c r="AM307" s="65">
        <f>X307</f>
        <v>14</v>
      </c>
      <c r="AN307" s="65">
        <f>IF(J104&lt;3,2,ROUND(J104/5,1)*5)</f>
        <v>2</v>
      </c>
      <c r="AO307" s="65">
        <f>$Z$281</f>
        <v>0</v>
      </c>
      <c r="AP307" s="65">
        <f>AM307</f>
        <v>14</v>
      </c>
      <c r="AQ307" s="65">
        <f>IF(K104&lt;3,2,ROUND(K104/5,1)*5)</f>
        <v>2</v>
      </c>
      <c r="AR307" s="65">
        <f>$Z$281</f>
        <v>0</v>
      </c>
      <c r="AS307" s="65">
        <f>AP307</f>
        <v>14</v>
      </c>
      <c r="AT307" s="65">
        <f>IF(L104&lt;3,2,ROUND(L104/5,1)*5)</f>
        <v>2</v>
      </c>
      <c r="AU307" s="65">
        <f>$Z$281</f>
        <v>0</v>
      </c>
      <c r="AV307" s="65">
        <f>AS307</f>
        <v>14</v>
      </c>
    </row>
    <row r="308" spans="21:57" ht="15" hidden="1" x14ac:dyDescent="0.25">
      <c r="U308" s="298" t="s">
        <v>315</v>
      </c>
      <c r="V308" s="77" t="s">
        <v>24</v>
      </c>
      <c r="W308" s="77" t="s">
        <v>28</v>
      </c>
      <c r="X308" s="77" t="s">
        <v>29</v>
      </c>
      <c r="Y308" s="78"/>
      <c r="Z308" s="77" t="s">
        <v>24</v>
      </c>
      <c r="AA308" s="77" t="s">
        <v>28</v>
      </c>
      <c r="AB308" s="77" t="s">
        <v>29</v>
      </c>
      <c r="AC308" s="78"/>
      <c r="AD308" s="77" t="s">
        <v>24</v>
      </c>
      <c r="AE308" s="77" t="s">
        <v>28</v>
      </c>
      <c r="AF308" s="77" t="s">
        <v>29</v>
      </c>
      <c r="AG308" s="78"/>
      <c r="AH308" s="77" t="s">
        <v>24</v>
      </c>
      <c r="AI308" s="77" t="s">
        <v>28</v>
      </c>
      <c r="AJ308" s="77" t="s">
        <v>29</v>
      </c>
      <c r="AK308" s="78"/>
      <c r="AL308" s="77" t="s">
        <v>24</v>
      </c>
      <c r="AM308" s="77" t="s">
        <v>28</v>
      </c>
      <c r="AN308" s="77" t="s">
        <v>29</v>
      </c>
      <c r="AO308" s="78"/>
      <c r="AP308" s="77" t="s">
        <v>24</v>
      </c>
      <c r="AQ308" s="77" t="s">
        <v>28</v>
      </c>
      <c r="AR308" s="77" t="s">
        <v>29</v>
      </c>
      <c r="AS308" s="78"/>
      <c r="AT308" s="77" t="s">
        <v>24</v>
      </c>
      <c r="AU308" s="77" t="s">
        <v>28</v>
      </c>
      <c r="AV308" s="77" t="s">
        <v>29</v>
      </c>
      <c r="AW308" s="78"/>
      <c r="AX308" s="77" t="s">
        <v>24</v>
      </c>
      <c r="AY308" s="77" t="s">
        <v>28</v>
      </c>
      <c r="AZ308" s="77" t="s">
        <v>29</v>
      </c>
      <c r="BA308" s="78"/>
      <c r="BB308" s="77" t="s">
        <v>24</v>
      </c>
      <c r="BC308" s="77" t="s">
        <v>28</v>
      </c>
      <c r="BD308" s="77" t="s">
        <v>29</v>
      </c>
      <c r="BE308" s="78"/>
    </row>
    <row r="309" spans="21:57" ht="15" hidden="1" x14ac:dyDescent="0.25">
      <c r="U309" s="299" t="s">
        <v>316</v>
      </c>
      <c r="V309" s="67">
        <f>IF(D104&lt;7,6,ROUND(D104,0.1))</f>
        <v>6</v>
      </c>
      <c r="W309" s="67" t="s">
        <v>317</v>
      </c>
      <c r="X309" s="67">
        <f>IF($K$42&lt;='DB &gt; 100 ha'!R47,1,IF($K$42&gt;='DB &gt; 100 ha'!$Q$28,3,2))</f>
        <v>1</v>
      </c>
      <c r="Y309" s="300">
        <f>DGET('DB &gt; 100 ha'!$F$2:$N$41,'DB &gt; 100 ha'!$I$2,V308:X309)</f>
        <v>3</v>
      </c>
      <c r="Z309" s="67">
        <f>IF(E104&lt;7,6,ROUND(E104,0.1))</f>
        <v>6</v>
      </c>
      <c r="AA309" s="67" t="s">
        <v>317</v>
      </c>
      <c r="AB309" s="67">
        <f>IF($K$42&lt;='DB &gt; 100 ha'!V47,1,IF($K$42&gt;='DB &gt; 100 ha'!$Q$28,3,2))</f>
        <v>1</v>
      </c>
      <c r="AC309" s="300">
        <f>DGET('DB &gt; 100 ha'!$F$2:$N$41,'DB &gt; 100 ha'!$I$2,Z308:AB309)</f>
        <v>3</v>
      </c>
      <c r="AD309" s="67">
        <f>IF(F104&lt;7,6,ROUND(F104,0.1))</f>
        <v>6</v>
      </c>
      <c r="AE309" s="67" t="s">
        <v>317</v>
      </c>
      <c r="AF309" s="67">
        <f>IF($K$42&lt;='DB &gt; 100 ha'!Z47,1,IF($K$42&gt;='DB &gt; 100 ha'!$Q$28,3,2))</f>
        <v>1</v>
      </c>
      <c r="AG309" s="300">
        <f>DGET('DB &gt; 100 ha'!$F$2:$N$41,'DB &gt; 100 ha'!$I$2,AD308:AF309)</f>
        <v>3</v>
      </c>
      <c r="AH309" s="67">
        <f>IF(G104&lt;7,6,ROUND(G104,0.1))</f>
        <v>6</v>
      </c>
      <c r="AI309" s="67" t="s">
        <v>317</v>
      </c>
      <c r="AJ309" s="67">
        <f>IF($K$42&lt;='DB &gt; 100 ha'!AD47,1,IF($K$42&gt;='DB &gt; 100 ha'!$Q$28,3,2))</f>
        <v>1</v>
      </c>
      <c r="AK309" s="300">
        <f>DGET('DB &gt; 100 ha'!$F$2:$N$41,'DB &gt; 100 ha'!$I$2,AH308:AJ309)</f>
        <v>3</v>
      </c>
      <c r="AL309" s="67">
        <f>IF(H104&lt;7,6,ROUND(H104,0.1))</f>
        <v>6</v>
      </c>
      <c r="AM309" s="67" t="s">
        <v>317</v>
      </c>
      <c r="AN309" s="67">
        <f>IF($K$42&lt;='DB &gt; 100 ha'!AH47,1,IF($K$42&gt;='DB &gt; 100 ha'!$Q$28,3,2))</f>
        <v>1</v>
      </c>
      <c r="AO309" s="300">
        <f>DGET('DB &gt; 100 ha'!$F$2:$N$41,'DB &gt; 100 ha'!$I$2,AL308:AN309)</f>
        <v>3</v>
      </c>
      <c r="AP309" s="67">
        <f>IF(I104&lt;7,6,ROUND(I104,0.1))</f>
        <v>6</v>
      </c>
      <c r="AQ309" s="67" t="s">
        <v>317</v>
      </c>
      <c r="AR309" s="67">
        <f>IF($K$42&lt;='DB &gt; 100 ha'!AL47,1,IF($K$42&gt;='DB &gt; 100 ha'!$Q$28,3,2))</f>
        <v>1</v>
      </c>
      <c r="AS309" s="300">
        <f>DGET('DB &gt; 100 ha'!$F$2:$N$41,'DB &gt; 100 ha'!$I$2,AP308:AR309)</f>
        <v>3</v>
      </c>
      <c r="AT309" s="67">
        <f>IF(J104&lt;7,6,ROUND(J104,0.1))</f>
        <v>6</v>
      </c>
      <c r="AU309" s="67" t="s">
        <v>317</v>
      </c>
      <c r="AV309" s="67">
        <f>IF($K$42&lt;='DB &gt; 100 ha'!AP47,1,IF($K$42&gt;='DB &gt; 100 ha'!$Q$28,3,2))</f>
        <v>1</v>
      </c>
      <c r="AW309" s="300">
        <f>DGET('DB &gt; 100 ha'!$F$2:$N$41,'DB &gt; 100 ha'!$I$2,AT308:AV309)</f>
        <v>3</v>
      </c>
      <c r="AX309" s="67">
        <f>IF(K104&lt;7,6,ROUND(K104,0.1))</f>
        <v>6</v>
      </c>
      <c r="AY309" s="67" t="s">
        <v>317</v>
      </c>
      <c r="AZ309" s="67">
        <f>IF($K$42&lt;='DB &gt; 100 ha'!AT47,1,IF($K$42&gt;='DB &gt; 100 ha'!$Q$28,3,2))</f>
        <v>1</v>
      </c>
      <c r="BA309" s="300">
        <f>DGET('DB &gt; 100 ha'!$F$2:$N$41,'DB &gt; 100 ha'!$I$2,AX308:AZ309)</f>
        <v>3</v>
      </c>
      <c r="BB309" s="67">
        <f>IF(L104&lt;7,6,ROUND(L104,0.1))</f>
        <v>6</v>
      </c>
      <c r="BC309" s="67" t="s">
        <v>317</v>
      </c>
      <c r="BD309" s="67">
        <f>IF($K$42&lt;='DB &gt; 100 ha'!AX47,1,IF($K$42&gt;='DB &gt; 100 ha'!$Q$28,3,2))</f>
        <v>1</v>
      </c>
      <c r="BE309" s="300">
        <f>DGET('DB &gt; 100 ha'!$F$2:$N$41,'DB &gt; 100 ha'!$I$2,BB308:BD309)</f>
        <v>3</v>
      </c>
    </row>
    <row r="310" spans="21:57" ht="15" hidden="1" x14ac:dyDescent="0.25">
      <c r="U310" s="157" t="s">
        <v>315</v>
      </c>
      <c r="V310" s="77" t="s">
        <v>24</v>
      </c>
      <c r="W310" s="77" t="s">
        <v>28</v>
      </c>
      <c r="X310" s="77" t="s">
        <v>29</v>
      </c>
      <c r="Y310" s="300">
        <f>IF(X311=0,0,DGET('DB &gt; 100 ha'!$F$2:$N$41,'DB &gt; 100 ha'!$J$2,V310:X311))</f>
        <v>0</v>
      </c>
      <c r="Z310" s="77" t="s">
        <v>24</v>
      </c>
      <c r="AA310" s="77" t="s">
        <v>28</v>
      </c>
      <c r="AB310" s="77" t="s">
        <v>29</v>
      </c>
      <c r="AC310" s="300">
        <f>IF(AB311=0,0,DGET('DB &gt; 100 ha'!$F$2:$N$41,'DB &gt; 100 ha'!$J$2,Z310:AB311))</f>
        <v>0</v>
      </c>
      <c r="AD310" s="77" t="s">
        <v>24</v>
      </c>
      <c r="AE310" s="77" t="s">
        <v>28</v>
      </c>
      <c r="AF310" s="77" t="s">
        <v>29</v>
      </c>
      <c r="AG310" s="300">
        <f>IF(AF311=0,0,DGET('DB &gt; 100 ha'!$F$2:$N$41,'DB &gt; 100 ha'!$J$2,AD310:AF311))</f>
        <v>0</v>
      </c>
      <c r="AH310" s="77" t="s">
        <v>24</v>
      </c>
      <c r="AI310" s="77" t="s">
        <v>28</v>
      </c>
      <c r="AJ310" s="77" t="s">
        <v>29</v>
      </c>
      <c r="AK310" s="300">
        <f>IF(AJ311=0,0,DGET('DB &gt; 100 ha'!$F$2:$N$41,'DB &gt; 100 ha'!$J$2,AH310:AJ311))</f>
        <v>0</v>
      </c>
      <c r="AL310" s="77" t="s">
        <v>24</v>
      </c>
      <c r="AM310" s="77" t="s">
        <v>28</v>
      </c>
      <c r="AN310" s="77" t="s">
        <v>29</v>
      </c>
      <c r="AO310" s="300">
        <f>IF(AN311=0,0,DGET('DB &gt; 100 ha'!$F$2:$N$41,'DB &gt; 100 ha'!$J$2,AL310:AN311))</f>
        <v>0</v>
      </c>
      <c r="AP310" s="77" t="s">
        <v>24</v>
      </c>
      <c r="AQ310" s="77" t="s">
        <v>28</v>
      </c>
      <c r="AR310" s="77" t="s">
        <v>29</v>
      </c>
      <c r="AS310" s="300">
        <f>IF(AR311=0,0,DGET('DB &gt; 100 ha'!$F$2:$N$41,'DB &gt; 100 ha'!$J$2,AP310:AR311))</f>
        <v>0</v>
      </c>
      <c r="AT310" s="77" t="s">
        <v>24</v>
      </c>
      <c r="AU310" s="77" t="s">
        <v>28</v>
      </c>
      <c r="AV310" s="77" t="s">
        <v>29</v>
      </c>
      <c r="AW310" s="300">
        <f>IF(AV311=0,0,DGET('DB &gt; 100 ha'!$F$2:$N$41,'DB &gt; 100 ha'!$J$2,AT310:AV311))</f>
        <v>0</v>
      </c>
      <c r="AX310" s="77" t="s">
        <v>24</v>
      </c>
      <c r="AY310" s="77" t="s">
        <v>28</v>
      </c>
      <c r="AZ310" s="77" t="s">
        <v>29</v>
      </c>
      <c r="BA310" s="300">
        <f>IF(AZ311=0,0,DGET('DB &gt; 100 ha'!$F$2:$N$41,'DB &gt; 100 ha'!$J$2,AX310:AZ311))</f>
        <v>0</v>
      </c>
      <c r="BB310" s="77" t="s">
        <v>24</v>
      </c>
      <c r="BC310" s="77" t="s">
        <v>28</v>
      </c>
      <c r="BD310" s="77" t="s">
        <v>29</v>
      </c>
      <c r="BE310" s="300">
        <f>IF(BD311=0,0,DGET('DB &gt; 100 ha'!$F$2:$N$41,'DB &gt; 100 ha'!$J$2,BB310:BD311))</f>
        <v>0</v>
      </c>
    </row>
    <row r="311" spans="21:57" ht="15" hidden="1" x14ac:dyDescent="0.25">
      <c r="U311" s="157" t="s">
        <v>332</v>
      </c>
      <c r="V311" s="67">
        <f>V309</f>
        <v>6</v>
      </c>
      <c r="W311" s="67" t="s">
        <v>317</v>
      </c>
      <c r="X311" s="65">
        <f>IF($K$43&gt;'DB &gt; 100 ha'!$R$31,'DB &gt; 100 ha'!$P$32,IF($K$43&gt;'DB &gt; 100 ha'!$R$30,'DB &gt; 100 ha'!$P$31,IF($K$43&gt;='DB &gt; 100 ha'!$Q$30,'DB &gt; 100 ha'!$P$26,0)))</f>
        <v>0</v>
      </c>
      <c r="Z311" s="67">
        <f>Z309</f>
        <v>6</v>
      </c>
      <c r="AA311" s="67" t="s">
        <v>317</v>
      </c>
      <c r="AB311" s="65">
        <f>IF($K$43&gt;'DB &gt; 100 ha'!$R$31,'DB &gt; 100 ha'!$P$32,IF($K$43&gt;'DB &gt; 100 ha'!$R$30,'DB &gt; 100 ha'!$P$31,IF($K$43&gt;='DB &gt; 100 ha'!$Q$30,'DB &gt; 100 ha'!$P$26,0)))</f>
        <v>0</v>
      </c>
      <c r="AC311" s="300"/>
      <c r="AD311" s="67">
        <f>AD309</f>
        <v>6</v>
      </c>
      <c r="AE311" s="67" t="s">
        <v>317</v>
      </c>
      <c r="AF311" s="65">
        <f>IF($K$43&gt;'DB &gt; 100 ha'!$R$31,'DB &gt; 100 ha'!$P$32,IF($K$43&gt;'DB &gt; 100 ha'!$R$30,'DB &gt; 100 ha'!$P$31,IF($K$43&gt;='DB &gt; 100 ha'!$Q$30,'DB &gt; 100 ha'!$P$26,0)))</f>
        <v>0</v>
      </c>
      <c r="AG311" s="300"/>
      <c r="AH311" s="67">
        <f>AH309</f>
        <v>6</v>
      </c>
      <c r="AI311" s="67" t="s">
        <v>317</v>
      </c>
      <c r="AJ311" s="65">
        <f>IF($K$43&gt;'DB &gt; 100 ha'!$R$31,'DB &gt; 100 ha'!$P$32,IF($K$43&gt;'DB &gt; 100 ha'!$R$30,'DB &gt; 100 ha'!$P$31,IF($K$43&gt;='DB &gt; 100 ha'!$Q$30,'DB &gt; 100 ha'!$P$26,0)))</f>
        <v>0</v>
      </c>
      <c r="AK311" s="300"/>
      <c r="AL311" s="67">
        <f>AL309</f>
        <v>6</v>
      </c>
      <c r="AM311" s="67" t="s">
        <v>317</v>
      </c>
      <c r="AN311" s="65">
        <f>IF($K$43&gt;'DB &gt; 100 ha'!$R$31,'DB &gt; 100 ha'!$P$32,IF($K$43&gt;'DB &gt; 100 ha'!$R$30,'DB &gt; 100 ha'!$P$31,IF($K$43&gt;='DB &gt; 100 ha'!$Q$30,'DB &gt; 100 ha'!$P$26,0)))</f>
        <v>0</v>
      </c>
      <c r="AO311" s="300"/>
      <c r="AP311" s="67">
        <f>AP309</f>
        <v>6</v>
      </c>
      <c r="AQ311" s="67" t="s">
        <v>317</v>
      </c>
      <c r="AR311" s="65">
        <f>IF($K$43&gt;'DB &gt; 100 ha'!$R$31,'DB &gt; 100 ha'!$P$32,IF($K$43&gt;'DB &gt; 100 ha'!$R$30,'DB &gt; 100 ha'!$P$31,IF($K$43&gt;='DB &gt; 100 ha'!$Q$30,'DB &gt; 100 ha'!$P$26,0)))</f>
        <v>0</v>
      </c>
      <c r="AS311" s="300"/>
      <c r="AT311" s="67">
        <f>AT309</f>
        <v>6</v>
      </c>
      <c r="AU311" s="67" t="s">
        <v>317</v>
      </c>
      <c r="AV311" s="65">
        <f>IF($K$43&gt;'DB &gt; 100 ha'!$R$31,'DB &gt; 100 ha'!$P$32,IF($K$43&gt;'DB &gt; 100 ha'!$R$30,'DB &gt; 100 ha'!$P$31,IF($K$43&gt;='DB &gt; 100 ha'!$Q$30,'DB &gt; 100 ha'!$P$26,0)))</f>
        <v>0</v>
      </c>
      <c r="AW311" s="300"/>
      <c r="AX311" s="67">
        <f>AX309</f>
        <v>6</v>
      </c>
      <c r="AY311" s="67" t="s">
        <v>317</v>
      </c>
      <c r="AZ311" s="65">
        <f>IF($K$43&gt;'DB &gt; 100 ha'!$R$31,'DB &gt; 100 ha'!$P$32,IF($K$43&gt;'DB &gt; 100 ha'!$R$30,'DB &gt; 100 ha'!$P$31,IF($K$43&gt;='DB &gt; 100 ha'!$Q$30,'DB &gt; 100 ha'!$P$26,0)))</f>
        <v>0</v>
      </c>
      <c r="BA311" s="300"/>
      <c r="BB311" s="67">
        <f>BB309</f>
        <v>6</v>
      </c>
      <c r="BC311" s="67" t="s">
        <v>317</v>
      </c>
      <c r="BD311" s="65">
        <f>IF($K$43&gt;'DB &gt; 100 ha'!$R$31,'DB &gt; 100 ha'!$P$32,IF($K$43&gt;'DB &gt; 100 ha'!$R$30,'DB &gt; 100 ha'!$P$31,IF($K$43&gt;='DB &gt; 100 ha'!$Q$30,'DB &gt; 100 ha'!$P$26,0)))</f>
        <v>0</v>
      </c>
      <c r="BE311" s="300"/>
    </row>
    <row r="312" spans="21:57" ht="15" hidden="1" x14ac:dyDescent="0.25">
      <c r="U312" s="157" t="s">
        <v>315</v>
      </c>
      <c r="V312" s="77" t="s">
        <v>24</v>
      </c>
      <c r="W312" s="77" t="s">
        <v>28</v>
      </c>
      <c r="X312" s="77" t="s">
        <v>29</v>
      </c>
      <c r="Y312" s="300">
        <f>DGET('DB &gt; 100 ha'!$F$2:$N$41,'DB &gt; 100 ha'!$K$2,V312:X313)</f>
        <v>41</v>
      </c>
      <c r="Z312" s="77" t="s">
        <v>24</v>
      </c>
      <c r="AA312" s="77" t="s">
        <v>28</v>
      </c>
      <c r="AB312" s="77" t="s">
        <v>29</v>
      </c>
      <c r="AC312" s="300">
        <f>DGET('DB &gt; 100 ha'!$F$2:$N$41,'DB &gt; 100 ha'!$K$2,Z312:AB313)</f>
        <v>41</v>
      </c>
      <c r="AD312" s="77" t="s">
        <v>24</v>
      </c>
      <c r="AE312" s="77" t="s">
        <v>28</v>
      </c>
      <c r="AF312" s="77" t="s">
        <v>29</v>
      </c>
      <c r="AG312" s="300">
        <f>DGET('DB &gt; 100 ha'!$F$2:$N$41,'DB &gt; 100 ha'!$K$2,AD312:AF313)</f>
        <v>41</v>
      </c>
      <c r="AH312" s="77" t="s">
        <v>24</v>
      </c>
      <c r="AI312" s="77" t="s">
        <v>28</v>
      </c>
      <c r="AJ312" s="77" t="s">
        <v>29</v>
      </c>
      <c r="AK312" s="300">
        <f>DGET('DB &gt; 100 ha'!$F$2:$N$41,'DB &gt; 100 ha'!$K$2,AH312:AJ313)</f>
        <v>41</v>
      </c>
      <c r="AL312" s="77" t="s">
        <v>24</v>
      </c>
      <c r="AM312" s="77" t="s">
        <v>28</v>
      </c>
      <c r="AN312" s="77" t="s">
        <v>29</v>
      </c>
      <c r="AO312" s="300">
        <f>DGET('DB &gt; 100 ha'!$F$2:$N$41,'DB &gt; 100 ha'!$K$2,AL312:AN313)</f>
        <v>41</v>
      </c>
      <c r="AP312" s="77" t="s">
        <v>24</v>
      </c>
      <c r="AQ312" s="77" t="s">
        <v>28</v>
      </c>
      <c r="AR312" s="77" t="s">
        <v>29</v>
      </c>
      <c r="AS312" s="300">
        <f>DGET('DB &gt; 100 ha'!$F$2:$N$41,'DB &gt; 100 ha'!$K$2,AP312:AR313)</f>
        <v>41</v>
      </c>
      <c r="AT312" s="77" t="s">
        <v>24</v>
      </c>
      <c r="AU312" s="77" t="s">
        <v>28</v>
      </c>
      <c r="AV312" s="77" t="s">
        <v>29</v>
      </c>
      <c r="AW312" s="300">
        <f>DGET('DB &gt; 100 ha'!$F$2:$N$41,'DB &gt; 100 ha'!$K$2,AT312:AV313)</f>
        <v>41</v>
      </c>
      <c r="AX312" s="77" t="s">
        <v>24</v>
      </c>
      <c r="AY312" s="77" t="s">
        <v>28</v>
      </c>
      <c r="AZ312" s="77" t="s">
        <v>29</v>
      </c>
      <c r="BA312" s="300">
        <f>DGET('DB &gt; 100 ha'!$F$2:$N$41,'DB &gt; 100 ha'!$K$2,AX312:AZ313)</f>
        <v>41</v>
      </c>
      <c r="BB312" s="77" t="s">
        <v>24</v>
      </c>
      <c r="BC312" s="77" t="s">
        <v>28</v>
      </c>
      <c r="BD312" s="77" t="s">
        <v>29</v>
      </c>
      <c r="BE312" s="300">
        <f>DGET('DB &gt; 100 ha'!$F$2:$N$41,'DB &gt; 100 ha'!$K$2,BB312:BD313)</f>
        <v>41</v>
      </c>
    </row>
    <row r="313" spans="21:57" ht="15" hidden="1" x14ac:dyDescent="0.25">
      <c r="U313" s="157" t="s">
        <v>336</v>
      </c>
      <c r="V313" s="67">
        <f>V311</f>
        <v>6</v>
      </c>
      <c r="W313" s="67" t="s">
        <v>317</v>
      </c>
      <c r="X313" s="65">
        <v>1</v>
      </c>
      <c r="Z313" s="67">
        <f>Z311</f>
        <v>6</v>
      </c>
      <c r="AA313" s="67" t="s">
        <v>317</v>
      </c>
      <c r="AB313" s="65">
        <v>1</v>
      </c>
      <c r="AD313" s="67">
        <f>AD311</f>
        <v>6</v>
      </c>
      <c r="AE313" s="67" t="s">
        <v>317</v>
      </c>
      <c r="AF313" s="65">
        <v>1</v>
      </c>
      <c r="AH313" s="67">
        <f>AH311</f>
        <v>6</v>
      </c>
      <c r="AI313" s="67" t="s">
        <v>317</v>
      </c>
      <c r="AJ313" s="65">
        <v>1</v>
      </c>
      <c r="AL313" s="67">
        <f>AL311</f>
        <v>6</v>
      </c>
      <c r="AM313" s="67" t="s">
        <v>317</v>
      </c>
      <c r="AN313" s="65">
        <v>1</v>
      </c>
      <c r="AP313" s="67">
        <f>AP311</f>
        <v>6</v>
      </c>
      <c r="AQ313" s="67" t="s">
        <v>317</v>
      </c>
      <c r="AR313" s="65">
        <v>1</v>
      </c>
      <c r="AT313" s="67">
        <f>AT311</f>
        <v>6</v>
      </c>
      <c r="AU313" s="67" t="s">
        <v>317</v>
      </c>
      <c r="AV313" s="65">
        <v>1</v>
      </c>
      <c r="AX313" s="67">
        <f>AX311</f>
        <v>6</v>
      </c>
      <c r="AY313" s="67" t="s">
        <v>317</v>
      </c>
      <c r="AZ313" s="65">
        <v>1</v>
      </c>
      <c r="BB313" s="67">
        <f>BB311</f>
        <v>6</v>
      </c>
      <c r="BC313" s="67" t="s">
        <v>317</v>
      </c>
      <c r="BD313" s="65">
        <v>1</v>
      </c>
    </row>
    <row r="314" spans="21:57" ht="15" hidden="1" x14ac:dyDescent="0.25">
      <c r="U314" s="157" t="s">
        <v>315</v>
      </c>
      <c r="V314" s="77" t="s">
        <v>24</v>
      </c>
      <c r="W314" s="77" t="s">
        <v>28</v>
      </c>
      <c r="X314" s="77" t="s">
        <v>29</v>
      </c>
      <c r="Y314" s="300">
        <f>DGET('DB &gt; 100 ha'!$F$2:$N$41,'DB &gt; 100 ha'!$L$2,V314:X315)</f>
        <v>11</v>
      </c>
      <c r="Z314" s="77" t="s">
        <v>24</v>
      </c>
      <c r="AA314" s="77" t="s">
        <v>28</v>
      </c>
      <c r="AB314" s="77" t="s">
        <v>29</v>
      </c>
      <c r="AC314" s="300">
        <f>DGET('DB &gt; 100 ha'!$F$2:$N$41,'DB &gt; 100 ha'!$L$2,Z314:AB315)</f>
        <v>11</v>
      </c>
      <c r="AD314" s="77" t="s">
        <v>24</v>
      </c>
      <c r="AE314" s="77" t="s">
        <v>28</v>
      </c>
      <c r="AF314" s="77" t="s">
        <v>29</v>
      </c>
      <c r="AG314" s="300">
        <f>DGET('DB &gt; 100 ha'!$F$2:$N$41,'DB &gt; 100 ha'!$L$2,AD314:AF315)</f>
        <v>11</v>
      </c>
      <c r="AH314" s="77" t="s">
        <v>24</v>
      </c>
      <c r="AI314" s="77" t="s">
        <v>28</v>
      </c>
      <c r="AJ314" s="77" t="s">
        <v>29</v>
      </c>
      <c r="AK314" s="300">
        <f>DGET('DB &gt; 100 ha'!$F$2:$N$41,'DB &gt; 100 ha'!$L$2,AH314:AJ315)</f>
        <v>11</v>
      </c>
      <c r="AL314" s="77" t="s">
        <v>24</v>
      </c>
      <c r="AM314" s="77" t="s">
        <v>28</v>
      </c>
      <c r="AN314" s="77" t="s">
        <v>29</v>
      </c>
      <c r="AO314" s="300">
        <f>DGET('DB &gt; 100 ha'!$F$2:$N$41,'DB &gt; 100 ha'!$L$2,AL314:AN315)</f>
        <v>11</v>
      </c>
      <c r="AP314" s="77" t="s">
        <v>24</v>
      </c>
      <c r="AQ314" s="77" t="s">
        <v>28</v>
      </c>
      <c r="AR314" s="77" t="s">
        <v>29</v>
      </c>
      <c r="AS314" s="300">
        <f>DGET('DB &gt; 100 ha'!$F$2:$N$41,'DB &gt; 100 ha'!$L$2,AP314:AR315)</f>
        <v>11</v>
      </c>
      <c r="AT314" s="77" t="s">
        <v>24</v>
      </c>
      <c r="AU314" s="77" t="s">
        <v>28</v>
      </c>
      <c r="AV314" s="77" t="s">
        <v>29</v>
      </c>
      <c r="AW314" s="300">
        <f>DGET('DB &gt; 100 ha'!$F$2:$N$41,'DB &gt; 100 ha'!$L$2,AT314:AV315)</f>
        <v>11</v>
      </c>
      <c r="AX314" s="77" t="s">
        <v>24</v>
      </c>
      <c r="AY314" s="77" t="s">
        <v>28</v>
      </c>
      <c r="AZ314" s="77" t="s">
        <v>29</v>
      </c>
      <c r="BA314" s="300">
        <f>DGET('DB &gt; 100 ha'!$F$2:$N$41,'DB &gt; 100 ha'!$L$2,AX314:AZ315)</f>
        <v>11</v>
      </c>
      <c r="BB314" s="77" t="s">
        <v>24</v>
      </c>
      <c r="BC314" s="77" t="s">
        <v>28</v>
      </c>
      <c r="BD314" s="77" t="s">
        <v>29</v>
      </c>
      <c r="BE314" s="300">
        <f>DGET('DB &gt; 100 ha'!$F$2:$N$41,'DB &gt; 100 ha'!$L$2,BB314:BD315)</f>
        <v>11</v>
      </c>
    </row>
    <row r="315" spans="21:57" ht="15" hidden="1" x14ac:dyDescent="0.25">
      <c r="U315" s="157" t="s">
        <v>337</v>
      </c>
      <c r="V315" s="67">
        <f>V313</f>
        <v>6</v>
      </c>
      <c r="W315" s="77" t="str">
        <f>W313</f>
        <v>&lt;20</v>
      </c>
      <c r="X315" s="65">
        <f>X313</f>
        <v>1</v>
      </c>
      <c r="Z315" s="67">
        <f>Z313</f>
        <v>6</v>
      </c>
      <c r="AA315" s="77" t="str">
        <f>AA313</f>
        <v>&lt;20</v>
      </c>
      <c r="AB315" s="65">
        <f>AB313</f>
        <v>1</v>
      </c>
      <c r="AD315" s="67">
        <f>AD313</f>
        <v>6</v>
      </c>
      <c r="AE315" s="77" t="str">
        <f>AE313</f>
        <v>&lt;20</v>
      </c>
      <c r="AF315" s="65">
        <f>AF313</f>
        <v>1</v>
      </c>
      <c r="AH315" s="67">
        <f>AH313</f>
        <v>6</v>
      </c>
      <c r="AI315" s="77" t="str">
        <f>AI313</f>
        <v>&lt;20</v>
      </c>
      <c r="AJ315" s="65">
        <f>AJ313</f>
        <v>1</v>
      </c>
      <c r="AL315" s="67">
        <f>AL313</f>
        <v>6</v>
      </c>
      <c r="AM315" s="77" t="str">
        <f>AM313</f>
        <v>&lt;20</v>
      </c>
      <c r="AN315" s="65">
        <f>AN313</f>
        <v>1</v>
      </c>
      <c r="AP315" s="67">
        <f>AP313</f>
        <v>6</v>
      </c>
      <c r="AQ315" s="77" t="str">
        <f>AQ313</f>
        <v>&lt;20</v>
      </c>
      <c r="AR315" s="65">
        <f>AR313</f>
        <v>1</v>
      </c>
      <c r="AT315" s="67">
        <f>AT313</f>
        <v>6</v>
      </c>
      <c r="AU315" s="77" t="str">
        <f>AU313</f>
        <v>&lt;20</v>
      </c>
      <c r="AV315" s="65">
        <f>AV313</f>
        <v>1</v>
      </c>
      <c r="AX315" s="67">
        <f>AX313</f>
        <v>6</v>
      </c>
      <c r="AY315" s="77" t="str">
        <f>AY313</f>
        <v>&lt;20</v>
      </c>
      <c r="AZ315" s="65">
        <f>AZ313</f>
        <v>1</v>
      </c>
      <c r="BB315" s="67">
        <f>BB313</f>
        <v>6</v>
      </c>
      <c r="BC315" s="77" t="str">
        <f>BC313</f>
        <v>&lt;20</v>
      </c>
      <c r="BD315" s="65">
        <f>BD313</f>
        <v>1</v>
      </c>
    </row>
    <row r="316" spans="21:57" ht="15" hidden="1" x14ac:dyDescent="0.25">
      <c r="U316" s="157" t="s">
        <v>315</v>
      </c>
      <c r="V316" s="77" t="s">
        <v>24</v>
      </c>
      <c r="W316" s="77" t="s">
        <v>28</v>
      </c>
      <c r="X316" s="77" t="s">
        <v>29</v>
      </c>
      <c r="Y316" s="300">
        <f>DGET('DB &gt; 100 ha'!$F$2:$N$41,'DB &gt; 100 ha'!$M$2,V316:X317)</f>
        <v>0</v>
      </c>
      <c r="Z316" s="77" t="s">
        <v>24</v>
      </c>
      <c r="AA316" s="77" t="s">
        <v>28</v>
      </c>
      <c r="AB316" s="77" t="s">
        <v>29</v>
      </c>
      <c r="AC316" s="300">
        <f>DGET('DB &gt; 100 ha'!$F$2:$N$41,'DB &gt; 100 ha'!$M$2,Z316:AB317)</f>
        <v>0</v>
      </c>
      <c r="AD316" s="77" t="s">
        <v>24</v>
      </c>
      <c r="AE316" s="77" t="s">
        <v>28</v>
      </c>
      <c r="AF316" s="77" t="s">
        <v>29</v>
      </c>
      <c r="AG316" s="300">
        <f>DGET('DB &gt; 100 ha'!$F$2:$N$41,'DB &gt; 100 ha'!$M$2,AD316:AF317)</f>
        <v>0</v>
      </c>
      <c r="AH316" s="77" t="s">
        <v>24</v>
      </c>
      <c r="AI316" s="77" t="s">
        <v>28</v>
      </c>
      <c r="AJ316" s="77" t="s">
        <v>29</v>
      </c>
      <c r="AK316" s="300">
        <f>DGET('DB &gt; 100 ha'!$F$2:$N$41,'DB &gt; 100 ha'!$M$2,AH316:AJ317)</f>
        <v>0</v>
      </c>
      <c r="AL316" s="77" t="s">
        <v>24</v>
      </c>
      <c r="AM316" s="77" t="s">
        <v>28</v>
      </c>
      <c r="AN316" s="77" t="s">
        <v>29</v>
      </c>
      <c r="AO316" s="300">
        <f>DGET('DB &gt; 100 ha'!$F$2:$N$41,'DB &gt; 100 ha'!$M$2,AL316:AN317)</f>
        <v>0</v>
      </c>
      <c r="AP316" s="77" t="s">
        <v>24</v>
      </c>
      <c r="AQ316" s="77" t="s">
        <v>28</v>
      </c>
      <c r="AR316" s="77" t="s">
        <v>29</v>
      </c>
      <c r="AS316" s="300">
        <f>DGET('DB &gt; 100 ha'!$F$2:$N$41,'DB &gt; 100 ha'!$M$2,AP316:AR317)</f>
        <v>0</v>
      </c>
      <c r="AT316" s="77" t="s">
        <v>24</v>
      </c>
      <c r="AU316" s="77" t="s">
        <v>28</v>
      </c>
      <c r="AV316" s="77" t="s">
        <v>29</v>
      </c>
      <c r="AW316" s="300">
        <f>DGET('DB &gt; 100 ha'!$F$2:$N$41,'DB &gt; 100 ha'!$M$2,AT316:AV317)</f>
        <v>0</v>
      </c>
      <c r="AX316" s="77" t="s">
        <v>24</v>
      </c>
      <c r="AY316" s="77" t="s">
        <v>28</v>
      </c>
      <c r="AZ316" s="77" t="s">
        <v>29</v>
      </c>
      <c r="BA316" s="300">
        <f>DGET('DB &gt; 100 ha'!$F$2:$N$41,'DB &gt; 100 ha'!$M$2,AX316:AZ317)</f>
        <v>0</v>
      </c>
      <c r="BB316" s="77" t="s">
        <v>24</v>
      </c>
      <c r="BC316" s="77" t="s">
        <v>28</v>
      </c>
      <c r="BD316" s="77" t="s">
        <v>29</v>
      </c>
      <c r="BE316" s="300">
        <f>DGET('DB &gt; 100 ha'!$F$2:$N$41,'DB &gt; 100 ha'!$M$2,BB316:BD317)</f>
        <v>0</v>
      </c>
    </row>
    <row r="317" spans="21:57" ht="15" hidden="1" x14ac:dyDescent="0.25">
      <c r="U317" s="157" t="s">
        <v>342</v>
      </c>
      <c r="V317" s="67">
        <f>V315</f>
        <v>6</v>
      </c>
      <c r="W317" s="77" t="str">
        <f>W315</f>
        <v>&lt;20</v>
      </c>
      <c r="X317" s="65">
        <f>$O$64+1</f>
        <v>1</v>
      </c>
      <c r="Z317" s="67">
        <f>Z315</f>
        <v>6</v>
      </c>
      <c r="AA317" s="77" t="str">
        <f>AA315</f>
        <v>&lt;20</v>
      </c>
      <c r="AB317" s="65">
        <f>$O$64+1</f>
        <v>1</v>
      </c>
      <c r="AD317" s="67">
        <f>AD315</f>
        <v>6</v>
      </c>
      <c r="AE317" s="77" t="str">
        <f>AE315</f>
        <v>&lt;20</v>
      </c>
      <c r="AF317" s="65">
        <f>$O$64+1</f>
        <v>1</v>
      </c>
      <c r="AH317" s="67">
        <f>AH315</f>
        <v>6</v>
      </c>
      <c r="AI317" s="77" t="str">
        <f>AI315</f>
        <v>&lt;20</v>
      </c>
      <c r="AJ317" s="65">
        <f>$O$64+1</f>
        <v>1</v>
      </c>
      <c r="AL317" s="67">
        <f>AL315</f>
        <v>6</v>
      </c>
      <c r="AM317" s="77" t="str">
        <f>AM315</f>
        <v>&lt;20</v>
      </c>
      <c r="AN317" s="65">
        <f>$O$64+1</f>
        <v>1</v>
      </c>
      <c r="AP317" s="67">
        <f>AP315</f>
        <v>6</v>
      </c>
      <c r="AQ317" s="77" t="str">
        <f>AQ315</f>
        <v>&lt;20</v>
      </c>
      <c r="AR317" s="65">
        <f>$O$64+1</f>
        <v>1</v>
      </c>
      <c r="AT317" s="67">
        <f>AT315</f>
        <v>6</v>
      </c>
      <c r="AU317" s="77" t="str">
        <f>AU315</f>
        <v>&lt;20</v>
      </c>
      <c r="AV317" s="65">
        <f>$O$64+1</f>
        <v>1</v>
      </c>
      <c r="AX317" s="67">
        <f>AX315</f>
        <v>6</v>
      </c>
      <c r="AY317" s="77" t="str">
        <f>AY315</f>
        <v>&lt;20</v>
      </c>
      <c r="AZ317" s="65">
        <f>$O$64+1</f>
        <v>1</v>
      </c>
      <c r="BB317" s="67">
        <f>BB315</f>
        <v>6</v>
      </c>
      <c r="BC317" s="77" t="str">
        <f>BC315</f>
        <v>&lt;20</v>
      </c>
      <c r="BD317" s="65">
        <f>$O$64+1</f>
        <v>1</v>
      </c>
    </row>
    <row r="318" spans="21:57" hidden="1" x14ac:dyDescent="0.2"/>
    <row r="319" spans="21:57" hidden="1" x14ac:dyDescent="0.2">
      <c r="U319" s="65" t="s">
        <v>107</v>
      </c>
      <c r="V319" s="65" t="s">
        <v>24</v>
      </c>
      <c r="W319" s="65" t="s">
        <v>25</v>
      </c>
      <c r="X319" s="65" t="s">
        <v>110</v>
      </c>
      <c r="Y319" s="65" t="s">
        <v>24</v>
      </c>
      <c r="Z319" s="65" t="s">
        <v>25</v>
      </c>
      <c r="AA319" s="65" t="s">
        <v>110</v>
      </c>
      <c r="AB319" s="65" t="s">
        <v>24</v>
      </c>
      <c r="AC319" s="65" t="s">
        <v>25</v>
      </c>
      <c r="AD319" s="65" t="s">
        <v>110</v>
      </c>
      <c r="AE319" s="65" t="s">
        <v>24</v>
      </c>
      <c r="AF319" s="65" t="s">
        <v>25</v>
      </c>
      <c r="AG319" s="65" t="s">
        <v>110</v>
      </c>
      <c r="AH319" s="65" t="s">
        <v>24</v>
      </c>
      <c r="AI319" s="65" t="s">
        <v>25</v>
      </c>
      <c r="AJ319" s="65" t="s">
        <v>110</v>
      </c>
      <c r="AK319" s="65" t="s">
        <v>24</v>
      </c>
      <c r="AL319" s="65" t="s">
        <v>25</v>
      </c>
      <c r="AM319" s="65" t="s">
        <v>110</v>
      </c>
      <c r="AN319" s="65" t="s">
        <v>24</v>
      </c>
      <c r="AO319" s="65" t="s">
        <v>25</v>
      </c>
      <c r="AP319" s="65" t="s">
        <v>110</v>
      </c>
      <c r="AQ319" s="65" t="s">
        <v>24</v>
      </c>
      <c r="AR319" s="65" t="s">
        <v>25</v>
      </c>
      <c r="AS319" s="65" t="s">
        <v>110</v>
      </c>
      <c r="AT319" s="65" t="s">
        <v>24</v>
      </c>
      <c r="AU319" s="65" t="s">
        <v>25</v>
      </c>
      <c r="AV319" s="65" t="s">
        <v>110</v>
      </c>
    </row>
    <row r="320" spans="21:57" hidden="1" x14ac:dyDescent="0.2">
      <c r="V320" s="65">
        <f>IF(D111&lt;3,2,ROUND(D111/5,1)*5)</f>
        <v>2</v>
      </c>
      <c r="W320" s="65">
        <v>0</v>
      </c>
      <c r="X320" s="65">
        <v>15</v>
      </c>
      <c r="Y320" s="65">
        <f>IF(E111&lt;3,2,ROUND(E111/5,1)*5)</f>
        <v>2</v>
      </c>
      <c r="Z320" s="65">
        <f>W320</f>
        <v>0</v>
      </c>
      <c r="AA320" s="65">
        <f>X320</f>
        <v>15</v>
      </c>
      <c r="AB320" s="65">
        <f>IF(F111&lt;3,2,ROUND(F111/5,1)*5)</f>
        <v>2</v>
      </c>
      <c r="AC320" s="65">
        <f>$Z$281</f>
        <v>0</v>
      </c>
      <c r="AD320" s="65">
        <f>X320</f>
        <v>15</v>
      </c>
      <c r="AE320" s="65">
        <f>IF(G111&lt;3,2,ROUND(G111/5,1)*5)</f>
        <v>2</v>
      </c>
      <c r="AF320" s="65">
        <f>$Z$281</f>
        <v>0</v>
      </c>
      <c r="AG320" s="65">
        <f>X320</f>
        <v>15</v>
      </c>
      <c r="AH320" s="65">
        <f>IF(H111&lt;3,2,ROUND(H111/5,1)*5)</f>
        <v>2</v>
      </c>
      <c r="AI320" s="65">
        <f>$Z$281</f>
        <v>0</v>
      </c>
      <c r="AJ320" s="65">
        <f>X320</f>
        <v>15</v>
      </c>
      <c r="AK320" s="65">
        <f>IF(I111&lt;3,2,ROUND(I111/5,1)*5)</f>
        <v>2</v>
      </c>
      <c r="AL320" s="65">
        <f>$Z$281</f>
        <v>0</v>
      </c>
      <c r="AM320" s="65">
        <f>X320</f>
        <v>15</v>
      </c>
      <c r="AN320" s="65">
        <f>IF(J111&lt;3,2,ROUND(J111/5,1)*5)</f>
        <v>2</v>
      </c>
      <c r="AO320" s="65">
        <f>$Z$281</f>
        <v>0</v>
      </c>
      <c r="AP320" s="65">
        <f>AM320</f>
        <v>15</v>
      </c>
      <c r="AQ320" s="65">
        <f>IF(K111&lt;3,2,ROUND(K111/5,1)*5)</f>
        <v>2</v>
      </c>
      <c r="AR320" s="65">
        <f>$Z$281</f>
        <v>0</v>
      </c>
      <c r="AS320" s="65">
        <f>AP320</f>
        <v>15</v>
      </c>
      <c r="AT320" s="65">
        <f>IF(L111&lt;3,2,ROUND(L111/5,1)*5)</f>
        <v>2</v>
      </c>
      <c r="AU320" s="65">
        <f>$Z$281</f>
        <v>0</v>
      </c>
      <c r="AV320" s="65">
        <f>AS320</f>
        <v>15</v>
      </c>
    </row>
    <row r="321" spans="21:57" ht="15" hidden="1" x14ac:dyDescent="0.25">
      <c r="U321" s="298" t="s">
        <v>315</v>
      </c>
      <c r="V321" s="77" t="s">
        <v>24</v>
      </c>
      <c r="W321" s="77" t="s">
        <v>28</v>
      </c>
      <c r="X321" s="77" t="s">
        <v>29</v>
      </c>
      <c r="Y321" s="78"/>
      <c r="Z321" s="77" t="s">
        <v>24</v>
      </c>
      <c r="AA321" s="77" t="s">
        <v>28</v>
      </c>
      <c r="AB321" s="77" t="s">
        <v>29</v>
      </c>
      <c r="AC321" s="78"/>
      <c r="AD321" s="77" t="s">
        <v>24</v>
      </c>
      <c r="AE321" s="77" t="s">
        <v>28</v>
      </c>
      <c r="AF321" s="77" t="s">
        <v>29</v>
      </c>
      <c r="AG321" s="78"/>
      <c r="AH321" s="77" t="s">
        <v>24</v>
      </c>
      <c r="AI321" s="77" t="s">
        <v>28</v>
      </c>
      <c r="AJ321" s="77" t="s">
        <v>29</v>
      </c>
      <c r="AK321" s="78"/>
      <c r="AL321" s="77" t="s">
        <v>24</v>
      </c>
      <c r="AM321" s="77" t="s">
        <v>28</v>
      </c>
      <c r="AN321" s="77" t="s">
        <v>29</v>
      </c>
      <c r="AO321" s="78"/>
      <c r="AP321" s="77" t="s">
        <v>24</v>
      </c>
      <c r="AQ321" s="77" t="s">
        <v>28</v>
      </c>
      <c r="AR321" s="77" t="s">
        <v>29</v>
      </c>
      <c r="AS321" s="78"/>
      <c r="AT321" s="77" t="s">
        <v>24</v>
      </c>
      <c r="AU321" s="77" t="s">
        <v>28</v>
      </c>
      <c r="AV321" s="77" t="s">
        <v>29</v>
      </c>
      <c r="AW321" s="78"/>
      <c r="AX321" s="77" t="s">
        <v>24</v>
      </c>
      <c r="AY321" s="77" t="s">
        <v>28</v>
      </c>
      <c r="AZ321" s="77" t="s">
        <v>29</v>
      </c>
      <c r="BA321" s="78"/>
      <c r="BB321" s="77" t="s">
        <v>24</v>
      </c>
      <c r="BC321" s="77" t="s">
        <v>28</v>
      </c>
      <c r="BD321" s="77" t="s">
        <v>29</v>
      </c>
      <c r="BE321" s="78"/>
    </row>
    <row r="322" spans="21:57" ht="15" hidden="1" x14ac:dyDescent="0.25">
      <c r="U322" s="299" t="s">
        <v>316</v>
      </c>
      <c r="V322" s="67">
        <f>IF(D111&lt;7,6,ROUND(D111,0.1))</f>
        <v>6</v>
      </c>
      <c r="W322" s="67" t="s">
        <v>317</v>
      </c>
      <c r="X322" s="67">
        <f>IF($K$42&lt;='DB &gt; 100 ha'!R54,1,IF($K$42&gt;='DB &gt; 100 ha'!$Q$28,3,2))</f>
        <v>1</v>
      </c>
      <c r="Y322" s="300">
        <f>DGET('DB &gt; 100 ha'!$F$2:$N$41,'DB &gt; 100 ha'!$I$2,V321:X322)</f>
        <v>3</v>
      </c>
      <c r="Z322" s="67">
        <f>IF(E111&lt;7,6,ROUND(E111,0.1))</f>
        <v>6</v>
      </c>
      <c r="AA322" s="67" t="s">
        <v>317</v>
      </c>
      <c r="AB322" s="67">
        <f>IF($K$42&lt;='DB &gt; 100 ha'!V54,1,IF($K$42&gt;='DB &gt; 100 ha'!$Q$28,3,2))</f>
        <v>1</v>
      </c>
      <c r="AC322" s="300">
        <f>DGET('DB &gt; 100 ha'!$F$2:$N$41,'DB &gt; 100 ha'!$I$2,Z321:AB322)</f>
        <v>3</v>
      </c>
      <c r="AD322" s="67">
        <f>IF(F111&lt;7,6,ROUND(F111,0.1))</f>
        <v>6</v>
      </c>
      <c r="AE322" s="67" t="s">
        <v>317</v>
      </c>
      <c r="AF322" s="67">
        <f>IF($K$42&lt;='DB &gt; 100 ha'!Z54,1,IF($K$42&gt;='DB &gt; 100 ha'!$Q$28,3,2))</f>
        <v>1</v>
      </c>
      <c r="AG322" s="300">
        <f>DGET('DB &gt; 100 ha'!$F$2:$N$41,'DB &gt; 100 ha'!$I$2,AD321:AF322)</f>
        <v>3</v>
      </c>
      <c r="AH322" s="67">
        <f>IF(G111&lt;7,6,ROUND(G111,0.1))</f>
        <v>6</v>
      </c>
      <c r="AI322" s="67" t="s">
        <v>317</v>
      </c>
      <c r="AJ322" s="67">
        <f>IF($K$42&lt;='DB &gt; 100 ha'!AD54,1,IF($K$42&gt;='DB &gt; 100 ha'!$Q$28,3,2))</f>
        <v>1</v>
      </c>
      <c r="AK322" s="300">
        <f>DGET('DB &gt; 100 ha'!$F$2:$N$41,'DB &gt; 100 ha'!$I$2,AH321:AJ322)</f>
        <v>3</v>
      </c>
      <c r="AL322" s="67">
        <f>IF(H111&lt;7,6,ROUND(H111,0.1))</f>
        <v>6</v>
      </c>
      <c r="AM322" s="67" t="s">
        <v>317</v>
      </c>
      <c r="AN322" s="67">
        <f>IF($K$42&lt;='DB &gt; 100 ha'!AH54,1,IF($K$42&gt;='DB &gt; 100 ha'!$Q$28,3,2))</f>
        <v>1</v>
      </c>
      <c r="AO322" s="300">
        <f>DGET('DB &gt; 100 ha'!$F$2:$N$41,'DB &gt; 100 ha'!$I$2,AL321:AN322)</f>
        <v>3</v>
      </c>
      <c r="AP322" s="67">
        <f>IF(I111&lt;7,6,ROUND(I111,0.1))</f>
        <v>6</v>
      </c>
      <c r="AQ322" s="67" t="s">
        <v>317</v>
      </c>
      <c r="AR322" s="67">
        <f>IF($K$42&lt;='DB &gt; 100 ha'!AL54,1,IF($K$42&gt;='DB &gt; 100 ha'!$Q$28,3,2))</f>
        <v>1</v>
      </c>
      <c r="AS322" s="300">
        <f>DGET('DB &gt; 100 ha'!$F$2:$N$41,'DB &gt; 100 ha'!$I$2,AP321:AR322)</f>
        <v>3</v>
      </c>
      <c r="AT322" s="67">
        <f>IF(J111&lt;7,6,ROUND(J111,0.1))</f>
        <v>6</v>
      </c>
      <c r="AU322" s="67" t="s">
        <v>317</v>
      </c>
      <c r="AV322" s="67">
        <f>IF($K$42&lt;='DB &gt; 100 ha'!AP54,1,IF($K$42&gt;='DB &gt; 100 ha'!$Q$28,3,2))</f>
        <v>1</v>
      </c>
      <c r="AW322" s="300">
        <f>DGET('DB &gt; 100 ha'!$F$2:$N$41,'DB &gt; 100 ha'!$I$2,AT321:AV322)</f>
        <v>3</v>
      </c>
      <c r="AX322" s="67">
        <f>IF(K111&lt;7,6,ROUND(K111,0.1))</f>
        <v>6</v>
      </c>
      <c r="AY322" s="67" t="s">
        <v>317</v>
      </c>
      <c r="AZ322" s="67">
        <f>IF($K$42&lt;='DB &gt; 100 ha'!AT54,1,IF($K$42&gt;='DB &gt; 100 ha'!$Q$28,3,2))</f>
        <v>1</v>
      </c>
      <c r="BA322" s="300">
        <f>DGET('DB &gt; 100 ha'!$F$2:$N$41,'DB &gt; 100 ha'!$I$2,AX321:AZ322)</f>
        <v>3</v>
      </c>
      <c r="BB322" s="67">
        <f>IF(L111&lt;7,6,ROUND(L111,0.1))</f>
        <v>6</v>
      </c>
      <c r="BC322" s="67" t="s">
        <v>317</v>
      </c>
      <c r="BD322" s="67">
        <f>IF($K$42&lt;='DB &gt; 100 ha'!AX54,1,IF($K$42&gt;='DB &gt; 100 ha'!$Q$28,3,2))</f>
        <v>1</v>
      </c>
      <c r="BE322" s="300">
        <f>DGET('DB &gt; 100 ha'!$F$2:$N$41,'DB &gt; 100 ha'!$I$2,BB321:BD322)</f>
        <v>3</v>
      </c>
    </row>
    <row r="323" spans="21:57" ht="15" hidden="1" x14ac:dyDescent="0.25">
      <c r="U323" s="157" t="s">
        <v>315</v>
      </c>
      <c r="V323" s="77" t="s">
        <v>24</v>
      </c>
      <c r="W323" s="77" t="s">
        <v>28</v>
      </c>
      <c r="X323" s="77" t="s">
        <v>29</v>
      </c>
      <c r="Y323" s="300">
        <f>IF(X324=0,0,DGET('DB &gt; 100 ha'!$F$2:$N$41,'DB &gt; 100 ha'!$J$2,V323:X324))</f>
        <v>0</v>
      </c>
      <c r="Z323" s="77" t="s">
        <v>24</v>
      </c>
      <c r="AA323" s="77" t="s">
        <v>28</v>
      </c>
      <c r="AB323" s="77" t="s">
        <v>29</v>
      </c>
      <c r="AC323" s="300">
        <f>IF(AB324=0,0,DGET('DB &gt; 100 ha'!$F$2:$N$41,'DB &gt; 100 ha'!$J$2,Z323:AB324))</f>
        <v>0</v>
      </c>
      <c r="AD323" s="77" t="s">
        <v>24</v>
      </c>
      <c r="AE323" s="77" t="s">
        <v>28</v>
      </c>
      <c r="AF323" s="77" t="s">
        <v>29</v>
      </c>
      <c r="AG323" s="300">
        <f>IF(AF324=0,0,DGET('DB &gt; 100 ha'!$F$2:$N$41,'DB &gt; 100 ha'!$J$2,AD323:AF324))</f>
        <v>0</v>
      </c>
      <c r="AH323" s="77" t="s">
        <v>24</v>
      </c>
      <c r="AI323" s="77" t="s">
        <v>28</v>
      </c>
      <c r="AJ323" s="77" t="s">
        <v>29</v>
      </c>
      <c r="AK323" s="300">
        <f>IF(AJ324=0,0,DGET('DB &gt; 100 ha'!$F$2:$N$41,'DB &gt; 100 ha'!$J$2,AH323:AJ324))</f>
        <v>0</v>
      </c>
      <c r="AL323" s="77" t="s">
        <v>24</v>
      </c>
      <c r="AM323" s="77" t="s">
        <v>28</v>
      </c>
      <c r="AN323" s="77" t="s">
        <v>29</v>
      </c>
      <c r="AO323" s="300">
        <f>IF(AN324=0,0,DGET('DB &gt; 100 ha'!$F$2:$N$41,'DB &gt; 100 ha'!$J$2,AL323:AN324))</f>
        <v>0</v>
      </c>
      <c r="AP323" s="77" t="s">
        <v>24</v>
      </c>
      <c r="AQ323" s="77" t="s">
        <v>28</v>
      </c>
      <c r="AR323" s="77" t="s">
        <v>29</v>
      </c>
      <c r="AS323" s="300">
        <f>IF(AR324=0,0,DGET('DB &gt; 100 ha'!$F$2:$N$41,'DB &gt; 100 ha'!$J$2,AP323:AR324))</f>
        <v>0</v>
      </c>
      <c r="AT323" s="77" t="s">
        <v>24</v>
      </c>
      <c r="AU323" s="77" t="s">
        <v>28</v>
      </c>
      <c r="AV323" s="77" t="s">
        <v>29</v>
      </c>
      <c r="AW323" s="300">
        <f>IF(AV324=0,0,DGET('DB &gt; 100 ha'!$F$2:$N$41,'DB &gt; 100 ha'!$J$2,AT323:AV324))</f>
        <v>0</v>
      </c>
      <c r="AX323" s="77" t="s">
        <v>24</v>
      </c>
      <c r="AY323" s="77" t="s">
        <v>28</v>
      </c>
      <c r="AZ323" s="77" t="s">
        <v>29</v>
      </c>
      <c r="BA323" s="300">
        <f>IF(AZ324=0,0,DGET('DB &gt; 100 ha'!$F$2:$N$41,'DB &gt; 100 ha'!$J$2,AX323:AZ324))</f>
        <v>0</v>
      </c>
      <c r="BB323" s="77" t="s">
        <v>24</v>
      </c>
      <c r="BC323" s="77" t="s">
        <v>28</v>
      </c>
      <c r="BD323" s="77" t="s">
        <v>29</v>
      </c>
      <c r="BE323" s="300">
        <f>IF(BD324=0,0,DGET('DB &gt; 100 ha'!$F$2:$N$41,'DB &gt; 100 ha'!$J$2,BB323:BD324))</f>
        <v>0</v>
      </c>
    </row>
    <row r="324" spans="21:57" ht="15" hidden="1" x14ac:dyDescent="0.25">
      <c r="U324" s="157" t="s">
        <v>332</v>
      </c>
      <c r="V324" s="67">
        <f>V322</f>
        <v>6</v>
      </c>
      <c r="W324" s="67" t="s">
        <v>317</v>
      </c>
      <c r="X324" s="65">
        <f>IF($K$43&gt;'DB &gt; 100 ha'!$R$31,'DB &gt; 100 ha'!$P$32,IF($K$43&gt;'DB &gt; 100 ha'!$R$30,'DB &gt; 100 ha'!$P$31,IF($K$43&gt;='DB &gt; 100 ha'!$Q$30,'DB &gt; 100 ha'!$P$26,0)))</f>
        <v>0</v>
      </c>
      <c r="Z324" s="67">
        <f>Z322</f>
        <v>6</v>
      </c>
      <c r="AA324" s="67" t="s">
        <v>317</v>
      </c>
      <c r="AB324" s="65">
        <f>IF($K$43&gt;'DB &gt; 100 ha'!$R$31,'DB &gt; 100 ha'!$P$32,IF($K$43&gt;'DB &gt; 100 ha'!$R$30,'DB &gt; 100 ha'!$P$31,IF($K$43&gt;='DB &gt; 100 ha'!$Q$30,'DB &gt; 100 ha'!$P$26,0)))</f>
        <v>0</v>
      </c>
      <c r="AC324" s="300"/>
      <c r="AD324" s="67">
        <f>AD322</f>
        <v>6</v>
      </c>
      <c r="AE324" s="67" t="s">
        <v>317</v>
      </c>
      <c r="AF324" s="65">
        <f>IF($K$43&gt;'DB &gt; 100 ha'!$R$31,'DB &gt; 100 ha'!$P$32,IF($K$43&gt;'DB &gt; 100 ha'!$R$30,'DB &gt; 100 ha'!$P$31,IF($K$43&gt;='DB &gt; 100 ha'!$Q$30,'DB &gt; 100 ha'!$P$26,0)))</f>
        <v>0</v>
      </c>
      <c r="AG324" s="300"/>
      <c r="AH324" s="67">
        <f>AH322</f>
        <v>6</v>
      </c>
      <c r="AI324" s="67" t="s">
        <v>317</v>
      </c>
      <c r="AJ324" s="65">
        <f>IF($K$43&gt;'DB &gt; 100 ha'!$R$31,'DB &gt; 100 ha'!$P$32,IF($K$43&gt;'DB &gt; 100 ha'!$R$30,'DB &gt; 100 ha'!$P$31,IF($K$43&gt;='DB &gt; 100 ha'!$Q$30,'DB &gt; 100 ha'!$P$26,0)))</f>
        <v>0</v>
      </c>
      <c r="AK324" s="300"/>
      <c r="AL324" s="67">
        <f>AL322</f>
        <v>6</v>
      </c>
      <c r="AM324" s="67" t="s">
        <v>317</v>
      </c>
      <c r="AN324" s="65">
        <f>IF($K$43&gt;'DB &gt; 100 ha'!$R$31,'DB &gt; 100 ha'!$P$32,IF($K$43&gt;'DB &gt; 100 ha'!$R$30,'DB &gt; 100 ha'!$P$31,IF($K$43&gt;='DB &gt; 100 ha'!$Q$30,'DB &gt; 100 ha'!$P$26,0)))</f>
        <v>0</v>
      </c>
      <c r="AO324" s="300"/>
      <c r="AP324" s="67">
        <f>AP322</f>
        <v>6</v>
      </c>
      <c r="AQ324" s="67" t="s">
        <v>317</v>
      </c>
      <c r="AR324" s="65">
        <f>IF($K$43&gt;'DB &gt; 100 ha'!$R$31,'DB &gt; 100 ha'!$P$32,IF($K$43&gt;'DB &gt; 100 ha'!$R$30,'DB &gt; 100 ha'!$P$31,IF($K$43&gt;='DB &gt; 100 ha'!$Q$30,'DB &gt; 100 ha'!$P$26,0)))</f>
        <v>0</v>
      </c>
      <c r="AS324" s="300"/>
      <c r="AT324" s="67">
        <f>AT322</f>
        <v>6</v>
      </c>
      <c r="AU324" s="67" t="s">
        <v>317</v>
      </c>
      <c r="AV324" s="65">
        <f>IF($K$43&gt;'DB &gt; 100 ha'!$R$31,'DB &gt; 100 ha'!$P$32,IF($K$43&gt;'DB &gt; 100 ha'!$R$30,'DB &gt; 100 ha'!$P$31,IF($K$43&gt;='DB &gt; 100 ha'!$Q$30,'DB &gt; 100 ha'!$P$26,0)))</f>
        <v>0</v>
      </c>
      <c r="AW324" s="300"/>
      <c r="AX324" s="67">
        <f>AX322</f>
        <v>6</v>
      </c>
      <c r="AY324" s="67" t="s">
        <v>317</v>
      </c>
      <c r="AZ324" s="65">
        <f>IF($K$43&gt;'DB &gt; 100 ha'!$R$31,'DB &gt; 100 ha'!$P$32,IF($K$43&gt;'DB &gt; 100 ha'!$R$30,'DB &gt; 100 ha'!$P$31,IF($K$43&gt;='DB &gt; 100 ha'!$Q$30,'DB &gt; 100 ha'!$P$26,0)))</f>
        <v>0</v>
      </c>
      <c r="BA324" s="300"/>
      <c r="BB324" s="67">
        <f>BB322</f>
        <v>6</v>
      </c>
      <c r="BC324" s="67" t="s">
        <v>317</v>
      </c>
      <c r="BD324" s="65">
        <f>IF($K$43&gt;'DB &gt; 100 ha'!$R$31,'DB &gt; 100 ha'!$P$32,IF($K$43&gt;'DB &gt; 100 ha'!$R$30,'DB &gt; 100 ha'!$P$31,IF($K$43&gt;='DB &gt; 100 ha'!$Q$30,'DB &gt; 100 ha'!$P$26,0)))</f>
        <v>0</v>
      </c>
      <c r="BE324" s="300"/>
    </row>
    <row r="325" spans="21:57" ht="15" hidden="1" x14ac:dyDescent="0.25">
      <c r="U325" s="157" t="s">
        <v>315</v>
      </c>
      <c r="V325" s="77" t="s">
        <v>24</v>
      </c>
      <c r="W325" s="77" t="s">
        <v>28</v>
      </c>
      <c r="X325" s="77" t="s">
        <v>29</v>
      </c>
      <c r="Y325" s="300">
        <f>DGET('DB &gt; 100 ha'!$F$2:$N$41,'DB &gt; 100 ha'!$K$2,V325:X326)</f>
        <v>41</v>
      </c>
      <c r="Z325" s="77" t="s">
        <v>24</v>
      </c>
      <c r="AA325" s="77" t="s">
        <v>28</v>
      </c>
      <c r="AB325" s="77" t="s">
        <v>29</v>
      </c>
      <c r="AC325" s="300">
        <f>DGET('DB &gt; 100 ha'!$F$2:$N$41,'DB &gt; 100 ha'!$K$2,Z325:AB326)</f>
        <v>41</v>
      </c>
      <c r="AD325" s="77" t="s">
        <v>24</v>
      </c>
      <c r="AE325" s="77" t="s">
        <v>28</v>
      </c>
      <c r="AF325" s="77" t="s">
        <v>29</v>
      </c>
      <c r="AG325" s="300">
        <f>DGET('DB &gt; 100 ha'!$F$2:$N$41,'DB &gt; 100 ha'!$K$2,AD325:AF326)</f>
        <v>41</v>
      </c>
      <c r="AH325" s="77" t="s">
        <v>24</v>
      </c>
      <c r="AI325" s="77" t="s">
        <v>28</v>
      </c>
      <c r="AJ325" s="77" t="s">
        <v>29</v>
      </c>
      <c r="AK325" s="300">
        <f>DGET('DB &gt; 100 ha'!$F$2:$N$41,'DB &gt; 100 ha'!$K$2,AH325:AJ326)</f>
        <v>41</v>
      </c>
      <c r="AL325" s="77" t="s">
        <v>24</v>
      </c>
      <c r="AM325" s="77" t="s">
        <v>28</v>
      </c>
      <c r="AN325" s="77" t="s">
        <v>29</v>
      </c>
      <c r="AO325" s="300">
        <f>DGET('DB &gt; 100 ha'!$F$2:$N$41,'DB &gt; 100 ha'!$K$2,AL325:AN326)</f>
        <v>41</v>
      </c>
      <c r="AP325" s="77" t="s">
        <v>24</v>
      </c>
      <c r="AQ325" s="77" t="s">
        <v>28</v>
      </c>
      <c r="AR325" s="77" t="s">
        <v>29</v>
      </c>
      <c r="AS325" s="300">
        <f>DGET('DB &gt; 100 ha'!$F$2:$N$41,'DB &gt; 100 ha'!$K$2,AP325:AR326)</f>
        <v>41</v>
      </c>
      <c r="AT325" s="77" t="s">
        <v>24</v>
      </c>
      <c r="AU325" s="77" t="s">
        <v>28</v>
      </c>
      <c r="AV325" s="77" t="s">
        <v>29</v>
      </c>
      <c r="AW325" s="300">
        <f>DGET('DB &gt; 100 ha'!$F$2:$N$41,'DB &gt; 100 ha'!$K$2,AT325:AV326)</f>
        <v>41</v>
      </c>
      <c r="AX325" s="77" t="s">
        <v>24</v>
      </c>
      <c r="AY325" s="77" t="s">
        <v>28</v>
      </c>
      <c r="AZ325" s="77" t="s">
        <v>29</v>
      </c>
      <c r="BA325" s="300">
        <f>DGET('DB &gt; 100 ha'!$F$2:$N$41,'DB &gt; 100 ha'!$K$2,AX325:AZ326)</f>
        <v>41</v>
      </c>
      <c r="BB325" s="77" t="s">
        <v>24</v>
      </c>
      <c r="BC325" s="77" t="s">
        <v>28</v>
      </c>
      <c r="BD325" s="77" t="s">
        <v>29</v>
      </c>
      <c r="BE325" s="300">
        <f>DGET('DB &gt; 100 ha'!$F$2:$N$41,'DB &gt; 100 ha'!$K$2,BB325:BD326)</f>
        <v>41</v>
      </c>
    </row>
    <row r="326" spans="21:57" ht="15" hidden="1" x14ac:dyDescent="0.25">
      <c r="U326" s="157" t="s">
        <v>336</v>
      </c>
      <c r="V326" s="67">
        <f>V324</f>
        <v>6</v>
      </c>
      <c r="W326" s="67" t="s">
        <v>317</v>
      </c>
      <c r="X326" s="65">
        <v>1</v>
      </c>
      <c r="Z326" s="67">
        <f>Z324</f>
        <v>6</v>
      </c>
      <c r="AA326" s="67" t="s">
        <v>317</v>
      </c>
      <c r="AB326" s="65">
        <v>1</v>
      </c>
      <c r="AD326" s="67">
        <f>AD324</f>
        <v>6</v>
      </c>
      <c r="AE326" s="67" t="s">
        <v>317</v>
      </c>
      <c r="AF326" s="65">
        <v>1</v>
      </c>
      <c r="AH326" s="67">
        <f>AH324</f>
        <v>6</v>
      </c>
      <c r="AI326" s="67" t="s">
        <v>317</v>
      </c>
      <c r="AJ326" s="65">
        <v>1</v>
      </c>
      <c r="AL326" s="67">
        <f>AL324</f>
        <v>6</v>
      </c>
      <c r="AM326" s="67" t="s">
        <v>317</v>
      </c>
      <c r="AN326" s="65">
        <v>1</v>
      </c>
      <c r="AP326" s="67">
        <f>AP324</f>
        <v>6</v>
      </c>
      <c r="AQ326" s="67" t="s">
        <v>317</v>
      </c>
      <c r="AR326" s="65">
        <v>1</v>
      </c>
      <c r="AT326" s="67">
        <f>AT324</f>
        <v>6</v>
      </c>
      <c r="AU326" s="67" t="s">
        <v>317</v>
      </c>
      <c r="AV326" s="65">
        <v>1</v>
      </c>
      <c r="AX326" s="67">
        <f>AX324</f>
        <v>6</v>
      </c>
      <c r="AY326" s="67" t="s">
        <v>317</v>
      </c>
      <c r="AZ326" s="65">
        <v>1</v>
      </c>
      <c r="BB326" s="67">
        <f>BB324</f>
        <v>6</v>
      </c>
      <c r="BC326" s="67" t="s">
        <v>317</v>
      </c>
      <c r="BD326" s="65">
        <v>1</v>
      </c>
    </row>
    <row r="327" spans="21:57" ht="15" hidden="1" x14ac:dyDescent="0.25">
      <c r="U327" s="157" t="s">
        <v>315</v>
      </c>
      <c r="V327" s="77" t="s">
        <v>24</v>
      </c>
      <c r="W327" s="77" t="s">
        <v>28</v>
      </c>
      <c r="X327" s="77" t="s">
        <v>29</v>
      </c>
      <c r="Y327" s="300">
        <f>DGET('DB &gt; 100 ha'!$F$2:$N$41,'DB &gt; 100 ha'!$L$2,V327:X328)</f>
        <v>11</v>
      </c>
      <c r="Z327" s="77" t="s">
        <v>24</v>
      </c>
      <c r="AA327" s="77" t="s">
        <v>28</v>
      </c>
      <c r="AB327" s="77" t="s">
        <v>29</v>
      </c>
      <c r="AC327" s="300">
        <f>DGET('DB &gt; 100 ha'!$F$2:$N$41,'DB &gt; 100 ha'!$L$2,Z327:AB328)</f>
        <v>11</v>
      </c>
      <c r="AD327" s="77" t="s">
        <v>24</v>
      </c>
      <c r="AE327" s="77" t="s">
        <v>28</v>
      </c>
      <c r="AF327" s="77" t="s">
        <v>29</v>
      </c>
      <c r="AG327" s="300">
        <f>DGET('DB &gt; 100 ha'!$F$2:$N$41,'DB &gt; 100 ha'!$L$2,AD327:AF328)</f>
        <v>11</v>
      </c>
      <c r="AH327" s="77" t="s">
        <v>24</v>
      </c>
      <c r="AI327" s="77" t="s">
        <v>28</v>
      </c>
      <c r="AJ327" s="77" t="s">
        <v>29</v>
      </c>
      <c r="AK327" s="300">
        <f>DGET('DB &gt; 100 ha'!$F$2:$N$41,'DB &gt; 100 ha'!$L$2,AH327:AJ328)</f>
        <v>11</v>
      </c>
      <c r="AL327" s="77" t="s">
        <v>24</v>
      </c>
      <c r="AM327" s="77" t="s">
        <v>28</v>
      </c>
      <c r="AN327" s="77" t="s">
        <v>29</v>
      </c>
      <c r="AO327" s="300">
        <f>DGET('DB &gt; 100 ha'!$F$2:$N$41,'DB &gt; 100 ha'!$L$2,AL327:AN328)</f>
        <v>11</v>
      </c>
      <c r="AP327" s="77" t="s">
        <v>24</v>
      </c>
      <c r="AQ327" s="77" t="s">
        <v>28</v>
      </c>
      <c r="AR327" s="77" t="s">
        <v>29</v>
      </c>
      <c r="AS327" s="300">
        <f>DGET('DB &gt; 100 ha'!$F$2:$N$41,'DB &gt; 100 ha'!$L$2,AP327:AR328)</f>
        <v>11</v>
      </c>
      <c r="AT327" s="77" t="s">
        <v>24</v>
      </c>
      <c r="AU327" s="77" t="s">
        <v>28</v>
      </c>
      <c r="AV327" s="77" t="s">
        <v>29</v>
      </c>
      <c r="AW327" s="300">
        <f>DGET('DB &gt; 100 ha'!$F$2:$N$41,'DB &gt; 100 ha'!$L$2,AT327:AV328)</f>
        <v>11</v>
      </c>
      <c r="AX327" s="77" t="s">
        <v>24</v>
      </c>
      <c r="AY327" s="77" t="s">
        <v>28</v>
      </c>
      <c r="AZ327" s="77" t="s">
        <v>29</v>
      </c>
      <c r="BA327" s="300">
        <f>DGET('DB &gt; 100 ha'!$F$2:$N$41,'DB &gt; 100 ha'!$L$2,AX327:AZ328)</f>
        <v>11</v>
      </c>
      <c r="BB327" s="77" t="s">
        <v>24</v>
      </c>
      <c r="BC327" s="77" t="s">
        <v>28</v>
      </c>
      <c r="BD327" s="77" t="s">
        <v>29</v>
      </c>
      <c r="BE327" s="300">
        <f>DGET('DB &gt; 100 ha'!$F$2:$N$41,'DB &gt; 100 ha'!$L$2,BB327:BD328)</f>
        <v>11</v>
      </c>
    </row>
    <row r="328" spans="21:57" ht="15" hidden="1" x14ac:dyDescent="0.25">
      <c r="U328" s="157" t="s">
        <v>337</v>
      </c>
      <c r="V328" s="67">
        <f>V326</f>
        <v>6</v>
      </c>
      <c r="W328" s="77" t="str">
        <f>W326</f>
        <v>&lt;20</v>
      </c>
      <c r="X328" s="65">
        <f>X326</f>
        <v>1</v>
      </c>
      <c r="Z328" s="67">
        <f>Z326</f>
        <v>6</v>
      </c>
      <c r="AA328" s="77" t="str">
        <f>AA326</f>
        <v>&lt;20</v>
      </c>
      <c r="AB328" s="65">
        <f>AB326</f>
        <v>1</v>
      </c>
      <c r="AD328" s="67">
        <f>AD326</f>
        <v>6</v>
      </c>
      <c r="AE328" s="77" t="str">
        <f>AE326</f>
        <v>&lt;20</v>
      </c>
      <c r="AF328" s="65">
        <f>AF326</f>
        <v>1</v>
      </c>
      <c r="AH328" s="67">
        <f>AH326</f>
        <v>6</v>
      </c>
      <c r="AI328" s="77" t="str">
        <f>AI326</f>
        <v>&lt;20</v>
      </c>
      <c r="AJ328" s="65">
        <f>AJ326</f>
        <v>1</v>
      </c>
      <c r="AL328" s="67">
        <f>AL326</f>
        <v>6</v>
      </c>
      <c r="AM328" s="77" t="str">
        <f>AM326</f>
        <v>&lt;20</v>
      </c>
      <c r="AN328" s="65">
        <f>AN326</f>
        <v>1</v>
      </c>
      <c r="AP328" s="67">
        <f>AP326</f>
        <v>6</v>
      </c>
      <c r="AQ328" s="77" t="str">
        <f>AQ326</f>
        <v>&lt;20</v>
      </c>
      <c r="AR328" s="65">
        <f>AR326</f>
        <v>1</v>
      </c>
      <c r="AT328" s="67">
        <f>AT326</f>
        <v>6</v>
      </c>
      <c r="AU328" s="77" t="str">
        <f>AU326</f>
        <v>&lt;20</v>
      </c>
      <c r="AV328" s="65">
        <f>AV326</f>
        <v>1</v>
      </c>
      <c r="AX328" s="67">
        <f>AX326</f>
        <v>6</v>
      </c>
      <c r="AY328" s="77" t="str">
        <f>AY326</f>
        <v>&lt;20</v>
      </c>
      <c r="AZ328" s="65">
        <f>AZ326</f>
        <v>1</v>
      </c>
      <c r="BB328" s="67">
        <f>BB326</f>
        <v>6</v>
      </c>
      <c r="BC328" s="77" t="str">
        <f>BC326</f>
        <v>&lt;20</v>
      </c>
      <c r="BD328" s="65">
        <f>BD326</f>
        <v>1</v>
      </c>
    </row>
    <row r="329" spans="21:57" ht="15" hidden="1" x14ac:dyDescent="0.25">
      <c r="U329" s="157" t="s">
        <v>315</v>
      </c>
      <c r="V329" s="77" t="s">
        <v>24</v>
      </c>
      <c r="W329" s="77" t="s">
        <v>28</v>
      </c>
      <c r="X329" s="77" t="s">
        <v>29</v>
      </c>
      <c r="Y329" s="300">
        <f>DGET('DB &gt; 100 ha'!$F$2:$N$41,'DB &gt; 100 ha'!$M$2,V329:X330)</f>
        <v>0</v>
      </c>
      <c r="Z329" s="77" t="s">
        <v>24</v>
      </c>
      <c r="AA329" s="77" t="s">
        <v>28</v>
      </c>
      <c r="AB329" s="77" t="s">
        <v>29</v>
      </c>
      <c r="AC329" s="300">
        <f>DGET('DB &gt; 100 ha'!$F$2:$N$41,'DB &gt; 100 ha'!$M$2,Z329:AB330)</f>
        <v>0</v>
      </c>
      <c r="AD329" s="77" t="s">
        <v>24</v>
      </c>
      <c r="AE329" s="77" t="s">
        <v>28</v>
      </c>
      <c r="AF329" s="77" t="s">
        <v>29</v>
      </c>
      <c r="AG329" s="300">
        <f>DGET('DB &gt; 100 ha'!$F$2:$N$41,'DB &gt; 100 ha'!$M$2,AD329:AF330)</f>
        <v>0</v>
      </c>
      <c r="AH329" s="77" t="s">
        <v>24</v>
      </c>
      <c r="AI329" s="77" t="s">
        <v>28</v>
      </c>
      <c r="AJ329" s="77" t="s">
        <v>29</v>
      </c>
      <c r="AK329" s="300">
        <f>DGET('DB &gt; 100 ha'!$F$2:$N$41,'DB &gt; 100 ha'!$M$2,AH329:AJ330)</f>
        <v>0</v>
      </c>
      <c r="AL329" s="77" t="s">
        <v>24</v>
      </c>
      <c r="AM329" s="77" t="s">
        <v>28</v>
      </c>
      <c r="AN329" s="77" t="s">
        <v>29</v>
      </c>
      <c r="AO329" s="300">
        <f>DGET('DB &gt; 100 ha'!$F$2:$N$41,'DB &gt; 100 ha'!$M$2,AL329:AN330)</f>
        <v>0</v>
      </c>
      <c r="AP329" s="77" t="s">
        <v>24</v>
      </c>
      <c r="AQ329" s="77" t="s">
        <v>28</v>
      </c>
      <c r="AR329" s="77" t="s">
        <v>29</v>
      </c>
      <c r="AS329" s="300">
        <f>DGET('DB &gt; 100 ha'!$F$2:$N$41,'DB &gt; 100 ha'!$M$2,AP329:AR330)</f>
        <v>0</v>
      </c>
      <c r="AT329" s="77" t="s">
        <v>24</v>
      </c>
      <c r="AU329" s="77" t="s">
        <v>28</v>
      </c>
      <c r="AV329" s="77" t="s">
        <v>29</v>
      </c>
      <c r="AW329" s="300">
        <f>DGET('DB &gt; 100 ha'!$F$2:$N$41,'DB &gt; 100 ha'!$M$2,AT329:AV330)</f>
        <v>0</v>
      </c>
      <c r="AX329" s="77" t="s">
        <v>24</v>
      </c>
      <c r="AY329" s="77" t="s">
        <v>28</v>
      </c>
      <c r="AZ329" s="77" t="s">
        <v>29</v>
      </c>
      <c r="BA329" s="300">
        <f>DGET('DB &gt; 100 ha'!$F$2:$N$41,'DB &gt; 100 ha'!$M$2,AX329:AZ330)</f>
        <v>0</v>
      </c>
      <c r="BB329" s="77" t="s">
        <v>24</v>
      </c>
      <c r="BC329" s="77" t="s">
        <v>28</v>
      </c>
      <c r="BD329" s="77" t="s">
        <v>29</v>
      </c>
      <c r="BE329" s="300">
        <f>DGET('DB &gt; 100 ha'!$F$2:$N$41,'DB &gt; 100 ha'!$M$2,BB329:BD330)</f>
        <v>0</v>
      </c>
    </row>
    <row r="330" spans="21:57" ht="15" hidden="1" x14ac:dyDescent="0.25">
      <c r="U330" s="157" t="s">
        <v>342</v>
      </c>
      <c r="V330" s="67">
        <f>V328</f>
        <v>6</v>
      </c>
      <c r="W330" s="77" t="str">
        <f>W328</f>
        <v>&lt;20</v>
      </c>
      <c r="X330" s="65">
        <f>$O$64+1</f>
        <v>1</v>
      </c>
      <c r="Z330" s="67">
        <f>Z328</f>
        <v>6</v>
      </c>
      <c r="AA330" s="77" t="str">
        <f>AA328</f>
        <v>&lt;20</v>
      </c>
      <c r="AB330" s="65">
        <f>$O$64+1</f>
        <v>1</v>
      </c>
      <c r="AD330" s="67">
        <f>AD328</f>
        <v>6</v>
      </c>
      <c r="AE330" s="77" t="str">
        <f>AE328</f>
        <v>&lt;20</v>
      </c>
      <c r="AF330" s="65">
        <f>$O$64+1</f>
        <v>1</v>
      </c>
      <c r="AH330" s="67">
        <f>AH328</f>
        <v>6</v>
      </c>
      <c r="AI330" s="77" t="str">
        <f>AI328</f>
        <v>&lt;20</v>
      </c>
      <c r="AJ330" s="65">
        <f>$O$64+1</f>
        <v>1</v>
      </c>
      <c r="AL330" s="67">
        <f>AL328</f>
        <v>6</v>
      </c>
      <c r="AM330" s="77" t="str">
        <f>AM328</f>
        <v>&lt;20</v>
      </c>
      <c r="AN330" s="65">
        <f>$O$64+1</f>
        <v>1</v>
      </c>
      <c r="AP330" s="67">
        <f>AP328</f>
        <v>6</v>
      </c>
      <c r="AQ330" s="77" t="str">
        <f>AQ328</f>
        <v>&lt;20</v>
      </c>
      <c r="AR330" s="65">
        <f>$O$64+1</f>
        <v>1</v>
      </c>
      <c r="AT330" s="67">
        <f>AT328</f>
        <v>6</v>
      </c>
      <c r="AU330" s="77" t="str">
        <f>AU328</f>
        <v>&lt;20</v>
      </c>
      <c r="AV330" s="65">
        <f>$O$64+1</f>
        <v>1</v>
      </c>
      <c r="AX330" s="67">
        <f>AX328</f>
        <v>6</v>
      </c>
      <c r="AY330" s="77" t="str">
        <f>AY328</f>
        <v>&lt;20</v>
      </c>
      <c r="AZ330" s="65">
        <f>$O$64+1</f>
        <v>1</v>
      </c>
      <c r="BB330" s="67">
        <f>BB328</f>
        <v>6</v>
      </c>
      <c r="BC330" s="77" t="str">
        <f>BC328</f>
        <v>&lt;20</v>
      </c>
      <c r="BD330" s="65">
        <f>$O$64+1</f>
        <v>1</v>
      </c>
    </row>
    <row r="331" spans="21:57" hidden="1" x14ac:dyDescent="0.2"/>
    <row r="332" spans="21:57" hidden="1" x14ac:dyDescent="0.2">
      <c r="U332" s="65" t="s">
        <v>307</v>
      </c>
      <c r="V332" s="65" t="s">
        <v>24</v>
      </c>
      <c r="W332" s="65" t="s">
        <v>25</v>
      </c>
      <c r="X332" s="65" t="s">
        <v>110</v>
      </c>
      <c r="Y332" s="65" t="s">
        <v>24</v>
      </c>
      <c r="Z332" s="65" t="s">
        <v>25</v>
      </c>
      <c r="AA332" s="65" t="s">
        <v>110</v>
      </c>
      <c r="AB332" s="65" t="s">
        <v>24</v>
      </c>
      <c r="AC332" s="65" t="s">
        <v>25</v>
      </c>
      <c r="AD332" s="65" t="s">
        <v>110</v>
      </c>
      <c r="AE332" s="65" t="s">
        <v>24</v>
      </c>
      <c r="AF332" s="65" t="s">
        <v>25</v>
      </c>
      <c r="AG332" s="65" t="s">
        <v>110</v>
      </c>
      <c r="AH332" s="65" t="s">
        <v>24</v>
      </c>
      <c r="AI332" s="65" t="s">
        <v>25</v>
      </c>
      <c r="AJ332" s="65" t="s">
        <v>110</v>
      </c>
      <c r="AK332" s="65" t="s">
        <v>24</v>
      </c>
      <c r="AL332" s="65" t="s">
        <v>25</v>
      </c>
      <c r="AM332" s="65" t="s">
        <v>110</v>
      </c>
      <c r="AN332" s="65" t="s">
        <v>24</v>
      </c>
      <c r="AO332" s="65" t="s">
        <v>25</v>
      </c>
      <c r="AP332" s="65" t="s">
        <v>110</v>
      </c>
      <c r="AQ332" s="65" t="s">
        <v>24</v>
      </c>
      <c r="AR332" s="65" t="s">
        <v>25</v>
      </c>
      <c r="AS332" s="65" t="s">
        <v>110</v>
      </c>
      <c r="AT332" s="65" t="s">
        <v>24</v>
      </c>
      <c r="AU332" s="65" t="s">
        <v>25</v>
      </c>
      <c r="AV332" s="65" t="s">
        <v>110</v>
      </c>
    </row>
    <row r="333" spans="21:57" hidden="1" x14ac:dyDescent="0.2">
      <c r="V333" s="65">
        <f>IF(D118&lt;4,3,ROUND(D118/5,1)*5)</f>
        <v>3</v>
      </c>
      <c r="W333" s="65" t="str">
        <f>$I$3</f>
        <v>A</v>
      </c>
      <c r="X333" s="65">
        <v>11</v>
      </c>
      <c r="Y333" s="65">
        <f>IF(E118&lt;4,3,ROUND(E118/5,1)*5)</f>
        <v>3</v>
      </c>
      <c r="Z333" s="65" t="str">
        <f>$W$268</f>
        <v>A</v>
      </c>
      <c r="AA333" s="65">
        <f>X333</f>
        <v>11</v>
      </c>
      <c r="AB333" s="65">
        <f>IF(F118&lt;4,3,ROUND(F118/5,1)*5)</f>
        <v>3</v>
      </c>
      <c r="AC333" s="65" t="str">
        <f>$Z$268</f>
        <v>A</v>
      </c>
      <c r="AD333" s="65">
        <f>$AA$268</f>
        <v>11</v>
      </c>
      <c r="AE333" s="65">
        <f>IF(G118&lt;4,3,ROUND(G118/5,1)*5)</f>
        <v>3</v>
      </c>
      <c r="AF333" s="65" t="str">
        <f>$Z$268</f>
        <v>A</v>
      </c>
      <c r="AG333" s="65">
        <f>$AA$268</f>
        <v>11</v>
      </c>
      <c r="AH333" s="65">
        <f>IF(H118&lt;4,3,ROUND(H118/5,1)*5)</f>
        <v>3</v>
      </c>
      <c r="AI333" s="65" t="str">
        <f>$Z$268</f>
        <v>A</v>
      </c>
      <c r="AJ333" s="65">
        <f>$AA$268</f>
        <v>11</v>
      </c>
      <c r="AK333" s="65">
        <f>IF(I118&lt;4,3,ROUND(I118/5,1)*5)</f>
        <v>3</v>
      </c>
      <c r="AL333" s="65" t="str">
        <f>$Z$268</f>
        <v>A</v>
      </c>
      <c r="AM333" s="65">
        <f>$AA$268</f>
        <v>11</v>
      </c>
      <c r="AN333" s="65">
        <f>IF(J118&lt;4,3,ROUND(J118/5,1)*5)</f>
        <v>3</v>
      </c>
      <c r="AO333" s="65" t="str">
        <f>$Z$268</f>
        <v>A</v>
      </c>
      <c r="AP333" s="65">
        <f>$AA$268</f>
        <v>11</v>
      </c>
      <c r="AQ333" s="65">
        <f>IF(K118&lt;4,3,ROUND(K118/5,1)*5)</f>
        <v>3</v>
      </c>
      <c r="AR333" s="65" t="str">
        <f>$Z$268</f>
        <v>A</v>
      </c>
      <c r="AS333" s="65">
        <f>$AA$268</f>
        <v>11</v>
      </c>
      <c r="AT333" s="65">
        <f>IF(L118&lt;4,3,ROUND(L118/5,1)*5)</f>
        <v>3</v>
      </c>
      <c r="AU333" s="65" t="str">
        <f>$Z$268</f>
        <v>A</v>
      </c>
      <c r="AV333" s="65">
        <f>$AA$268</f>
        <v>11</v>
      </c>
    </row>
    <row r="334" spans="21:57" ht="15" hidden="1" x14ac:dyDescent="0.25">
      <c r="U334" s="298" t="s">
        <v>315</v>
      </c>
      <c r="V334" s="77" t="s">
        <v>24</v>
      </c>
      <c r="W334" s="77" t="s">
        <v>28</v>
      </c>
      <c r="X334" s="77" t="s">
        <v>29</v>
      </c>
      <c r="Y334" s="78"/>
      <c r="Z334" s="77" t="s">
        <v>24</v>
      </c>
      <c r="AA334" s="77" t="s">
        <v>28</v>
      </c>
      <c r="AB334" s="77" t="s">
        <v>29</v>
      </c>
      <c r="AC334" s="78"/>
      <c r="AD334" s="77" t="s">
        <v>24</v>
      </c>
      <c r="AE334" s="77" t="s">
        <v>28</v>
      </c>
      <c r="AF334" s="77" t="s">
        <v>29</v>
      </c>
      <c r="AG334" s="78"/>
      <c r="AH334" s="77" t="s">
        <v>24</v>
      </c>
      <c r="AI334" s="77" t="s">
        <v>28</v>
      </c>
      <c r="AJ334" s="77" t="s">
        <v>29</v>
      </c>
      <c r="AK334" s="78"/>
      <c r="AL334" s="77" t="s">
        <v>24</v>
      </c>
      <c r="AM334" s="77" t="s">
        <v>28</v>
      </c>
      <c r="AN334" s="77" t="s">
        <v>29</v>
      </c>
      <c r="AO334" s="78"/>
      <c r="AP334" s="77" t="s">
        <v>24</v>
      </c>
      <c r="AQ334" s="77" t="s">
        <v>28</v>
      </c>
      <c r="AR334" s="77" t="s">
        <v>29</v>
      </c>
      <c r="AS334" s="78"/>
      <c r="AT334" s="77" t="s">
        <v>24</v>
      </c>
      <c r="AU334" s="77" t="s">
        <v>28</v>
      </c>
      <c r="AV334" s="77" t="s">
        <v>29</v>
      </c>
      <c r="AW334" s="78"/>
      <c r="AX334" s="77" t="s">
        <v>24</v>
      </c>
      <c r="AY334" s="77" t="s">
        <v>28</v>
      </c>
      <c r="AZ334" s="77" t="s">
        <v>29</v>
      </c>
      <c r="BA334" s="78"/>
      <c r="BB334" s="77" t="s">
        <v>24</v>
      </c>
      <c r="BC334" s="77" t="s">
        <v>28</v>
      </c>
      <c r="BD334" s="77" t="s">
        <v>29</v>
      </c>
      <c r="BE334" s="78"/>
    </row>
    <row r="335" spans="21:57" ht="15" hidden="1" x14ac:dyDescent="0.25">
      <c r="U335" s="299" t="s">
        <v>316</v>
      </c>
      <c r="V335" s="67">
        <f>IF(D118&lt;7,6,ROUND(D118,0.1))</f>
        <v>6</v>
      </c>
      <c r="W335" s="67" t="s">
        <v>317</v>
      </c>
      <c r="X335" s="67">
        <f>IF($K$42&lt;='DB &gt; 100 ha'!R61,1,IF($K$42&gt;='DB &gt; 100 ha'!$Q$28,3,2))</f>
        <v>1</v>
      </c>
      <c r="Y335" s="300">
        <f>DGET('DB &gt; 100 ha'!$F$2:$N$41,'DB &gt; 100 ha'!$I$2,V334:X335)</f>
        <v>3</v>
      </c>
      <c r="Z335" s="67">
        <f>IF(E118&lt;7,6,ROUND(E118,0.1))</f>
        <v>6</v>
      </c>
      <c r="AA335" s="67" t="s">
        <v>317</v>
      </c>
      <c r="AB335" s="67">
        <f>IF($K$42&lt;='DB &gt; 100 ha'!V61,1,IF($K$42&gt;='DB &gt; 100 ha'!$Q$28,3,2))</f>
        <v>1</v>
      </c>
      <c r="AC335" s="300">
        <f>DGET('DB &gt; 100 ha'!$F$2:$N$41,'DB &gt; 100 ha'!$I$2,Z334:AB335)</f>
        <v>3</v>
      </c>
      <c r="AD335" s="67">
        <f>IF(F118&lt;7,6,ROUND(F118,0.1))</f>
        <v>6</v>
      </c>
      <c r="AE335" s="67" t="s">
        <v>317</v>
      </c>
      <c r="AF335" s="67">
        <f>IF($K$42&lt;='DB &gt; 100 ha'!Z61,1,IF($K$42&gt;='DB &gt; 100 ha'!$Q$28,3,2))</f>
        <v>1</v>
      </c>
      <c r="AG335" s="300">
        <f>DGET('DB &gt; 100 ha'!$F$2:$N$41,'DB &gt; 100 ha'!$I$2,AD334:AF335)</f>
        <v>3</v>
      </c>
      <c r="AH335" s="67">
        <f>IF(G118&lt;7,6,ROUND(G118,0.1))</f>
        <v>6</v>
      </c>
      <c r="AI335" s="67" t="s">
        <v>317</v>
      </c>
      <c r="AJ335" s="67">
        <f>IF($K$42&lt;='DB &gt; 100 ha'!AD61,1,IF($K$42&gt;='DB &gt; 100 ha'!$Q$28,3,2))</f>
        <v>1</v>
      </c>
      <c r="AK335" s="300">
        <f>DGET('DB &gt; 100 ha'!$F$2:$N$41,'DB &gt; 100 ha'!$I$2,AH334:AJ335)</f>
        <v>3</v>
      </c>
      <c r="AL335" s="67">
        <f>IF(H118&lt;7,6,ROUND(H118,0.1))</f>
        <v>6</v>
      </c>
      <c r="AM335" s="67" t="s">
        <v>317</v>
      </c>
      <c r="AN335" s="67">
        <f>IF($K$42&lt;='DB &gt; 100 ha'!AH61,1,IF($K$42&gt;='DB &gt; 100 ha'!$Q$28,3,2))</f>
        <v>1</v>
      </c>
      <c r="AO335" s="300">
        <f>DGET('DB &gt; 100 ha'!$F$2:$N$41,'DB &gt; 100 ha'!$I$2,AL334:AN335)</f>
        <v>3</v>
      </c>
      <c r="AP335" s="67">
        <f>IF(I118&lt;7,6,ROUND(I118,0.1))</f>
        <v>6</v>
      </c>
      <c r="AQ335" s="67" t="s">
        <v>317</v>
      </c>
      <c r="AR335" s="67">
        <f>IF($K$42&lt;='DB &gt; 100 ha'!AL61,1,IF($K$42&gt;='DB &gt; 100 ha'!$Q$28,3,2))</f>
        <v>1</v>
      </c>
      <c r="AS335" s="300">
        <f>DGET('DB &gt; 100 ha'!$F$2:$N$41,'DB &gt; 100 ha'!$I$2,AP334:AR335)</f>
        <v>3</v>
      </c>
      <c r="AT335" s="67">
        <f>IF(J118&lt;7,6,ROUND(J118,0.1))</f>
        <v>6</v>
      </c>
      <c r="AU335" s="67" t="s">
        <v>317</v>
      </c>
      <c r="AV335" s="67">
        <f>IF($K$42&lt;='DB &gt; 100 ha'!AP61,1,IF($K$42&gt;='DB &gt; 100 ha'!$Q$28,3,2))</f>
        <v>1</v>
      </c>
      <c r="AW335" s="300">
        <f>DGET('DB &gt; 100 ha'!$F$2:$N$41,'DB &gt; 100 ha'!$I$2,AT334:AV335)</f>
        <v>3</v>
      </c>
      <c r="AX335" s="67">
        <f>IF(K118&lt;7,6,ROUND(K118,0.1))</f>
        <v>6</v>
      </c>
      <c r="AY335" s="67" t="s">
        <v>317</v>
      </c>
      <c r="AZ335" s="67">
        <f>IF($K$42&lt;='DB &gt; 100 ha'!AT61,1,IF($K$42&gt;='DB &gt; 100 ha'!$Q$28,3,2))</f>
        <v>1</v>
      </c>
      <c r="BA335" s="300">
        <f>DGET('DB &gt; 100 ha'!$F$2:$N$41,'DB &gt; 100 ha'!$I$2,AX334:AZ335)</f>
        <v>3</v>
      </c>
      <c r="BB335" s="67">
        <f>IF(L118&lt;7,6,ROUND(L118,0.1))</f>
        <v>6</v>
      </c>
      <c r="BC335" s="67" t="s">
        <v>317</v>
      </c>
      <c r="BD335" s="67">
        <f>IF($K$42&lt;='DB &gt; 100 ha'!AX61,1,IF($K$42&gt;='DB &gt; 100 ha'!$Q$28,3,2))</f>
        <v>1</v>
      </c>
      <c r="BE335" s="300">
        <f>DGET('DB &gt; 100 ha'!$F$2:$N$41,'DB &gt; 100 ha'!$I$2,BB334:BD335)</f>
        <v>3</v>
      </c>
    </row>
    <row r="336" spans="21:57" ht="15" hidden="1" x14ac:dyDescent="0.25">
      <c r="U336" s="157" t="s">
        <v>315</v>
      </c>
      <c r="V336" s="77" t="s">
        <v>24</v>
      </c>
      <c r="W336" s="77" t="s">
        <v>28</v>
      </c>
      <c r="X336" s="77" t="s">
        <v>29</v>
      </c>
      <c r="Y336" s="300">
        <f>IF(X337=0,0,DGET('DB &gt; 100 ha'!$F$2:$N$41,'DB &gt; 100 ha'!$J$2,V336:X337))</f>
        <v>0</v>
      </c>
      <c r="Z336" s="77" t="s">
        <v>24</v>
      </c>
      <c r="AA336" s="77" t="s">
        <v>28</v>
      </c>
      <c r="AB336" s="77" t="s">
        <v>29</v>
      </c>
      <c r="AC336" s="300">
        <f>IF(AB337=0,0,DGET('DB &gt; 100 ha'!$F$2:$N$41,'DB &gt; 100 ha'!$J$2,Z336:AB337))</f>
        <v>0</v>
      </c>
      <c r="AD336" s="77" t="s">
        <v>24</v>
      </c>
      <c r="AE336" s="77" t="s">
        <v>28</v>
      </c>
      <c r="AF336" s="77" t="s">
        <v>29</v>
      </c>
      <c r="AG336" s="300">
        <f>IF(AF337=0,0,DGET('DB &gt; 100 ha'!$F$2:$N$41,'DB &gt; 100 ha'!$J$2,AD336:AF337))</f>
        <v>0</v>
      </c>
      <c r="AH336" s="77" t="s">
        <v>24</v>
      </c>
      <c r="AI336" s="77" t="s">
        <v>28</v>
      </c>
      <c r="AJ336" s="77" t="s">
        <v>29</v>
      </c>
      <c r="AK336" s="300">
        <f>IF(AJ337=0,0,DGET('DB &gt; 100 ha'!$F$2:$N$41,'DB &gt; 100 ha'!$J$2,AH336:AJ337))</f>
        <v>0</v>
      </c>
      <c r="AL336" s="77" t="s">
        <v>24</v>
      </c>
      <c r="AM336" s="77" t="s">
        <v>28</v>
      </c>
      <c r="AN336" s="77" t="s">
        <v>29</v>
      </c>
      <c r="AO336" s="300">
        <f>IF(AN337=0,0,DGET('DB &gt; 100 ha'!$F$2:$N$41,'DB &gt; 100 ha'!$J$2,AL336:AN337))</f>
        <v>0</v>
      </c>
      <c r="AP336" s="77" t="s">
        <v>24</v>
      </c>
      <c r="AQ336" s="77" t="s">
        <v>28</v>
      </c>
      <c r="AR336" s="77" t="s">
        <v>29</v>
      </c>
      <c r="AS336" s="300">
        <f>IF(AR337=0,0,DGET('DB &gt; 100 ha'!$F$2:$N$41,'DB &gt; 100 ha'!$J$2,AP336:AR337))</f>
        <v>0</v>
      </c>
      <c r="AT336" s="77" t="s">
        <v>24</v>
      </c>
      <c r="AU336" s="77" t="s">
        <v>28</v>
      </c>
      <c r="AV336" s="77" t="s">
        <v>29</v>
      </c>
      <c r="AW336" s="300">
        <f>IF(AV337=0,0,DGET('DB &gt; 100 ha'!$F$2:$N$41,'DB &gt; 100 ha'!$J$2,AT336:AV337))</f>
        <v>0</v>
      </c>
      <c r="AX336" s="77" t="s">
        <v>24</v>
      </c>
      <c r="AY336" s="77" t="s">
        <v>28</v>
      </c>
      <c r="AZ336" s="77" t="s">
        <v>29</v>
      </c>
      <c r="BA336" s="300">
        <f>IF(AZ337=0,0,DGET('DB &gt; 100 ha'!$F$2:$N$41,'DB &gt; 100 ha'!$J$2,AX336:AZ337))</f>
        <v>0</v>
      </c>
      <c r="BB336" s="77" t="s">
        <v>24</v>
      </c>
      <c r="BC336" s="77" t="s">
        <v>28</v>
      </c>
      <c r="BD336" s="77" t="s">
        <v>29</v>
      </c>
      <c r="BE336" s="300">
        <f>IF(BD337=0,0,DGET('DB &gt; 100 ha'!$F$2:$N$41,'DB &gt; 100 ha'!$J$2,BB336:BD337))</f>
        <v>0</v>
      </c>
    </row>
    <row r="337" spans="21:57" ht="15" hidden="1" x14ac:dyDescent="0.25">
      <c r="U337" s="157" t="s">
        <v>332</v>
      </c>
      <c r="V337" s="67">
        <f>V335</f>
        <v>6</v>
      </c>
      <c r="W337" s="67" t="s">
        <v>317</v>
      </c>
      <c r="X337" s="65">
        <f>IF($K$43&gt;'DB &gt; 100 ha'!$R$31,'DB &gt; 100 ha'!$P$32,IF($K$43&gt;'DB &gt; 100 ha'!$R$30,'DB &gt; 100 ha'!$P$31,IF($K$43&gt;='DB &gt; 100 ha'!$Q$30,'DB &gt; 100 ha'!$P$26,0)))</f>
        <v>0</v>
      </c>
      <c r="Z337" s="67">
        <f>Z335</f>
        <v>6</v>
      </c>
      <c r="AA337" s="67" t="s">
        <v>317</v>
      </c>
      <c r="AB337" s="65">
        <f>IF($K$43&gt;'DB &gt; 100 ha'!$R$31,'DB &gt; 100 ha'!$P$32,IF($K$43&gt;'DB &gt; 100 ha'!$R$30,'DB &gt; 100 ha'!$P$31,IF($K$43&gt;='DB &gt; 100 ha'!$Q$30,'DB &gt; 100 ha'!$P$26,0)))</f>
        <v>0</v>
      </c>
      <c r="AC337" s="300"/>
      <c r="AD337" s="67">
        <f>AD335</f>
        <v>6</v>
      </c>
      <c r="AE337" s="67" t="s">
        <v>317</v>
      </c>
      <c r="AF337" s="65">
        <f>IF($K$43&gt;'DB &gt; 100 ha'!$R$31,'DB &gt; 100 ha'!$P$32,IF($K$43&gt;'DB &gt; 100 ha'!$R$30,'DB &gt; 100 ha'!$P$31,IF($K$43&gt;='DB &gt; 100 ha'!$Q$30,'DB &gt; 100 ha'!$P$26,0)))</f>
        <v>0</v>
      </c>
      <c r="AG337" s="300"/>
      <c r="AH337" s="67">
        <f>AH335</f>
        <v>6</v>
      </c>
      <c r="AI337" s="67" t="s">
        <v>317</v>
      </c>
      <c r="AJ337" s="65">
        <f>IF($K$43&gt;'DB &gt; 100 ha'!$R$31,'DB &gt; 100 ha'!$P$32,IF($K$43&gt;'DB &gt; 100 ha'!$R$30,'DB &gt; 100 ha'!$P$31,IF($K$43&gt;='DB &gt; 100 ha'!$Q$30,'DB &gt; 100 ha'!$P$26,0)))</f>
        <v>0</v>
      </c>
      <c r="AK337" s="300"/>
      <c r="AL337" s="67">
        <f>AL335</f>
        <v>6</v>
      </c>
      <c r="AM337" s="67" t="s">
        <v>317</v>
      </c>
      <c r="AN337" s="65">
        <f>IF($K$43&gt;'DB &gt; 100 ha'!$R$31,'DB &gt; 100 ha'!$P$32,IF($K$43&gt;'DB &gt; 100 ha'!$R$30,'DB &gt; 100 ha'!$P$31,IF($K$43&gt;='DB &gt; 100 ha'!$Q$30,'DB &gt; 100 ha'!$P$26,0)))</f>
        <v>0</v>
      </c>
      <c r="AO337" s="300"/>
      <c r="AP337" s="67">
        <f>AP335</f>
        <v>6</v>
      </c>
      <c r="AQ337" s="67" t="s">
        <v>317</v>
      </c>
      <c r="AR337" s="65">
        <f>IF($K$43&gt;'DB &gt; 100 ha'!$R$31,'DB &gt; 100 ha'!$P$32,IF($K$43&gt;'DB &gt; 100 ha'!$R$30,'DB &gt; 100 ha'!$P$31,IF($K$43&gt;='DB &gt; 100 ha'!$Q$30,'DB &gt; 100 ha'!$P$26,0)))</f>
        <v>0</v>
      </c>
      <c r="AS337" s="300"/>
      <c r="AT337" s="67">
        <f>AT335</f>
        <v>6</v>
      </c>
      <c r="AU337" s="67" t="s">
        <v>317</v>
      </c>
      <c r="AV337" s="65">
        <f>IF($K$43&gt;'DB &gt; 100 ha'!$R$31,'DB &gt; 100 ha'!$P$32,IF($K$43&gt;'DB &gt; 100 ha'!$R$30,'DB &gt; 100 ha'!$P$31,IF($K$43&gt;='DB &gt; 100 ha'!$Q$30,'DB &gt; 100 ha'!$P$26,0)))</f>
        <v>0</v>
      </c>
      <c r="AW337" s="300"/>
      <c r="AX337" s="67">
        <f>AX335</f>
        <v>6</v>
      </c>
      <c r="AY337" s="67" t="s">
        <v>317</v>
      </c>
      <c r="AZ337" s="65">
        <f>IF($K$43&gt;'DB &gt; 100 ha'!$R$31,'DB &gt; 100 ha'!$P$32,IF($K$43&gt;'DB &gt; 100 ha'!$R$30,'DB &gt; 100 ha'!$P$31,IF($K$43&gt;='DB &gt; 100 ha'!$Q$30,'DB &gt; 100 ha'!$P$26,0)))</f>
        <v>0</v>
      </c>
      <c r="BA337" s="300"/>
      <c r="BB337" s="67">
        <f>BB335</f>
        <v>6</v>
      </c>
      <c r="BC337" s="67" t="s">
        <v>317</v>
      </c>
      <c r="BD337" s="65">
        <f>IF($K$43&gt;'DB &gt; 100 ha'!$R$31,'DB &gt; 100 ha'!$P$32,IF($K$43&gt;'DB &gt; 100 ha'!$R$30,'DB &gt; 100 ha'!$P$31,IF($K$43&gt;='DB &gt; 100 ha'!$Q$30,'DB &gt; 100 ha'!$P$26,0)))</f>
        <v>0</v>
      </c>
      <c r="BE337" s="300"/>
    </row>
    <row r="338" spans="21:57" ht="15" hidden="1" x14ac:dyDescent="0.25">
      <c r="U338" s="157" t="s">
        <v>315</v>
      </c>
      <c r="V338" s="77" t="s">
        <v>24</v>
      </c>
      <c r="W338" s="77" t="s">
        <v>28</v>
      </c>
      <c r="X338" s="77" t="s">
        <v>29</v>
      </c>
      <c r="Y338" s="300">
        <f>DGET('DB &gt; 100 ha'!$F$2:$N$41,'DB &gt; 100 ha'!$K$2,V338:X339)</f>
        <v>41</v>
      </c>
      <c r="Z338" s="77" t="s">
        <v>24</v>
      </c>
      <c r="AA338" s="77" t="s">
        <v>28</v>
      </c>
      <c r="AB338" s="77" t="s">
        <v>29</v>
      </c>
      <c r="AC338" s="300">
        <f>DGET('DB &gt; 100 ha'!$F$2:$N$41,'DB &gt; 100 ha'!$K$2,Z338:AB339)</f>
        <v>41</v>
      </c>
      <c r="AD338" s="77" t="s">
        <v>24</v>
      </c>
      <c r="AE338" s="77" t="s">
        <v>28</v>
      </c>
      <c r="AF338" s="77" t="s">
        <v>29</v>
      </c>
      <c r="AG338" s="300">
        <f>DGET('DB &gt; 100 ha'!$F$2:$N$41,'DB &gt; 100 ha'!$K$2,AD338:AF339)</f>
        <v>41</v>
      </c>
      <c r="AH338" s="77" t="s">
        <v>24</v>
      </c>
      <c r="AI338" s="77" t="s">
        <v>28</v>
      </c>
      <c r="AJ338" s="77" t="s">
        <v>29</v>
      </c>
      <c r="AK338" s="300">
        <f>DGET('DB &gt; 100 ha'!$F$2:$N$41,'DB &gt; 100 ha'!$K$2,AH338:AJ339)</f>
        <v>41</v>
      </c>
      <c r="AL338" s="77" t="s">
        <v>24</v>
      </c>
      <c r="AM338" s="77" t="s">
        <v>28</v>
      </c>
      <c r="AN338" s="77" t="s">
        <v>29</v>
      </c>
      <c r="AO338" s="300">
        <f>DGET('DB &gt; 100 ha'!$F$2:$N$41,'DB &gt; 100 ha'!$K$2,AL338:AN339)</f>
        <v>41</v>
      </c>
      <c r="AP338" s="77" t="s">
        <v>24</v>
      </c>
      <c r="AQ338" s="77" t="s">
        <v>28</v>
      </c>
      <c r="AR338" s="77" t="s">
        <v>29</v>
      </c>
      <c r="AS338" s="300">
        <f>DGET('DB &gt; 100 ha'!$F$2:$N$41,'DB &gt; 100 ha'!$K$2,AP338:AR339)</f>
        <v>41</v>
      </c>
      <c r="AT338" s="77" t="s">
        <v>24</v>
      </c>
      <c r="AU338" s="77" t="s">
        <v>28</v>
      </c>
      <c r="AV338" s="77" t="s">
        <v>29</v>
      </c>
      <c r="AW338" s="300">
        <f>DGET('DB &gt; 100 ha'!$F$2:$N$41,'DB &gt; 100 ha'!$K$2,AT338:AV339)</f>
        <v>41</v>
      </c>
      <c r="AX338" s="77" t="s">
        <v>24</v>
      </c>
      <c r="AY338" s="77" t="s">
        <v>28</v>
      </c>
      <c r="AZ338" s="77" t="s">
        <v>29</v>
      </c>
      <c r="BA338" s="300">
        <f>DGET('DB &gt; 100 ha'!$F$2:$N$41,'DB &gt; 100 ha'!$K$2,AX338:AZ339)</f>
        <v>41</v>
      </c>
      <c r="BB338" s="77" t="s">
        <v>24</v>
      </c>
      <c r="BC338" s="77" t="s">
        <v>28</v>
      </c>
      <c r="BD338" s="77" t="s">
        <v>29</v>
      </c>
      <c r="BE338" s="300">
        <f>DGET('DB &gt; 100 ha'!$F$2:$N$41,'DB &gt; 100 ha'!$K$2,BB338:BD339)</f>
        <v>41</v>
      </c>
    </row>
    <row r="339" spans="21:57" ht="15" hidden="1" x14ac:dyDescent="0.25">
      <c r="U339" s="157" t="s">
        <v>336</v>
      </c>
      <c r="V339" s="67">
        <f>V337</f>
        <v>6</v>
      </c>
      <c r="W339" s="67" t="s">
        <v>317</v>
      </c>
      <c r="X339" s="65">
        <v>1</v>
      </c>
      <c r="Z339" s="67">
        <f>Z337</f>
        <v>6</v>
      </c>
      <c r="AA339" s="67" t="s">
        <v>317</v>
      </c>
      <c r="AB339" s="65">
        <v>1</v>
      </c>
      <c r="AD339" s="67">
        <f>AD337</f>
        <v>6</v>
      </c>
      <c r="AE339" s="67" t="s">
        <v>317</v>
      </c>
      <c r="AF339" s="65">
        <v>1</v>
      </c>
      <c r="AH339" s="67">
        <f>AH337</f>
        <v>6</v>
      </c>
      <c r="AI339" s="67" t="s">
        <v>317</v>
      </c>
      <c r="AJ339" s="65">
        <v>1</v>
      </c>
      <c r="AL339" s="67">
        <f>AL337</f>
        <v>6</v>
      </c>
      <c r="AM339" s="67" t="s">
        <v>317</v>
      </c>
      <c r="AN339" s="65">
        <v>1</v>
      </c>
      <c r="AP339" s="67">
        <f>AP337</f>
        <v>6</v>
      </c>
      <c r="AQ339" s="67" t="s">
        <v>317</v>
      </c>
      <c r="AR339" s="65">
        <v>1</v>
      </c>
      <c r="AT339" s="67">
        <f>AT337</f>
        <v>6</v>
      </c>
      <c r="AU339" s="67" t="s">
        <v>317</v>
      </c>
      <c r="AV339" s="65">
        <v>1</v>
      </c>
      <c r="AX339" s="67">
        <f>AX337</f>
        <v>6</v>
      </c>
      <c r="AY339" s="67" t="s">
        <v>317</v>
      </c>
      <c r="AZ339" s="65">
        <v>1</v>
      </c>
      <c r="BB339" s="67">
        <f>BB337</f>
        <v>6</v>
      </c>
      <c r="BC339" s="67" t="s">
        <v>317</v>
      </c>
      <c r="BD339" s="65">
        <v>1</v>
      </c>
    </row>
    <row r="340" spans="21:57" ht="15" hidden="1" x14ac:dyDescent="0.25">
      <c r="U340" s="157" t="s">
        <v>315</v>
      </c>
      <c r="V340" s="77" t="s">
        <v>24</v>
      </c>
      <c r="W340" s="77" t="s">
        <v>28</v>
      </c>
      <c r="X340" s="77" t="s">
        <v>29</v>
      </c>
      <c r="Y340" s="300">
        <f>DGET('DB &gt; 100 ha'!$F$2:$N$41,'DB &gt; 100 ha'!$L$2,V340:X341)</f>
        <v>11</v>
      </c>
      <c r="Z340" s="77" t="s">
        <v>24</v>
      </c>
      <c r="AA340" s="77" t="s">
        <v>28</v>
      </c>
      <c r="AB340" s="77" t="s">
        <v>29</v>
      </c>
      <c r="AC340" s="300">
        <f>DGET('DB &gt; 100 ha'!$F$2:$N$41,'DB &gt; 100 ha'!$L$2,Z340:AB341)</f>
        <v>11</v>
      </c>
      <c r="AD340" s="77" t="s">
        <v>24</v>
      </c>
      <c r="AE340" s="77" t="s">
        <v>28</v>
      </c>
      <c r="AF340" s="77" t="s">
        <v>29</v>
      </c>
      <c r="AG340" s="300">
        <f>DGET('DB &gt; 100 ha'!$F$2:$N$41,'DB &gt; 100 ha'!$L$2,AD340:AF341)</f>
        <v>11</v>
      </c>
      <c r="AH340" s="77" t="s">
        <v>24</v>
      </c>
      <c r="AI340" s="77" t="s">
        <v>28</v>
      </c>
      <c r="AJ340" s="77" t="s">
        <v>29</v>
      </c>
      <c r="AK340" s="300">
        <f>DGET('DB &gt; 100 ha'!$F$2:$N$41,'DB &gt; 100 ha'!$L$2,AH340:AJ341)</f>
        <v>11</v>
      </c>
      <c r="AL340" s="77" t="s">
        <v>24</v>
      </c>
      <c r="AM340" s="77" t="s">
        <v>28</v>
      </c>
      <c r="AN340" s="77" t="s">
        <v>29</v>
      </c>
      <c r="AO340" s="300">
        <f>DGET('DB &gt; 100 ha'!$F$2:$N$41,'DB &gt; 100 ha'!$L$2,AL340:AN341)</f>
        <v>11</v>
      </c>
      <c r="AP340" s="77" t="s">
        <v>24</v>
      </c>
      <c r="AQ340" s="77" t="s">
        <v>28</v>
      </c>
      <c r="AR340" s="77" t="s">
        <v>29</v>
      </c>
      <c r="AS340" s="300">
        <f>DGET('DB &gt; 100 ha'!$F$2:$N$41,'DB &gt; 100 ha'!$L$2,AP340:AR341)</f>
        <v>11</v>
      </c>
      <c r="AT340" s="77" t="s">
        <v>24</v>
      </c>
      <c r="AU340" s="77" t="s">
        <v>28</v>
      </c>
      <c r="AV340" s="77" t="s">
        <v>29</v>
      </c>
      <c r="AW340" s="300">
        <f>DGET('DB &gt; 100 ha'!$F$2:$N$41,'DB &gt; 100 ha'!$L$2,AT340:AV341)</f>
        <v>11</v>
      </c>
      <c r="AX340" s="77" t="s">
        <v>24</v>
      </c>
      <c r="AY340" s="77" t="s">
        <v>28</v>
      </c>
      <c r="AZ340" s="77" t="s">
        <v>29</v>
      </c>
      <c r="BA340" s="300">
        <f>DGET('DB &gt; 100 ha'!$F$2:$N$41,'DB &gt; 100 ha'!$L$2,AX340:AZ341)</f>
        <v>11</v>
      </c>
      <c r="BB340" s="77" t="s">
        <v>24</v>
      </c>
      <c r="BC340" s="77" t="s">
        <v>28</v>
      </c>
      <c r="BD340" s="77" t="s">
        <v>29</v>
      </c>
      <c r="BE340" s="300">
        <f>DGET('DB &gt; 100 ha'!$F$2:$N$41,'DB &gt; 100 ha'!$L$2,BB340:BD341)</f>
        <v>11</v>
      </c>
    </row>
    <row r="341" spans="21:57" ht="15" hidden="1" x14ac:dyDescent="0.25">
      <c r="U341" s="157" t="s">
        <v>337</v>
      </c>
      <c r="V341" s="67">
        <f>V339</f>
        <v>6</v>
      </c>
      <c r="W341" s="77" t="str">
        <f>W339</f>
        <v>&lt;20</v>
      </c>
      <c r="X341" s="65">
        <f>X339</f>
        <v>1</v>
      </c>
      <c r="Z341" s="67">
        <f>Z339</f>
        <v>6</v>
      </c>
      <c r="AA341" s="77" t="str">
        <f>AA339</f>
        <v>&lt;20</v>
      </c>
      <c r="AB341" s="65">
        <f>AB339</f>
        <v>1</v>
      </c>
      <c r="AD341" s="67">
        <f>AD339</f>
        <v>6</v>
      </c>
      <c r="AE341" s="77" t="str">
        <f>AE339</f>
        <v>&lt;20</v>
      </c>
      <c r="AF341" s="65">
        <f>AF339</f>
        <v>1</v>
      </c>
      <c r="AH341" s="67">
        <f>AH339</f>
        <v>6</v>
      </c>
      <c r="AI341" s="77" t="str">
        <f>AI339</f>
        <v>&lt;20</v>
      </c>
      <c r="AJ341" s="65">
        <f>AJ339</f>
        <v>1</v>
      </c>
      <c r="AL341" s="67">
        <f>AL339</f>
        <v>6</v>
      </c>
      <c r="AM341" s="77" t="str">
        <f>AM339</f>
        <v>&lt;20</v>
      </c>
      <c r="AN341" s="65">
        <f>AN339</f>
        <v>1</v>
      </c>
      <c r="AP341" s="67">
        <f>AP339</f>
        <v>6</v>
      </c>
      <c r="AQ341" s="77" t="str">
        <f>AQ339</f>
        <v>&lt;20</v>
      </c>
      <c r="AR341" s="65">
        <f>AR339</f>
        <v>1</v>
      </c>
      <c r="AT341" s="67">
        <f>AT339</f>
        <v>6</v>
      </c>
      <c r="AU341" s="77" t="str">
        <f>AU339</f>
        <v>&lt;20</v>
      </c>
      <c r="AV341" s="65">
        <f>AV339</f>
        <v>1</v>
      </c>
      <c r="AX341" s="67">
        <f>AX339</f>
        <v>6</v>
      </c>
      <c r="AY341" s="77" t="str">
        <f>AY339</f>
        <v>&lt;20</v>
      </c>
      <c r="AZ341" s="65">
        <f>AZ339</f>
        <v>1</v>
      </c>
      <c r="BB341" s="67">
        <f>BB339</f>
        <v>6</v>
      </c>
      <c r="BC341" s="77" t="str">
        <f>BC339</f>
        <v>&lt;20</v>
      </c>
      <c r="BD341" s="65">
        <f>BD339</f>
        <v>1</v>
      </c>
    </row>
    <row r="342" spans="21:57" ht="15" hidden="1" x14ac:dyDescent="0.25">
      <c r="U342" s="157" t="s">
        <v>315</v>
      </c>
      <c r="V342" s="77" t="s">
        <v>24</v>
      </c>
      <c r="W342" s="77" t="s">
        <v>28</v>
      </c>
      <c r="X342" s="77" t="s">
        <v>29</v>
      </c>
      <c r="Y342" s="300">
        <f>DGET('DB &gt; 100 ha'!$F$2:$N$41,'DB &gt; 100 ha'!$M$2,V342:X343)</f>
        <v>0</v>
      </c>
      <c r="Z342" s="77" t="s">
        <v>24</v>
      </c>
      <c r="AA342" s="77" t="s">
        <v>28</v>
      </c>
      <c r="AB342" s="77" t="s">
        <v>29</v>
      </c>
      <c r="AC342" s="300">
        <f>DGET('DB &gt; 100 ha'!$F$2:$N$41,'DB &gt; 100 ha'!$M$2,Z342:AB343)</f>
        <v>0</v>
      </c>
      <c r="AD342" s="77" t="s">
        <v>24</v>
      </c>
      <c r="AE342" s="77" t="s">
        <v>28</v>
      </c>
      <c r="AF342" s="77" t="s">
        <v>29</v>
      </c>
      <c r="AG342" s="300">
        <f>DGET('DB &gt; 100 ha'!$F$2:$N$41,'DB &gt; 100 ha'!$M$2,AD342:AF343)</f>
        <v>0</v>
      </c>
      <c r="AH342" s="77" t="s">
        <v>24</v>
      </c>
      <c r="AI342" s="77" t="s">
        <v>28</v>
      </c>
      <c r="AJ342" s="77" t="s">
        <v>29</v>
      </c>
      <c r="AK342" s="300">
        <f>DGET('DB &gt; 100 ha'!$F$2:$N$41,'DB &gt; 100 ha'!$M$2,AH342:AJ343)</f>
        <v>0</v>
      </c>
      <c r="AL342" s="77" t="s">
        <v>24</v>
      </c>
      <c r="AM342" s="77" t="s">
        <v>28</v>
      </c>
      <c r="AN342" s="77" t="s">
        <v>29</v>
      </c>
      <c r="AO342" s="300">
        <f>DGET('DB &gt; 100 ha'!$F$2:$N$41,'DB &gt; 100 ha'!$M$2,AL342:AN343)</f>
        <v>0</v>
      </c>
      <c r="AP342" s="77" t="s">
        <v>24</v>
      </c>
      <c r="AQ342" s="77" t="s">
        <v>28</v>
      </c>
      <c r="AR342" s="77" t="s">
        <v>29</v>
      </c>
      <c r="AS342" s="300">
        <f>DGET('DB &gt; 100 ha'!$F$2:$N$41,'DB &gt; 100 ha'!$M$2,AP342:AR343)</f>
        <v>0</v>
      </c>
      <c r="AT342" s="77" t="s">
        <v>24</v>
      </c>
      <c r="AU342" s="77" t="s">
        <v>28</v>
      </c>
      <c r="AV342" s="77" t="s">
        <v>29</v>
      </c>
      <c r="AW342" s="300">
        <f>DGET('DB &gt; 100 ha'!$F$2:$N$41,'DB &gt; 100 ha'!$M$2,AT342:AV343)</f>
        <v>0</v>
      </c>
      <c r="AX342" s="77" t="s">
        <v>24</v>
      </c>
      <c r="AY342" s="77" t="s">
        <v>28</v>
      </c>
      <c r="AZ342" s="77" t="s">
        <v>29</v>
      </c>
      <c r="BA342" s="300">
        <f>DGET('DB &gt; 100 ha'!$F$2:$N$41,'DB &gt; 100 ha'!$M$2,AX342:AZ343)</f>
        <v>0</v>
      </c>
      <c r="BB342" s="77" t="s">
        <v>24</v>
      </c>
      <c r="BC342" s="77" t="s">
        <v>28</v>
      </c>
      <c r="BD342" s="77" t="s">
        <v>29</v>
      </c>
      <c r="BE342" s="300">
        <f>DGET('DB &gt; 100 ha'!$F$2:$N$41,'DB &gt; 100 ha'!$M$2,BB342:BD343)</f>
        <v>0</v>
      </c>
    </row>
    <row r="343" spans="21:57" ht="15" hidden="1" x14ac:dyDescent="0.25">
      <c r="U343" s="157" t="s">
        <v>342</v>
      </c>
      <c r="V343" s="67">
        <f>V341</f>
        <v>6</v>
      </c>
      <c r="W343" s="77" t="str">
        <f>W341</f>
        <v>&lt;20</v>
      </c>
      <c r="X343" s="65">
        <f>$O$64+1</f>
        <v>1</v>
      </c>
      <c r="Z343" s="67">
        <f>Z341</f>
        <v>6</v>
      </c>
      <c r="AA343" s="77" t="str">
        <f>AA341</f>
        <v>&lt;20</v>
      </c>
      <c r="AB343" s="65">
        <f>$O$64+1</f>
        <v>1</v>
      </c>
      <c r="AD343" s="67">
        <f>AD341</f>
        <v>6</v>
      </c>
      <c r="AE343" s="77" t="str">
        <f>AE341</f>
        <v>&lt;20</v>
      </c>
      <c r="AF343" s="65">
        <f>$O$64+1</f>
        <v>1</v>
      </c>
      <c r="AH343" s="67">
        <f>AH341</f>
        <v>6</v>
      </c>
      <c r="AI343" s="77" t="str">
        <f>AI341</f>
        <v>&lt;20</v>
      </c>
      <c r="AJ343" s="65">
        <f>$O$64+1</f>
        <v>1</v>
      </c>
      <c r="AL343" s="67">
        <f>AL341</f>
        <v>6</v>
      </c>
      <c r="AM343" s="77" t="str">
        <f>AM341</f>
        <v>&lt;20</v>
      </c>
      <c r="AN343" s="65">
        <f>$O$64+1</f>
        <v>1</v>
      </c>
      <c r="AP343" s="67">
        <f>AP341</f>
        <v>6</v>
      </c>
      <c r="AQ343" s="77" t="str">
        <f>AQ341</f>
        <v>&lt;20</v>
      </c>
      <c r="AR343" s="65">
        <f>$O$64+1</f>
        <v>1</v>
      </c>
      <c r="AT343" s="67">
        <f>AT341</f>
        <v>6</v>
      </c>
      <c r="AU343" s="77" t="str">
        <f>AU341</f>
        <v>&lt;20</v>
      </c>
      <c r="AV343" s="65">
        <f>$O$64+1</f>
        <v>1</v>
      </c>
      <c r="AX343" s="67">
        <f>AX341</f>
        <v>6</v>
      </c>
      <c r="AY343" s="77" t="str">
        <f>AY341</f>
        <v>&lt;20</v>
      </c>
      <c r="AZ343" s="65">
        <f>$O$64+1</f>
        <v>1</v>
      </c>
      <c r="BB343" s="67">
        <f>BB341</f>
        <v>6</v>
      </c>
      <c r="BC343" s="77" t="str">
        <f>BC341</f>
        <v>&lt;20</v>
      </c>
      <c r="BD343" s="65">
        <f>$O$64+1</f>
        <v>1</v>
      </c>
    </row>
    <row r="344" spans="21:57" hidden="1" x14ac:dyDescent="0.2"/>
    <row r="345" spans="21:57" hidden="1" x14ac:dyDescent="0.2">
      <c r="U345" s="65" t="s">
        <v>334</v>
      </c>
      <c r="V345" s="65" t="s">
        <v>24</v>
      </c>
      <c r="W345" s="65" t="s">
        <v>25</v>
      </c>
      <c r="X345" s="65" t="s">
        <v>110</v>
      </c>
      <c r="Y345" s="65" t="s">
        <v>24</v>
      </c>
      <c r="Z345" s="65" t="s">
        <v>25</v>
      </c>
      <c r="AA345" s="65" t="s">
        <v>110</v>
      </c>
      <c r="AB345" s="65" t="s">
        <v>24</v>
      </c>
      <c r="AC345" s="65" t="s">
        <v>25</v>
      </c>
      <c r="AD345" s="65" t="s">
        <v>110</v>
      </c>
      <c r="AE345" s="65" t="s">
        <v>24</v>
      </c>
      <c r="AF345" s="65" t="s">
        <v>25</v>
      </c>
      <c r="AG345" s="65" t="s">
        <v>110</v>
      </c>
      <c r="AH345" s="65" t="s">
        <v>24</v>
      </c>
      <c r="AI345" s="65" t="s">
        <v>25</v>
      </c>
      <c r="AJ345" s="65" t="s">
        <v>110</v>
      </c>
      <c r="AK345" s="65" t="s">
        <v>24</v>
      </c>
      <c r="AL345" s="65" t="s">
        <v>25</v>
      </c>
      <c r="AM345" s="65" t="s">
        <v>110</v>
      </c>
      <c r="AN345" s="65" t="s">
        <v>24</v>
      </c>
      <c r="AO345" s="65" t="s">
        <v>25</v>
      </c>
      <c r="AP345" s="65" t="s">
        <v>110</v>
      </c>
      <c r="AQ345" s="65" t="s">
        <v>24</v>
      </c>
      <c r="AR345" s="65" t="s">
        <v>25</v>
      </c>
      <c r="AS345" s="65" t="s">
        <v>110</v>
      </c>
      <c r="AT345" s="65" t="s">
        <v>24</v>
      </c>
      <c r="AU345" s="65" t="s">
        <v>25</v>
      </c>
      <c r="AV345" s="65" t="s">
        <v>110</v>
      </c>
    </row>
    <row r="346" spans="21:57" hidden="1" x14ac:dyDescent="0.2">
      <c r="V346" s="65">
        <f>IF(D125&lt;3,2,ROUND(D125/5,1)*5)</f>
        <v>2</v>
      </c>
      <c r="W346" s="65">
        <v>0</v>
      </c>
      <c r="X346" s="65">
        <v>21</v>
      </c>
      <c r="Y346" s="65">
        <f>IF(E125&lt;3,2,ROUND(E125/5,1)*5)</f>
        <v>2</v>
      </c>
      <c r="Z346" s="65">
        <f>W346</f>
        <v>0</v>
      </c>
      <c r="AA346" s="65">
        <f>X346</f>
        <v>21</v>
      </c>
      <c r="AB346" s="65">
        <f>IF(F125&lt;3,2,ROUND(F125/5,1)*5)</f>
        <v>2</v>
      </c>
      <c r="AC346" s="65">
        <f>$Z$281</f>
        <v>0</v>
      </c>
      <c r="AD346" s="65">
        <f>X346</f>
        <v>21</v>
      </c>
      <c r="AE346" s="65">
        <f>IF(G125&lt;3,2,ROUND(G125/5,1)*5)</f>
        <v>2</v>
      </c>
      <c r="AF346" s="65">
        <f>$Z$281</f>
        <v>0</v>
      </c>
      <c r="AG346" s="65">
        <f>X346</f>
        <v>21</v>
      </c>
      <c r="AH346" s="65">
        <f>IF(H125&lt;3,2,ROUND(H125/5,1)*5)</f>
        <v>2</v>
      </c>
      <c r="AI346" s="65">
        <f>$Z$281</f>
        <v>0</v>
      </c>
      <c r="AJ346" s="65">
        <f>X346</f>
        <v>21</v>
      </c>
      <c r="AK346" s="65">
        <f>IF(I125&lt;3,2,ROUND(I125/5,1)*5)</f>
        <v>2</v>
      </c>
      <c r="AL346" s="65">
        <f>$Z$281</f>
        <v>0</v>
      </c>
      <c r="AM346" s="65">
        <f>X346</f>
        <v>21</v>
      </c>
      <c r="AN346" s="65">
        <f>IF(J125&lt;3,2,ROUND(J125/5,1)*5)</f>
        <v>2</v>
      </c>
      <c r="AO346" s="65">
        <f>$Z$281</f>
        <v>0</v>
      </c>
      <c r="AP346" s="65">
        <f>AM346</f>
        <v>21</v>
      </c>
      <c r="AQ346" s="65">
        <f>IF(K125&lt;3,2,ROUND(K125/5,1)*5)</f>
        <v>2</v>
      </c>
      <c r="AR346" s="65">
        <f>$Z$281</f>
        <v>0</v>
      </c>
      <c r="AS346" s="65">
        <f>AP346</f>
        <v>21</v>
      </c>
      <c r="AT346" s="65">
        <f>IF(L125&lt;3,2,ROUND(L125/5,1)*5)</f>
        <v>2</v>
      </c>
      <c r="AU346" s="65">
        <f>$Z$281</f>
        <v>0</v>
      </c>
      <c r="AV346" s="65">
        <f>AS346</f>
        <v>21</v>
      </c>
    </row>
    <row r="347" spans="21:57" ht="15" hidden="1" x14ac:dyDescent="0.25">
      <c r="U347" s="298" t="s">
        <v>315</v>
      </c>
      <c r="V347" s="77" t="s">
        <v>24</v>
      </c>
      <c r="W347" s="77" t="s">
        <v>28</v>
      </c>
      <c r="X347" s="77" t="s">
        <v>29</v>
      </c>
      <c r="Y347" s="78"/>
      <c r="Z347" s="77" t="s">
        <v>24</v>
      </c>
      <c r="AA347" s="77" t="s">
        <v>28</v>
      </c>
      <c r="AB347" s="77" t="s">
        <v>29</v>
      </c>
      <c r="AC347" s="78"/>
      <c r="AD347" s="77" t="s">
        <v>24</v>
      </c>
      <c r="AE347" s="77" t="s">
        <v>28</v>
      </c>
      <c r="AF347" s="77" t="s">
        <v>29</v>
      </c>
      <c r="AG347" s="78"/>
      <c r="AH347" s="77" t="s">
        <v>24</v>
      </c>
      <c r="AI347" s="77" t="s">
        <v>28</v>
      </c>
      <c r="AJ347" s="77" t="s">
        <v>29</v>
      </c>
      <c r="AK347" s="78"/>
      <c r="AL347" s="77" t="s">
        <v>24</v>
      </c>
      <c r="AM347" s="77" t="s">
        <v>28</v>
      </c>
      <c r="AN347" s="77" t="s">
        <v>29</v>
      </c>
      <c r="AO347" s="78"/>
      <c r="AP347" s="77" t="s">
        <v>24</v>
      </c>
      <c r="AQ347" s="77" t="s">
        <v>28</v>
      </c>
      <c r="AR347" s="77" t="s">
        <v>29</v>
      </c>
      <c r="AS347" s="78"/>
      <c r="AT347" s="77" t="s">
        <v>24</v>
      </c>
      <c r="AU347" s="77" t="s">
        <v>28</v>
      </c>
      <c r="AV347" s="77" t="s">
        <v>29</v>
      </c>
      <c r="AW347" s="78"/>
      <c r="AX347" s="77" t="s">
        <v>24</v>
      </c>
      <c r="AY347" s="77" t="s">
        <v>28</v>
      </c>
      <c r="AZ347" s="77" t="s">
        <v>29</v>
      </c>
      <c r="BA347" s="78"/>
      <c r="BB347" s="77" t="s">
        <v>24</v>
      </c>
      <c r="BC347" s="77" t="s">
        <v>28</v>
      </c>
      <c r="BD347" s="77" t="s">
        <v>29</v>
      </c>
      <c r="BE347" s="78"/>
    </row>
    <row r="348" spans="21:57" ht="15" hidden="1" x14ac:dyDescent="0.25">
      <c r="U348" s="299" t="s">
        <v>316</v>
      </c>
      <c r="V348" s="67">
        <f>IF(D125&lt;7,6,ROUND(D125,0.1))</f>
        <v>6</v>
      </c>
      <c r="W348" s="67" t="s">
        <v>174</v>
      </c>
      <c r="X348" s="67">
        <f>IF($K$42&lt;='DB &gt; 100 ha'!R68,1,IF($K$42&gt;='DB &gt; 100 ha'!$Q$28,3,2))</f>
        <v>1</v>
      </c>
      <c r="Y348" s="300">
        <f>DGET('DB &gt; 100 ha'!$F$2:$N$41,'DB &gt; 100 ha'!$I$2,V347:X348)</f>
        <v>3</v>
      </c>
      <c r="Z348" s="67">
        <f>IF(E125&lt;7,6,ROUND(E125,0.1))</f>
        <v>6</v>
      </c>
      <c r="AA348" s="67" t="s">
        <v>174</v>
      </c>
      <c r="AB348" s="67">
        <f>IF($K$42&lt;='DB &gt; 100 ha'!V68,1,IF($K$42&gt;='DB &gt; 100 ha'!$Q$28,3,2))</f>
        <v>1</v>
      </c>
      <c r="AC348" s="300">
        <f>DGET('DB &gt; 100 ha'!$F$2:$N$41,'DB &gt; 100 ha'!$I$2,Z347:AB348)</f>
        <v>3</v>
      </c>
      <c r="AD348" s="67">
        <f>IF(F125&lt;7,6,ROUND(F125,0.1))</f>
        <v>6</v>
      </c>
      <c r="AE348" s="67" t="s">
        <v>174</v>
      </c>
      <c r="AF348" s="67">
        <f>IF($K$42&lt;='DB &gt; 100 ha'!Z68,1,IF($K$42&gt;='DB &gt; 100 ha'!$Q$28,3,2))</f>
        <v>1</v>
      </c>
      <c r="AG348" s="300">
        <f>DGET('DB &gt; 100 ha'!$F$2:$N$41,'DB &gt; 100 ha'!$I$2,AD347:AF348)</f>
        <v>3</v>
      </c>
      <c r="AH348" s="67">
        <f>IF(G125&lt;7,6,ROUND(G125,0.1))</f>
        <v>6</v>
      </c>
      <c r="AI348" s="67" t="s">
        <v>174</v>
      </c>
      <c r="AJ348" s="67">
        <f>IF($K$42&lt;='DB &gt; 100 ha'!AD68,1,IF($K$42&gt;='DB &gt; 100 ha'!$Q$28,3,2))</f>
        <v>1</v>
      </c>
      <c r="AK348" s="300">
        <f>DGET('DB &gt; 100 ha'!$F$2:$N$41,'DB &gt; 100 ha'!$I$2,AH347:AJ348)</f>
        <v>3</v>
      </c>
      <c r="AL348" s="67">
        <f>IF(H125&lt;7,6,ROUND(H125,0.1))</f>
        <v>6</v>
      </c>
      <c r="AM348" s="67" t="s">
        <v>174</v>
      </c>
      <c r="AN348" s="67">
        <f>IF($K$42&lt;='DB &gt; 100 ha'!AH68,1,IF($K$42&gt;='DB &gt; 100 ha'!$Q$28,3,2))</f>
        <v>1</v>
      </c>
      <c r="AO348" s="300">
        <f>DGET('DB &gt; 100 ha'!$F$2:$N$41,'DB &gt; 100 ha'!$I$2,AL347:AN348)</f>
        <v>3</v>
      </c>
      <c r="AP348" s="67">
        <f>IF(I125&lt;7,6,ROUND(I125,0.1))</f>
        <v>6</v>
      </c>
      <c r="AQ348" s="67" t="s">
        <v>174</v>
      </c>
      <c r="AR348" s="67">
        <f>IF($K$42&lt;='DB &gt; 100 ha'!AL68,1,IF($K$42&gt;='DB &gt; 100 ha'!$Q$28,3,2))</f>
        <v>1</v>
      </c>
      <c r="AS348" s="300">
        <f>DGET('DB &gt; 100 ha'!$F$2:$N$41,'DB &gt; 100 ha'!$I$2,AP347:AR348)</f>
        <v>3</v>
      </c>
      <c r="AT348" s="67">
        <f>IF(J125&lt;7,6,ROUND(J125,0.1))</f>
        <v>6</v>
      </c>
      <c r="AU348" s="67" t="s">
        <v>174</v>
      </c>
      <c r="AV348" s="67">
        <f>IF($K$42&lt;='DB &gt; 100 ha'!AP68,1,IF($K$42&gt;='DB &gt; 100 ha'!$Q$28,3,2))</f>
        <v>1</v>
      </c>
      <c r="AW348" s="300">
        <f>DGET('DB &gt; 100 ha'!$F$2:$N$41,'DB &gt; 100 ha'!$I$2,AT347:AV348)</f>
        <v>3</v>
      </c>
      <c r="AX348" s="67">
        <f>IF(K125&lt;7,6,ROUND(K125,0.1))</f>
        <v>6</v>
      </c>
      <c r="AY348" s="67" t="s">
        <v>174</v>
      </c>
      <c r="AZ348" s="67">
        <f>IF($K$42&lt;='DB &gt; 100 ha'!AT68,1,IF($K$42&gt;='DB &gt; 100 ha'!$Q$28,3,2))</f>
        <v>1</v>
      </c>
      <c r="BA348" s="300">
        <f>DGET('DB &gt; 100 ha'!$F$2:$N$41,'DB &gt; 100 ha'!$I$2,AX347:AZ348)</f>
        <v>3</v>
      </c>
      <c r="BB348" s="67">
        <f>IF(L125&lt;7,6,ROUND(L125,0.1))</f>
        <v>6</v>
      </c>
      <c r="BC348" s="67" t="s">
        <v>174</v>
      </c>
      <c r="BD348" s="67">
        <f>IF($K$42&lt;='DB &gt; 100 ha'!AX68,1,IF($K$42&gt;='DB &gt; 100 ha'!$Q$28,3,2))</f>
        <v>1</v>
      </c>
      <c r="BE348" s="300">
        <f>DGET('DB &gt; 100 ha'!$F$2:$N$41,'DB &gt; 100 ha'!$I$2,BB347:BD348)</f>
        <v>3</v>
      </c>
    </row>
    <row r="349" spans="21:57" ht="15" hidden="1" x14ac:dyDescent="0.25">
      <c r="U349" s="157" t="s">
        <v>315</v>
      </c>
      <c r="V349" s="77" t="s">
        <v>24</v>
      </c>
      <c r="W349" s="77" t="s">
        <v>28</v>
      </c>
      <c r="X349" s="77" t="s">
        <v>29</v>
      </c>
      <c r="Y349" s="300">
        <f>IF(X350=0,0,DGET('DB &gt; 100 ha'!$F$2:$N$41,'DB &gt; 100 ha'!$J$2,V349:X350))</f>
        <v>0</v>
      </c>
      <c r="Z349" s="77" t="s">
        <v>24</v>
      </c>
      <c r="AA349" s="77" t="s">
        <v>28</v>
      </c>
      <c r="AB349" s="77" t="s">
        <v>29</v>
      </c>
      <c r="AC349" s="300">
        <f>IF(AB350=0,0,DGET('DB &gt; 100 ha'!$F$2:$N$41,'DB &gt; 100 ha'!$J$2,Z349:AB350))</f>
        <v>0</v>
      </c>
      <c r="AD349" s="77" t="s">
        <v>24</v>
      </c>
      <c r="AE349" s="77" t="s">
        <v>28</v>
      </c>
      <c r="AF349" s="77" t="s">
        <v>29</v>
      </c>
      <c r="AG349" s="300">
        <f>IF(AF350=0,0,DGET('DB &gt; 100 ha'!$F$2:$N$41,'DB &gt; 100 ha'!$J$2,AD349:AF350))</f>
        <v>0</v>
      </c>
      <c r="AH349" s="77" t="s">
        <v>24</v>
      </c>
      <c r="AI349" s="77" t="s">
        <v>28</v>
      </c>
      <c r="AJ349" s="77" t="s">
        <v>29</v>
      </c>
      <c r="AK349" s="300">
        <f>IF(AJ350=0,0,DGET('DB &gt; 100 ha'!$F$2:$N$41,'DB &gt; 100 ha'!$J$2,AH349:AJ350))</f>
        <v>0</v>
      </c>
      <c r="AL349" s="77" t="s">
        <v>24</v>
      </c>
      <c r="AM349" s="77" t="s">
        <v>28</v>
      </c>
      <c r="AN349" s="77" t="s">
        <v>29</v>
      </c>
      <c r="AO349" s="300">
        <f>IF(AN350=0,0,DGET('DB &gt; 100 ha'!$F$2:$N$41,'DB &gt; 100 ha'!$J$2,AL349:AN350))</f>
        <v>0</v>
      </c>
      <c r="AP349" s="77" t="s">
        <v>24</v>
      </c>
      <c r="AQ349" s="77" t="s">
        <v>28</v>
      </c>
      <c r="AR349" s="77" t="s">
        <v>29</v>
      </c>
      <c r="AS349" s="300">
        <f>IF(AR350=0,0,DGET('DB &gt; 100 ha'!$F$2:$N$41,'DB &gt; 100 ha'!$J$2,AP349:AR350))</f>
        <v>0</v>
      </c>
      <c r="AT349" s="77" t="s">
        <v>24</v>
      </c>
      <c r="AU349" s="77" t="s">
        <v>28</v>
      </c>
      <c r="AV349" s="77" t="s">
        <v>29</v>
      </c>
      <c r="AW349" s="300">
        <f>IF(AV350=0,0,DGET('DB &gt; 100 ha'!$F$2:$N$41,'DB &gt; 100 ha'!$J$2,AT349:AV350))</f>
        <v>0</v>
      </c>
      <c r="AX349" s="77" t="s">
        <v>24</v>
      </c>
      <c r="AY349" s="77" t="s">
        <v>28</v>
      </c>
      <c r="AZ349" s="77" t="s">
        <v>29</v>
      </c>
      <c r="BA349" s="300">
        <f>IF(AZ350=0,0,DGET('DB &gt; 100 ha'!$F$2:$N$41,'DB &gt; 100 ha'!$J$2,AX349:AZ350))</f>
        <v>0</v>
      </c>
      <c r="BB349" s="77" t="s">
        <v>24</v>
      </c>
      <c r="BC349" s="77" t="s">
        <v>28</v>
      </c>
      <c r="BD349" s="77" t="s">
        <v>29</v>
      </c>
      <c r="BE349" s="300">
        <f>IF(BD350=0,0,DGET('DB &gt; 100 ha'!$F$2:$N$41,'DB &gt; 100 ha'!$J$2,BB349:BD350))</f>
        <v>0</v>
      </c>
    </row>
    <row r="350" spans="21:57" ht="15" hidden="1" x14ac:dyDescent="0.25">
      <c r="U350" s="157" t="s">
        <v>332</v>
      </c>
      <c r="V350" s="67">
        <f>V348</f>
        <v>6</v>
      </c>
      <c r="W350" s="67" t="s">
        <v>174</v>
      </c>
      <c r="X350" s="65">
        <f>IF($K$43&gt;'DB &gt; 100 ha'!$R$31,'DB &gt; 100 ha'!$P$32,IF($K$43&gt;'DB &gt; 100 ha'!$R$30,'DB &gt; 100 ha'!$P$31,IF($K$43&gt;='DB &gt; 100 ha'!$Q$30,'DB &gt; 100 ha'!$P$26,0)))</f>
        <v>0</v>
      </c>
      <c r="Z350" s="67">
        <f>Z348</f>
        <v>6</v>
      </c>
      <c r="AA350" s="67" t="s">
        <v>174</v>
      </c>
      <c r="AB350" s="65">
        <f>IF($K$43&gt;'DB &gt; 100 ha'!$R$31,'DB &gt; 100 ha'!$P$32,IF($K$43&gt;'DB &gt; 100 ha'!$R$30,'DB &gt; 100 ha'!$P$31,IF($K$43&gt;='DB &gt; 100 ha'!$Q$30,'DB &gt; 100 ha'!$P$26,0)))</f>
        <v>0</v>
      </c>
      <c r="AC350" s="300"/>
      <c r="AD350" s="67">
        <f>AD348</f>
        <v>6</v>
      </c>
      <c r="AE350" s="67" t="s">
        <v>174</v>
      </c>
      <c r="AF350" s="65">
        <f>IF($K$43&gt;'DB &gt; 100 ha'!$R$31,'DB &gt; 100 ha'!$P$32,IF($K$43&gt;'DB &gt; 100 ha'!$R$30,'DB &gt; 100 ha'!$P$31,IF($K$43&gt;='DB &gt; 100 ha'!$Q$30,'DB &gt; 100 ha'!$P$26,0)))</f>
        <v>0</v>
      </c>
      <c r="AG350" s="300"/>
      <c r="AH350" s="67">
        <f>AH348</f>
        <v>6</v>
      </c>
      <c r="AI350" s="67" t="s">
        <v>174</v>
      </c>
      <c r="AJ350" s="65">
        <f>IF($K$43&gt;'DB &gt; 100 ha'!$R$31,'DB &gt; 100 ha'!$P$32,IF($K$43&gt;'DB &gt; 100 ha'!$R$30,'DB &gt; 100 ha'!$P$31,IF($K$43&gt;='DB &gt; 100 ha'!$Q$30,'DB &gt; 100 ha'!$P$26,0)))</f>
        <v>0</v>
      </c>
      <c r="AK350" s="300"/>
      <c r="AL350" s="67">
        <f>AL348</f>
        <v>6</v>
      </c>
      <c r="AM350" s="67" t="s">
        <v>174</v>
      </c>
      <c r="AN350" s="65">
        <f>IF($K$43&gt;'DB &gt; 100 ha'!$R$31,'DB &gt; 100 ha'!$P$32,IF($K$43&gt;'DB &gt; 100 ha'!$R$30,'DB &gt; 100 ha'!$P$31,IF($K$43&gt;='DB &gt; 100 ha'!$Q$30,'DB &gt; 100 ha'!$P$26,0)))</f>
        <v>0</v>
      </c>
      <c r="AO350" s="300"/>
      <c r="AP350" s="67">
        <f>AP348</f>
        <v>6</v>
      </c>
      <c r="AQ350" s="67" t="s">
        <v>317</v>
      </c>
      <c r="AR350" s="65">
        <f>IF($K$43&gt;'DB &gt; 100 ha'!$R$31,'DB &gt; 100 ha'!$P$32,IF($K$43&gt;'DB &gt; 100 ha'!$R$30,'DB &gt; 100 ha'!$P$31,IF($K$43&gt;='DB &gt; 100 ha'!$Q$30,'DB &gt; 100 ha'!$P$26,0)))</f>
        <v>0</v>
      </c>
      <c r="AS350" s="300"/>
      <c r="AT350" s="67">
        <f>AT348</f>
        <v>6</v>
      </c>
      <c r="AU350" s="67" t="s">
        <v>174</v>
      </c>
      <c r="AV350" s="65">
        <f>IF($K$43&gt;'DB &gt; 100 ha'!$R$31,'DB &gt; 100 ha'!$P$32,IF($K$43&gt;'DB &gt; 100 ha'!$R$30,'DB &gt; 100 ha'!$P$31,IF($K$43&gt;='DB &gt; 100 ha'!$Q$30,'DB &gt; 100 ha'!$P$26,0)))</f>
        <v>0</v>
      </c>
      <c r="AW350" s="300"/>
      <c r="AX350" s="67">
        <f>AX348</f>
        <v>6</v>
      </c>
      <c r="AY350" s="67" t="s">
        <v>174</v>
      </c>
      <c r="AZ350" s="65">
        <f>IF($K$43&gt;'DB &gt; 100 ha'!$R$31,'DB &gt; 100 ha'!$P$32,IF($K$43&gt;'DB &gt; 100 ha'!$R$30,'DB &gt; 100 ha'!$P$31,IF($K$43&gt;='DB &gt; 100 ha'!$Q$30,'DB &gt; 100 ha'!$P$26,0)))</f>
        <v>0</v>
      </c>
      <c r="BA350" s="300"/>
      <c r="BB350" s="67">
        <f>BB348</f>
        <v>6</v>
      </c>
      <c r="BC350" s="67" t="s">
        <v>174</v>
      </c>
      <c r="BD350" s="65">
        <f>IF($K$43&gt;'DB &gt; 100 ha'!$R$31,'DB &gt; 100 ha'!$P$32,IF($K$43&gt;'DB &gt; 100 ha'!$R$30,'DB &gt; 100 ha'!$P$31,IF($K$43&gt;='DB &gt; 100 ha'!$Q$30,'DB &gt; 100 ha'!$P$26,0)))</f>
        <v>0</v>
      </c>
      <c r="BE350" s="300"/>
    </row>
    <row r="351" spans="21:57" ht="15" hidden="1" x14ac:dyDescent="0.25">
      <c r="U351" s="157" t="s">
        <v>315</v>
      </c>
      <c r="V351" s="77" t="s">
        <v>24</v>
      </c>
      <c r="W351" s="77" t="s">
        <v>28</v>
      </c>
      <c r="X351" s="77" t="s">
        <v>29</v>
      </c>
      <c r="Y351" s="300">
        <f>DGET('DB &gt; 100 ha'!$F$2:$N$41,'DB &gt; 100 ha'!$K$2,V351:X352)</f>
        <v>61</v>
      </c>
      <c r="Z351" s="77" t="s">
        <v>24</v>
      </c>
      <c r="AA351" s="77" t="s">
        <v>28</v>
      </c>
      <c r="AB351" s="77" t="s">
        <v>29</v>
      </c>
      <c r="AC351" s="300">
        <f>DGET('DB &gt; 100 ha'!$F$2:$N$41,'DB &gt; 100 ha'!$K$2,Z351:AB352)</f>
        <v>61</v>
      </c>
      <c r="AD351" s="77" t="s">
        <v>24</v>
      </c>
      <c r="AE351" s="77" t="s">
        <v>28</v>
      </c>
      <c r="AF351" s="77" t="s">
        <v>29</v>
      </c>
      <c r="AG351" s="300">
        <f>DGET('DB &gt; 100 ha'!$F$2:$N$41,'DB &gt; 100 ha'!$K$2,AD351:AF352)</f>
        <v>61</v>
      </c>
      <c r="AH351" s="77" t="s">
        <v>24</v>
      </c>
      <c r="AI351" s="77" t="s">
        <v>28</v>
      </c>
      <c r="AJ351" s="77" t="s">
        <v>29</v>
      </c>
      <c r="AK351" s="300">
        <f>DGET('DB &gt; 100 ha'!$F$2:$N$41,'DB &gt; 100 ha'!$K$2,AH351:AJ352)</f>
        <v>61</v>
      </c>
      <c r="AL351" s="77" t="s">
        <v>24</v>
      </c>
      <c r="AM351" s="77" t="s">
        <v>28</v>
      </c>
      <c r="AN351" s="77" t="s">
        <v>29</v>
      </c>
      <c r="AO351" s="300">
        <f>DGET('DB &gt; 100 ha'!$F$2:$N$41,'DB &gt; 100 ha'!$K$2,AL351:AN352)</f>
        <v>61</v>
      </c>
      <c r="AP351" s="77" t="s">
        <v>24</v>
      </c>
      <c r="AQ351" s="77" t="s">
        <v>28</v>
      </c>
      <c r="AR351" s="77" t="s">
        <v>29</v>
      </c>
      <c r="AS351" s="300">
        <f>DGET('DB &gt; 100 ha'!$F$2:$N$41,'DB &gt; 100 ha'!$K$2,AP351:AR352)</f>
        <v>61</v>
      </c>
      <c r="AT351" s="77" t="s">
        <v>24</v>
      </c>
      <c r="AU351" s="77" t="s">
        <v>28</v>
      </c>
      <c r="AV351" s="77" t="s">
        <v>29</v>
      </c>
      <c r="AW351" s="300">
        <f>DGET('DB &gt; 100 ha'!$F$2:$N$41,'DB &gt; 100 ha'!$K$2,AT351:AV352)</f>
        <v>61</v>
      </c>
      <c r="AX351" s="77" t="s">
        <v>24</v>
      </c>
      <c r="AY351" s="77" t="s">
        <v>28</v>
      </c>
      <c r="AZ351" s="77" t="s">
        <v>29</v>
      </c>
      <c r="BA351" s="300">
        <f>DGET('DB &gt; 100 ha'!$F$2:$N$41,'DB &gt; 100 ha'!$K$2,AX351:AZ352)</f>
        <v>61</v>
      </c>
      <c r="BB351" s="77" t="s">
        <v>24</v>
      </c>
      <c r="BC351" s="77" t="s">
        <v>28</v>
      </c>
      <c r="BD351" s="77" t="s">
        <v>29</v>
      </c>
      <c r="BE351" s="300">
        <f>DGET('DB &gt; 100 ha'!$F$2:$N$41,'DB &gt; 100 ha'!$K$2,BB351:BD352)</f>
        <v>61</v>
      </c>
    </row>
    <row r="352" spans="21:57" ht="15" hidden="1" x14ac:dyDescent="0.25">
      <c r="U352" s="157" t="s">
        <v>336</v>
      </c>
      <c r="V352" s="67">
        <f>V350</f>
        <v>6</v>
      </c>
      <c r="W352" s="77" t="s">
        <v>174</v>
      </c>
      <c r="X352" s="65">
        <v>1</v>
      </c>
      <c r="Z352" s="67">
        <f>Z350</f>
        <v>6</v>
      </c>
      <c r="AA352" s="77" t="s">
        <v>174</v>
      </c>
      <c r="AB352" s="65">
        <v>1</v>
      </c>
      <c r="AD352" s="67">
        <f>AD350</f>
        <v>6</v>
      </c>
      <c r="AE352" s="77" t="s">
        <v>174</v>
      </c>
      <c r="AF352" s="65">
        <v>1</v>
      </c>
      <c r="AH352" s="67">
        <f>AH350</f>
        <v>6</v>
      </c>
      <c r="AI352" s="77" t="s">
        <v>174</v>
      </c>
      <c r="AJ352" s="65">
        <v>1</v>
      </c>
      <c r="AL352" s="67">
        <f>AL350</f>
        <v>6</v>
      </c>
      <c r="AM352" s="77" t="s">
        <v>174</v>
      </c>
      <c r="AN352" s="65">
        <v>1</v>
      </c>
      <c r="AP352" s="67">
        <f>AP350</f>
        <v>6</v>
      </c>
      <c r="AQ352" s="77" t="s">
        <v>174</v>
      </c>
      <c r="AR352" s="65">
        <v>1</v>
      </c>
      <c r="AT352" s="67">
        <f>AT350</f>
        <v>6</v>
      </c>
      <c r="AU352" s="77" t="s">
        <v>174</v>
      </c>
      <c r="AV352" s="65">
        <v>1</v>
      </c>
      <c r="AX352" s="67">
        <f>AX350</f>
        <v>6</v>
      </c>
      <c r="AY352" s="77" t="s">
        <v>174</v>
      </c>
      <c r="AZ352" s="65">
        <v>1</v>
      </c>
      <c r="BB352" s="67">
        <f>BB350</f>
        <v>6</v>
      </c>
      <c r="BC352" s="77" t="s">
        <v>174</v>
      </c>
      <c r="BD352" s="65">
        <v>1</v>
      </c>
    </row>
    <row r="353" spans="21:57" ht="15" hidden="1" x14ac:dyDescent="0.25">
      <c r="U353" s="157" t="s">
        <v>315</v>
      </c>
      <c r="V353" s="77" t="s">
        <v>24</v>
      </c>
      <c r="W353" s="77" t="s">
        <v>28</v>
      </c>
      <c r="X353" s="77" t="s">
        <v>29</v>
      </c>
      <c r="Y353" s="300">
        <f>DGET('DB &gt; 100 ha'!$F$2:$N$41,'DB &gt; 100 ha'!$L$2,V353:X354)</f>
        <v>11</v>
      </c>
      <c r="Z353" s="77" t="s">
        <v>24</v>
      </c>
      <c r="AA353" s="77" t="s">
        <v>28</v>
      </c>
      <c r="AB353" s="77" t="s">
        <v>29</v>
      </c>
      <c r="AC353" s="300">
        <f>DGET('DB &gt; 100 ha'!$F$2:$N$41,'DB &gt; 100 ha'!$L$2,Z353:AB354)</f>
        <v>11</v>
      </c>
      <c r="AD353" s="77" t="s">
        <v>24</v>
      </c>
      <c r="AE353" s="77" t="s">
        <v>28</v>
      </c>
      <c r="AF353" s="77" t="s">
        <v>29</v>
      </c>
      <c r="AG353" s="300">
        <f>DGET('DB &gt; 100 ha'!$F$2:$N$41,'DB &gt; 100 ha'!$L$2,AD353:AF354)</f>
        <v>11</v>
      </c>
      <c r="AH353" s="77" t="s">
        <v>24</v>
      </c>
      <c r="AI353" s="77" t="s">
        <v>28</v>
      </c>
      <c r="AJ353" s="77" t="s">
        <v>29</v>
      </c>
      <c r="AK353" s="300">
        <f>DGET('DB &gt; 100 ha'!$F$2:$N$41,'DB &gt; 100 ha'!$L$2,AH353:AJ354)</f>
        <v>11</v>
      </c>
      <c r="AL353" s="77" t="s">
        <v>24</v>
      </c>
      <c r="AM353" s="77" t="s">
        <v>28</v>
      </c>
      <c r="AN353" s="77" t="s">
        <v>29</v>
      </c>
      <c r="AO353" s="300">
        <f>DGET('DB &gt; 100 ha'!$F$2:$N$41,'DB &gt; 100 ha'!$L$2,AL353:AN354)</f>
        <v>11</v>
      </c>
      <c r="AP353" s="77" t="s">
        <v>24</v>
      </c>
      <c r="AQ353" s="77" t="s">
        <v>28</v>
      </c>
      <c r="AR353" s="77" t="s">
        <v>29</v>
      </c>
      <c r="AS353" s="300">
        <f>DGET('DB &gt; 100 ha'!$F$2:$N$41,'DB &gt; 100 ha'!$L$2,AP353:AR354)</f>
        <v>11</v>
      </c>
      <c r="AT353" s="77" t="s">
        <v>24</v>
      </c>
      <c r="AU353" s="77" t="s">
        <v>28</v>
      </c>
      <c r="AV353" s="77" t="s">
        <v>29</v>
      </c>
      <c r="AW353" s="300">
        <f>DGET('DB &gt; 100 ha'!$F$2:$N$41,'DB &gt; 100 ha'!$L$2,AT353:AV354)</f>
        <v>11</v>
      </c>
      <c r="AX353" s="77" t="s">
        <v>24</v>
      </c>
      <c r="AY353" s="77" t="s">
        <v>28</v>
      </c>
      <c r="AZ353" s="77" t="s">
        <v>29</v>
      </c>
      <c r="BA353" s="300">
        <f>DGET('DB &gt; 100 ha'!$F$2:$N$41,'DB &gt; 100 ha'!$L$2,AX353:AZ354)</f>
        <v>11</v>
      </c>
      <c r="BB353" s="77" t="s">
        <v>24</v>
      </c>
      <c r="BC353" s="77" t="s">
        <v>28</v>
      </c>
      <c r="BD353" s="77" t="s">
        <v>29</v>
      </c>
      <c r="BE353" s="300">
        <f>DGET('DB &gt; 100 ha'!$F$2:$N$41,'DB &gt; 100 ha'!$L$2,BB353:BD354)</f>
        <v>11</v>
      </c>
    </row>
    <row r="354" spans="21:57" ht="15" hidden="1" x14ac:dyDescent="0.25">
      <c r="U354" s="157" t="s">
        <v>337</v>
      </c>
      <c r="V354" s="67">
        <f>V352</f>
        <v>6</v>
      </c>
      <c r="W354" s="77" t="s">
        <v>174</v>
      </c>
      <c r="X354" s="65">
        <f>X352</f>
        <v>1</v>
      </c>
      <c r="Z354" s="67">
        <f>Z352</f>
        <v>6</v>
      </c>
      <c r="AA354" s="77" t="s">
        <v>174</v>
      </c>
      <c r="AB354" s="65">
        <f>AB352</f>
        <v>1</v>
      </c>
      <c r="AD354" s="67">
        <f>AD352</f>
        <v>6</v>
      </c>
      <c r="AE354" s="77" t="s">
        <v>174</v>
      </c>
      <c r="AF354" s="65">
        <f>AF352</f>
        <v>1</v>
      </c>
      <c r="AH354" s="67">
        <f>AH352</f>
        <v>6</v>
      </c>
      <c r="AI354" s="77" t="s">
        <v>174</v>
      </c>
      <c r="AJ354" s="65">
        <f>AJ352</f>
        <v>1</v>
      </c>
      <c r="AL354" s="67">
        <f>AL352</f>
        <v>6</v>
      </c>
      <c r="AM354" s="77" t="s">
        <v>174</v>
      </c>
      <c r="AN354" s="65">
        <f>AN352</f>
        <v>1</v>
      </c>
      <c r="AP354" s="67">
        <f>AP352</f>
        <v>6</v>
      </c>
      <c r="AQ354" s="77" t="s">
        <v>174</v>
      </c>
      <c r="AR354" s="65">
        <f>AR352</f>
        <v>1</v>
      </c>
      <c r="AT354" s="67">
        <f>AT352</f>
        <v>6</v>
      </c>
      <c r="AU354" s="77" t="s">
        <v>174</v>
      </c>
      <c r="AV354" s="65">
        <f>AV352</f>
        <v>1</v>
      </c>
      <c r="AX354" s="67">
        <f>AX352</f>
        <v>6</v>
      </c>
      <c r="AY354" s="77" t="s">
        <v>174</v>
      </c>
      <c r="AZ354" s="65">
        <f>AZ352</f>
        <v>1</v>
      </c>
      <c r="BB354" s="67">
        <f>BB352</f>
        <v>6</v>
      </c>
      <c r="BC354" s="77" t="s">
        <v>174</v>
      </c>
      <c r="BD354" s="65">
        <f>BD352</f>
        <v>1</v>
      </c>
    </row>
    <row r="355" spans="21:57" ht="15" hidden="1" x14ac:dyDescent="0.25">
      <c r="U355" s="157" t="s">
        <v>315</v>
      </c>
      <c r="V355" s="77" t="s">
        <v>24</v>
      </c>
      <c r="W355" s="77" t="s">
        <v>28</v>
      </c>
      <c r="X355" s="77" t="s">
        <v>29</v>
      </c>
      <c r="Y355" s="300">
        <f>DGET('DB &gt; 100 ha'!$F$2:$N$41,'DB &gt; 100 ha'!$M$2,V355:X356)</f>
        <v>0</v>
      </c>
      <c r="Z355" s="77" t="s">
        <v>24</v>
      </c>
      <c r="AA355" s="77" t="s">
        <v>28</v>
      </c>
      <c r="AB355" s="77" t="s">
        <v>29</v>
      </c>
      <c r="AC355" s="300">
        <f>DGET('DB &gt; 100 ha'!$F$2:$N$41,'DB &gt; 100 ha'!$M$2,Z355:AB356)</f>
        <v>0</v>
      </c>
      <c r="AD355" s="77" t="s">
        <v>24</v>
      </c>
      <c r="AE355" s="77" t="s">
        <v>28</v>
      </c>
      <c r="AF355" s="77" t="s">
        <v>29</v>
      </c>
      <c r="AG355" s="300">
        <f>DGET('DB &gt; 100 ha'!$F$2:$N$41,'DB &gt; 100 ha'!$M$2,AD355:AF356)</f>
        <v>0</v>
      </c>
      <c r="AH355" s="77" t="s">
        <v>24</v>
      </c>
      <c r="AI355" s="77" t="s">
        <v>28</v>
      </c>
      <c r="AJ355" s="77" t="s">
        <v>29</v>
      </c>
      <c r="AK355" s="300">
        <f>DGET('DB &gt; 100 ha'!$F$2:$N$41,'DB &gt; 100 ha'!$M$2,AH355:AJ356)</f>
        <v>0</v>
      </c>
      <c r="AL355" s="77" t="s">
        <v>24</v>
      </c>
      <c r="AM355" s="77" t="s">
        <v>28</v>
      </c>
      <c r="AN355" s="77" t="s">
        <v>29</v>
      </c>
      <c r="AO355" s="300">
        <f>DGET('DB &gt; 100 ha'!$F$2:$N$41,'DB &gt; 100 ha'!$M$2,AL355:AN356)</f>
        <v>0</v>
      </c>
      <c r="AP355" s="77" t="s">
        <v>24</v>
      </c>
      <c r="AQ355" s="77" t="s">
        <v>28</v>
      </c>
      <c r="AR355" s="77" t="s">
        <v>29</v>
      </c>
      <c r="AS355" s="300">
        <f>DGET('DB &gt; 100 ha'!$F$2:$N$41,'DB &gt; 100 ha'!$M$2,AP355:AR356)</f>
        <v>0</v>
      </c>
      <c r="AT355" s="77" t="s">
        <v>24</v>
      </c>
      <c r="AU355" s="77" t="s">
        <v>28</v>
      </c>
      <c r="AV355" s="77" t="s">
        <v>29</v>
      </c>
      <c r="AW355" s="300">
        <f>DGET('DB &gt; 100 ha'!$F$2:$N$41,'DB &gt; 100 ha'!$M$2,AT355:AV356)</f>
        <v>0</v>
      </c>
      <c r="AX355" s="77" t="s">
        <v>24</v>
      </c>
      <c r="AY355" s="77" t="s">
        <v>28</v>
      </c>
      <c r="AZ355" s="77" t="s">
        <v>29</v>
      </c>
      <c r="BA355" s="300">
        <f>DGET('DB &gt; 100 ha'!$F$2:$N$41,'DB &gt; 100 ha'!$M$2,AX355:AZ356)</f>
        <v>0</v>
      </c>
      <c r="BB355" s="77" t="s">
        <v>24</v>
      </c>
      <c r="BC355" s="77" t="s">
        <v>28</v>
      </c>
      <c r="BD355" s="77" t="s">
        <v>29</v>
      </c>
      <c r="BE355" s="300">
        <f>DGET('DB &gt; 100 ha'!$F$2:$N$41,'DB &gt; 100 ha'!$M$2,BB355:BD356)</f>
        <v>0</v>
      </c>
    </row>
    <row r="356" spans="21:57" ht="15" hidden="1" x14ac:dyDescent="0.25">
      <c r="U356" s="157" t="s">
        <v>342</v>
      </c>
      <c r="V356" s="67">
        <f>V354</f>
        <v>6</v>
      </c>
      <c r="W356" s="77" t="str">
        <f>W354</f>
        <v>&gt;20</v>
      </c>
      <c r="X356" s="65">
        <f>$O$64+1</f>
        <v>1</v>
      </c>
      <c r="Z356" s="67">
        <f>Z354</f>
        <v>6</v>
      </c>
      <c r="AA356" s="77" t="str">
        <f>AA354</f>
        <v>&gt;20</v>
      </c>
      <c r="AB356" s="65">
        <f>$O$64+1</f>
        <v>1</v>
      </c>
      <c r="AD356" s="67">
        <f>AD354</f>
        <v>6</v>
      </c>
      <c r="AE356" s="77" t="str">
        <f>AE354</f>
        <v>&gt;20</v>
      </c>
      <c r="AF356" s="65">
        <f>$O$64+1</f>
        <v>1</v>
      </c>
      <c r="AH356" s="67">
        <f>AH354</f>
        <v>6</v>
      </c>
      <c r="AI356" s="77" t="str">
        <f>AI354</f>
        <v>&gt;20</v>
      </c>
      <c r="AJ356" s="65">
        <f>$O$64+1</f>
        <v>1</v>
      </c>
      <c r="AL356" s="67">
        <f>AL354</f>
        <v>6</v>
      </c>
      <c r="AM356" s="77" t="str">
        <f>AM354</f>
        <v>&gt;20</v>
      </c>
      <c r="AN356" s="65">
        <f>$O$64+1</f>
        <v>1</v>
      </c>
      <c r="AP356" s="67">
        <f>AP354</f>
        <v>6</v>
      </c>
      <c r="AQ356" s="77" t="str">
        <f>AQ354</f>
        <v>&gt;20</v>
      </c>
      <c r="AR356" s="65">
        <f>$O$64+1</f>
        <v>1</v>
      </c>
      <c r="AT356" s="67">
        <f>AT354</f>
        <v>6</v>
      </c>
      <c r="AU356" s="77" t="str">
        <f>AU354</f>
        <v>&gt;20</v>
      </c>
      <c r="AV356" s="65">
        <f>$O$64+1</f>
        <v>1</v>
      </c>
      <c r="AX356" s="67">
        <f>AX354</f>
        <v>6</v>
      </c>
      <c r="AY356" s="77" t="str">
        <f>AY354</f>
        <v>&gt;20</v>
      </c>
      <c r="AZ356" s="65">
        <f>$O$64+1</f>
        <v>1</v>
      </c>
      <c r="BB356" s="67">
        <f>BB354</f>
        <v>6</v>
      </c>
      <c r="BC356" s="77" t="str">
        <f>BC354</f>
        <v>&gt;20</v>
      </c>
      <c r="BD356" s="65">
        <f>$O$64+1</f>
        <v>1</v>
      </c>
    </row>
    <row r="357" spans="21:57" hidden="1" x14ac:dyDescent="0.2"/>
    <row r="358" spans="21:57" hidden="1" x14ac:dyDescent="0.2">
      <c r="U358" s="65" t="s">
        <v>23</v>
      </c>
      <c r="V358" s="65" t="s">
        <v>24</v>
      </c>
      <c r="W358" s="65" t="s">
        <v>25</v>
      </c>
      <c r="X358" s="65" t="s">
        <v>110</v>
      </c>
      <c r="Y358" s="65" t="s">
        <v>24</v>
      </c>
      <c r="Z358" s="65" t="s">
        <v>25</v>
      </c>
      <c r="AA358" s="65" t="s">
        <v>110</v>
      </c>
      <c r="AB358" s="65" t="s">
        <v>24</v>
      </c>
      <c r="AC358" s="65" t="s">
        <v>25</v>
      </c>
      <c r="AD358" s="65" t="s">
        <v>110</v>
      </c>
      <c r="AE358" s="65" t="s">
        <v>24</v>
      </c>
      <c r="AF358" s="65" t="s">
        <v>25</v>
      </c>
      <c r="AG358" s="65" t="s">
        <v>110</v>
      </c>
      <c r="AH358" s="65" t="s">
        <v>24</v>
      </c>
      <c r="AI358" s="65" t="s">
        <v>25</v>
      </c>
      <c r="AJ358" s="65" t="s">
        <v>110</v>
      </c>
      <c r="AK358" s="65" t="s">
        <v>24</v>
      </c>
      <c r="AL358" s="65" t="s">
        <v>25</v>
      </c>
      <c r="AM358" s="65" t="s">
        <v>110</v>
      </c>
      <c r="AN358" s="65" t="s">
        <v>24</v>
      </c>
      <c r="AO358" s="65" t="s">
        <v>25</v>
      </c>
      <c r="AP358" s="65" t="s">
        <v>110</v>
      </c>
      <c r="AQ358" s="65" t="s">
        <v>24</v>
      </c>
      <c r="AR358" s="65" t="s">
        <v>25</v>
      </c>
      <c r="AS358" s="65" t="s">
        <v>110</v>
      </c>
      <c r="AT358" s="65" t="s">
        <v>24</v>
      </c>
      <c r="AU358" s="65" t="s">
        <v>25</v>
      </c>
      <c r="AV358" s="65" t="s">
        <v>110</v>
      </c>
    </row>
    <row r="359" spans="21:57" hidden="1" x14ac:dyDescent="0.2">
      <c r="V359" s="65">
        <f>IF(D132&lt;3,2,ROUND(D132/5,1)*5)</f>
        <v>2</v>
      </c>
      <c r="W359" s="65">
        <v>0</v>
      </c>
      <c r="X359" s="65">
        <v>22</v>
      </c>
      <c r="Y359" s="65">
        <f>IF(E132&lt;3,2,ROUND(E132/5,1)*5)</f>
        <v>2</v>
      </c>
      <c r="Z359" s="65">
        <f>W359</f>
        <v>0</v>
      </c>
      <c r="AA359" s="65">
        <f>X359</f>
        <v>22</v>
      </c>
      <c r="AB359" s="65">
        <f>IF(F132&lt;3,2,ROUND(F132/5,1)*5)</f>
        <v>2</v>
      </c>
      <c r="AC359" s="65">
        <f>$Z$281</f>
        <v>0</v>
      </c>
      <c r="AD359" s="65">
        <f>X359</f>
        <v>22</v>
      </c>
      <c r="AE359" s="65">
        <f>IF(G132&lt;3,2,ROUND(G132/5,1)*5)</f>
        <v>2</v>
      </c>
      <c r="AF359" s="65">
        <f>$Z$281</f>
        <v>0</v>
      </c>
      <c r="AG359" s="65">
        <f>X359</f>
        <v>22</v>
      </c>
      <c r="AH359" s="65">
        <f>IF(H132&lt;3,2,ROUND(H132/5,1)*5)</f>
        <v>2</v>
      </c>
      <c r="AI359" s="65">
        <f>$Z$281</f>
        <v>0</v>
      </c>
      <c r="AJ359" s="65">
        <f>X359</f>
        <v>22</v>
      </c>
      <c r="AK359" s="65">
        <f>IF(I132&lt;3,2,ROUND(I132/5,1)*5)</f>
        <v>2</v>
      </c>
      <c r="AL359" s="65">
        <f>$Z$281</f>
        <v>0</v>
      </c>
      <c r="AM359" s="65">
        <f>X359</f>
        <v>22</v>
      </c>
      <c r="AN359" s="65">
        <f>IF(J132&lt;3,2,ROUND(J132/5,1)*5)</f>
        <v>2</v>
      </c>
      <c r="AO359" s="65">
        <f>$Z$281</f>
        <v>0</v>
      </c>
      <c r="AP359" s="65">
        <f>AM359</f>
        <v>22</v>
      </c>
      <c r="AQ359" s="65">
        <f>IF(K132&lt;3,2,ROUND(K132/5,1)*5)</f>
        <v>2</v>
      </c>
      <c r="AR359" s="65">
        <f>$Z$281</f>
        <v>0</v>
      </c>
      <c r="AS359" s="65">
        <f>AP359</f>
        <v>22</v>
      </c>
      <c r="AT359" s="65">
        <f>IF(L132&lt;3,2,ROUND(L132/5,1)*5)</f>
        <v>2</v>
      </c>
      <c r="AU359" s="65">
        <f>$Z$281</f>
        <v>0</v>
      </c>
      <c r="AV359" s="65">
        <f>AS359</f>
        <v>22</v>
      </c>
    </row>
    <row r="360" spans="21:57" ht="15" hidden="1" x14ac:dyDescent="0.25">
      <c r="U360" s="298" t="s">
        <v>315</v>
      </c>
      <c r="V360" s="77" t="s">
        <v>24</v>
      </c>
      <c r="W360" s="77" t="s">
        <v>28</v>
      </c>
      <c r="X360" s="77" t="s">
        <v>29</v>
      </c>
      <c r="Y360" s="78"/>
      <c r="Z360" s="77" t="s">
        <v>24</v>
      </c>
      <c r="AA360" s="77" t="s">
        <v>28</v>
      </c>
      <c r="AB360" s="77" t="s">
        <v>29</v>
      </c>
      <c r="AC360" s="78"/>
      <c r="AD360" s="77" t="s">
        <v>24</v>
      </c>
      <c r="AE360" s="77" t="s">
        <v>28</v>
      </c>
      <c r="AF360" s="77" t="s">
        <v>29</v>
      </c>
      <c r="AG360" s="78"/>
      <c r="AH360" s="77" t="s">
        <v>24</v>
      </c>
      <c r="AI360" s="77" t="s">
        <v>28</v>
      </c>
      <c r="AJ360" s="77" t="s">
        <v>29</v>
      </c>
      <c r="AK360" s="78"/>
      <c r="AL360" s="77" t="s">
        <v>24</v>
      </c>
      <c r="AM360" s="77" t="s">
        <v>28</v>
      </c>
      <c r="AN360" s="77" t="s">
        <v>29</v>
      </c>
      <c r="AO360" s="78"/>
      <c r="AP360" s="77" t="s">
        <v>24</v>
      </c>
      <c r="AQ360" s="77" t="s">
        <v>28</v>
      </c>
      <c r="AR360" s="77" t="s">
        <v>29</v>
      </c>
      <c r="AS360" s="78"/>
      <c r="AT360" s="77" t="s">
        <v>24</v>
      </c>
      <c r="AU360" s="77" t="s">
        <v>28</v>
      </c>
      <c r="AV360" s="77" t="s">
        <v>29</v>
      </c>
      <c r="AW360" s="78"/>
      <c r="AX360" s="77" t="s">
        <v>24</v>
      </c>
      <c r="AY360" s="77" t="s">
        <v>28</v>
      </c>
      <c r="AZ360" s="77" t="s">
        <v>29</v>
      </c>
      <c r="BA360" s="78"/>
      <c r="BB360" s="77" t="s">
        <v>24</v>
      </c>
      <c r="BC360" s="77" t="s">
        <v>28</v>
      </c>
      <c r="BD360" s="77" t="s">
        <v>29</v>
      </c>
      <c r="BE360" s="78"/>
    </row>
    <row r="361" spans="21:57" ht="15" hidden="1" x14ac:dyDescent="0.25">
      <c r="U361" s="299" t="s">
        <v>316</v>
      </c>
      <c r="V361" s="67">
        <f>IF(D132&lt;7,6,ROUND(D132,0.1))</f>
        <v>6</v>
      </c>
      <c r="W361" s="67" t="s">
        <v>174</v>
      </c>
      <c r="X361" s="67">
        <f>IF($K$42&lt;='DB &gt; 100 ha'!R75,1,IF($K$42&gt;='DB &gt; 100 ha'!$Q$28,3,2))</f>
        <v>1</v>
      </c>
      <c r="Y361" s="300">
        <f>DGET('DB &gt; 100 ha'!$F$2:$N$41,'DB &gt; 100 ha'!$I$2,V360:X361)</f>
        <v>3</v>
      </c>
      <c r="Z361" s="67">
        <f>IF(E132&lt;7,6,ROUND(E132,0.1))</f>
        <v>6</v>
      </c>
      <c r="AA361" s="67" t="s">
        <v>174</v>
      </c>
      <c r="AB361" s="67">
        <f>IF($K$42&lt;='DB &gt; 100 ha'!V75,1,IF($K$42&gt;='DB &gt; 100 ha'!$Q$28,3,2))</f>
        <v>1</v>
      </c>
      <c r="AC361" s="300">
        <f>DGET('DB &gt; 100 ha'!$F$2:$N$41,'DB &gt; 100 ha'!$I$2,Z360:AB361)</f>
        <v>3</v>
      </c>
      <c r="AD361" s="67">
        <f>IF(F132&lt;7,6,ROUND(F132,0.1))</f>
        <v>6</v>
      </c>
      <c r="AE361" s="67" t="s">
        <v>174</v>
      </c>
      <c r="AF361" s="67">
        <f>IF($K$42&lt;='DB &gt; 100 ha'!Z75,1,IF($K$42&gt;='DB &gt; 100 ha'!$Q$28,3,2))</f>
        <v>1</v>
      </c>
      <c r="AG361" s="300">
        <f>DGET('DB &gt; 100 ha'!$F$2:$N$41,'DB &gt; 100 ha'!$I$2,AD360:AF361)</f>
        <v>3</v>
      </c>
      <c r="AH361" s="67">
        <f>IF(G132&lt;7,6,ROUND(G132,0.1))</f>
        <v>6</v>
      </c>
      <c r="AI361" s="67" t="s">
        <v>174</v>
      </c>
      <c r="AJ361" s="67">
        <f>IF($K$42&lt;='DB &gt; 100 ha'!AD75,1,IF($K$42&gt;='DB &gt; 100 ha'!$Q$28,3,2))</f>
        <v>1</v>
      </c>
      <c r="AK361" s="300">
        <f>DGET('DB &gt; 100 ha'!$F$2:$N$41,'DB &gt; 100 ha'!$I$2,AH360:AJ361)</f>
        <v>3</v>
      </c>
      <c r="AL361" s="67">
        <f>IF(H132&lt;7,6,ROUND(H132,0.1))</f>
        <v>6</v>
      </c>
      <c r="AM361" s="67" t="s">
        <v>174</v>
      </c>
      <c r="AN361" s="67">
        <f>IF($K$42&lt;='DB &gt; 100 ha'!AH75,1,IF($K$42&gt;='DB &gt; 100 ha'!$Q$28,3,2))</f>
        <v>1</v>
      </c>
      <c r="AO361" s="300">
        <f>DGET('DB &gt; 100 ha'!$F$2:$N$41,'DB &gt; 100 ha'!$I$2,AL360:AN361)</f>
        <v>3</v>
      </c>
      <c r="AP361" s="67">
        <f>IF(I132&lt;7,6,ROUND(I132,0.1))</f>
        <v>6</v>
      </c>
      <c r="AQ361" s="67" t="s">
        <v>174</v>
      </c>
      <c r="AR361" s="67">
        <f>IF($K$42&lt;='DB &gt; 100 ha'!AL75,1,IF($K$42&gt;='DB &gt; 100 ha'!$Q$28,3,2))</f>
        <v>1</v>
      </c>
      <c r="AS361" s="300">
        <f>DGET('DB &gt; 100 ha'!$F$2:$N$41,'DB &gt; 100 ha'!$I$2,AP360:AR361)</f>
        <v>3</v>
      </c>
      <c r="AT361" s="67">
        <f>IF(J132&lt;7,6,ROUND(J132,0.1))</f>
        <v>6</v>
      </c>
      <c r="AU361" s="67" t="s">
        <v>174</v>
      </c>
      <c r="AV361" s="67">
        <f>IF($K$42&lt;='DB &gt; 100 ha'!AP75,1,IF($K$42&gt;='DB &gt; 100 ha'!$Q$28,3,2))</f>
        <v>1</v>
      </c>
      <c r="AW361" s="300">
        <f>DGET('DB &gt; 100 ha'!$F$2:$N$41,'DB &gt; 100 ha'!$I$2,AT360:AV361)</f>
        <v>3</v>
      </c>
      <c r="AX361" s="67">
        <f>IF(K132&lt;7,6,ROUND(K132,0.1))</f>
        <v>6</v>
      </c>
      <c r="AY361" s="67" t="s">
        <v>174</v>
      </c>
      <c r="AZ361" s="67">
        <f>IF($K$42&lt;='DB &gt; 100 ha'!AT75,1,IF($K$42&gt;='DB &gt; 100 ha'!$Q$28,3,2))</f>
        <v>1</v>
      </c>
      <c r="BA361" s="300">
        <f>DGET('DB &gt; 100 ha'!$F$2:$N$41,'DB &gt; 100 ha'!$I$2,AX360:AZ361)</f>
        <v>3</v>
      </c>
      <c r="BB361" s="67">
        <f>IF(L132&lt;7,6,ROUND(L132,0.1))</f>
        <v>6</v>
      </c>
      <c r="BC361" s="67" t="s">
        <v>174</v>
      </c>
      <c r="BD361" s="67">
        <f>IF($K$42&lt;='DB &gt; 100 ha'!AX75,1,IF($K$42&gt;='DB &gt; 100 ha'!$Q$28,3,2))</f>
        <v>1</v>
      </c>
      <c r="BE361" s="300">
        <f>DGET('DB &gt; 100 ha'!$F$2:$N$41,'DB &gt; 100 ha'!$I$2,BB360:BD361)</f>
        <v>3</v>
      </c>
    </row>
    <row r="362" spans="21:57" ht="15" hidden="1" x14ac:dyDescent="0.25">
      <c r="U362" s="157" t="s">
        <v>315</v>
      </c>
      <c r="V362" s="77" t="s">
        <v>24</v>
      </c>
      <c r="W362" s="77" t="s">
        <v>28</v>
      </c>
      <c r="X362" s="77" t="s">
        <v>29</v>
      </c>
      <c r="Y362" s="300">
        <f>IF(X363=0,0,DGET('DB &gt; 100 ha'!$F$2:$N$41,'DB &gt; 100 ha'!$J$2,V362:X363))</f>
        <v>0</v>
      </c>
      <c r="Z362" s="77" t="s">
        <v>24</v>
      </c>
      <c r="AA362" s="77" t="s">
        <v>28</v>
      </c>
      <c r="AB362" s="77" t="s">
        <v>29</v>
      </c>
      <c r="AC362" s="300">
        <f>IF(AB363=0,0,DGET('DB &gt; 100 ha'!$F$2:$N$41,'DB &gt; 100 ha'!$J$2,Z362:AB363))</f>
        <v>0</v>
      </c>
      <c r="AD362" s="77" t="s">
        <v>24</v>
      </c>
      <c r="AE362" s="77" t="s">
        <v>28</v>
      </c>
      <c r="AF362" s="77" t="s">
        <v>29</v>
      </c>
      <c r="AG362" s="300">
        <f>IF(AF363=0,0,DGET('DB &gt; 100 ha'!$F$2:$N$41,'DB &gt; 100 ha'!$J$2,AD362:AF363))</f>
        <v>0</v>
      </c>
      <c r="AH362" s="77" t="s">
        <v>24</v>
      </c>
      <c r="AI362" s="77" t="s">
        <v>28</v>
      </c>
      <c r="AJ362" s="77" t="s">
        <v>29</v>
      </c>
      <c r="AK362" s="300">
        <f>IF(AJ363=0,0,DGET('DB &gt; 100 ha'!$F$2:$N$41,'DB &gt; 100 ha'!$J$2,AH362:AJ363))</f>
        <v>0</v>
      </c>
      <c r="AL362" s="77" t="s">
        <v>24</v>
      </c>
      <c r="AM362" s="77" t="s">
        <v>28</v>
      </c>
      <c r="AN362" s="77" t="s">
        <v>29</v>
      </c>
      <c r="AO362" s="300">
        <f>IF(AN363=0,0,DGET('DB &gt; 100 ha'!$F$2:$N$41,'DB &gt; 100 ha'!$J$2,AL362:AN363))</f>
        <v>0</v>
      </c>
      <c r="AP362" s="77" t="s">
        <v>24</v>
      </c>
      <c r="AQ362" s="77" t="s">
        <v>28</v>
      </c>
      <c r="AR362" s="77" t="s">
        <v>29</v>
      </c>
      <c r="AS362" s="300">
        <f>IF(AR363=0,0,DGET('DB &gt; 100 ha'!$F$2:$N$41,'DB &gt; 100 ha'!$J$2,AP362:AR363))</f>
        <v>0</v>
      </c>
      <c r="AT362" s="77" t="s">
        <v>24</v>
      </c>
      <c r="AU362" s="77" t="s">
        <v>28</v>
      </c>
      <c r="AV362" s="77" t="s">
        <v>29</v>
      </c>
      <c r="AW362" s="300">
        <f>IF(AV363=0,0,DGET('DB &gt; 100 ha'!$F$2:$N$41,'DB &gt; 100 ha'!$J$2,AT362:AV363))</f>
        <v>0</v>
      </c>
      <c r="AX362" s="77" t="s">
        <v>24</v>
      </c>
      <c r="AY362" s="77" t="s">
        <v>28</v>
      </c>
      <c r="AZ362" s="77" t="s">
        <v>29</v>
      </c>
      <c r="BA362" s="300">
        <f>IF(AZ363=0,0,DGET('DB &gt; 100 ha'!$F$2:$N$41,'DB &gt; 100 ha'!$J$2,AX362:AZ363))</f>
        <v>0</v>
      </c>
      <c r="BB362" s="77" t="s">
        <v>24</v>
      </c>
      <c r="BC362" s="77" t="s">
        <v>28</v>
      </c>
      <c r="BD362" s="77" t="s">
        <v>29</v>
      </c>
      <c r="BE362" s="300">
        <f>IF(BD363=0,0,DGET('DB &gt; 100 ha'!$F$2:$N$41,'DB &gt; 100 ha'!$J$2,BB362:BD363))</f>
        <v>0</v>
      </c>
    </row>
    <row r="363" spans="21:57" ht="15" hidden="1" x14ac:dyDescent="0.25">
      <c r="U363" s="157" t="s">
        <v>332</v>
      </c>
      <c r="V363" s="67">
        <f>V361</f>
        <v>6</v>
      </c>
      <c r="W363" s="67" t="s">
        <v>174</v>
      </c>
      <c r="X363" s="65">
        <f>IF($K$43&gt;'DB &gt; 100 ha'!$R$31,'DB &gt; 100 ha'!$P$32,IF($K$43&gt;'DB &gt; 100 ha'!$R$30,'DB &gt; 100 ha'!$P$31,IF($K$43&gt;='DB &gt; 100 ha'!$Q$30,'DB &gt; 100 ha'!$P$26,0)))</f>
        <v>0</v>
      </c>
      <c r="Z363" s="67">
        <f>Z361</f>
        <v>6</v>
      </c>
      <c r="AA363" s="67" t="s">
        <v>174</v>
      </c>
      <c r="AB363" s="65">
        <f>IF($K$43&gt;'DB &gt; 100 ha'!$R$31,'DB &gt; 100 ha'!$P$32,IF($K$43&gt;'DB &gt; 100 ha'!$R$30,'DB &gt; 100 ha'!$P$31,IF($K$43&gt;='DB &gt; 100 ha'!$Q$30,'DB &gt; 100 ha'!$P$26,0)))</f>
        <v>0</v>
      </c>
      <c r="AC363" s="300"/>
      <c r="AD363" s="67">
        <f>AD361</f>
        <v>6</v>
      </c>
      <c r="AE363" s="67" t="s">
        <v>174</v>
      </c>
      <c r="AF363" s="65">
        <f>IF($K$43&gt;'DB &gt; 100 ha'!$R$31,'DB &gt; 100 ha'!$P$32,IF($K$43&gt;'DB &gt; 100 ha'!$R$30,'DB &gt; 100 ha'!$P$31,IF($K$43&gt;='DB &gt; 100 ha'!$Q$30,'DB &gt; 100 ha'!$P$26,0)))</f>
        <v>0</v>
      </c>
      <c r="AG363" s="300"/>
      <c r="AH363" s="67">
        <f>AH361</f>
        <v>6</v>
      </c>
      <c r="AI363" s="67" t="s">
        <v>174</v>
      </c>
      <c r="AJ363" s="65">
        <f>IF($K$43&gt;'DB &gt; 100 ha'!$R$31,'DB &gt; 100 ha'!$P$32,IF($K$43&gt;'DB &gt; 100 ha'!$R$30,'DB &gt; 100 ha'!$P$31,IF($K$43&gt;='DB &gt; 100 ha'!$Q$30,'DB &gt; 100 ha'!$P$26,0)))</f>
        <v>0</v>
      </c>
      <c r="AK363" s="300"/>
      <c r="AL363" s="67">
        <f>AL361</f>
        <v>6</v>
      </c>
      <c r="AM363" s="67" t="s">
        <v>174</v>
      </c>
      <c r="AN363" s="65">
        <f>IF($K$43&gt;'DB &gt; 100 ha'!$R$31,'DB &gt; 100 ha'!$P$32,IF($K$43&gt;'DB &gt; 100 ha'!$R$30,'DB &gt; 100 ha'!$P$31,IF($K$43&gt;='DB &gt; 100 ha'!$Q$30,'DB &gt; 100 ha'!$P$26,0)))</f>
        <v>0</v>
      </c>
      <c r="AO363" s="300"/>
      <c r="AP363" s="67">
        <f>AP361</f>
        <v>6</v>
      </c>
      <c r="AQ363" s="67" t="s">
        <v>317</v>
      </c>
      <c r="AR363" s="65">
        <f>IF($K$43&gt;'DB &gt; 100 ha'!$R$31,'DB &gt; 100 ha'!$P$32,IF($K$43&gt;'DB &gt; 100 ha'!$R$30,'DB &gt; 100 ha'!$P$31,IF($K$43&gt;='DB &gt; 100 ha'!$Q$30,'DB &gt; 100 ha'!$P$26,0)))</f>
        <v>0</v>
      </c>
      <c r="AS363" s="300"/>
      <c r="AT363" s="67">
        <f>AT361</f>
        <v>6</v>
      </c>
      <c r="AU363" s="67" t="s">
        <v>174</v>
      </c>
      <c r="AV363" s="65">
        <f>IF($K$43&gt;'DB &gt; 100 ha'!$R$31,'DB &gt; 100 ha'!$P$32,IF($K$43&gt;'DB &gt; 100 ha'!$R$30,'DB &gt; 100 ha'!$P$31,IF($K$43&gt;='DB &gt; 100 ha'!$Q$30,'DB &gt; 100 ha'!$P$26,0)))</f>
        <v>0</v>
      </c>
      <c r="AW363" s="300"/>
      <c r="AX363" s="67">
        <f>AX361</f>
        <v>6</v>
      </c>
      <c r="AY363" s="67" t="s">
        <v>174</v>
      </c>
      <c r="AZ363" s="65">
        <f>IF($K$43&gt;'DB &gt; 100 ha'!$R$31,'DB &gt; 100 ha'!$P$32,IF($K$43&gt;'DB &gt; 100 ha'!$R$30,'DB &gt; 100 ha'!$P$31,IF($K$43&gt;='DB &gt; 100 ha'!$Q$30,'DB &gt; 100 ha'!$P$26,0)))</f>
        <v>0</v>
      </c>
      <c r="BA363" s="300"/>
      <c r="BB363" s="67">
        <f>BB361</f>
        <v>6</v>
      </c>
      <c r="BC363" s="67" t="s">
        <v>174</v>
      </c>
      <c r="BD363" s="65">
        <f>IF($K$43&gt;'DB &gt; 100 ha'!$R$31,'DB &gt; 100 ha'!$P$32,IF($K$43&gt;'DB &gt; 100 ha'!$R$30,'DB &gt; 100 ha'!$P$31,IF($K$43&gt;='DB &gt; 100 ha'!$Q$30,'DB &gt; 100 ha'!$P$26,0)))</f>
        <v>0</v>
      </c>
      <c r="BE363" s="300"/>
    </row>
    <row r="364" spans="21:57" ht="15" hidden="1" x14ac:dyDescent="0.25">
      <c r="U364" s="157" t="s">
        <v>315</v>
      </c>
      <c r="V364" s="77" t="s">
        <v>24</v>
      </c>
      <c r="W364" s="77" t="s">
        <v>28</v>
      </c>
      <c r="X364" s="77" t="s">
        <v>29</v>
      </c>
      <c r="Y364" s="300">
        <f>DGET('DB &gt; 100 ha'!$F$2:$N$41,'DB &gt; 100 ha'!$K$2,V364:X365)</f>
        <v>61</v>
      </c>
      <c r="Z364" s="77" t="s">
        <v>24</v>
      </c>
      <c r="AA364" s="77" t="s">
        <v>28</v>
      </c>
      <c r="AB364" s="77" t="s">
        <v>29</v>
      </c>
      <c r="AC364" s="300">
        <f>DGET('DB &gt; 100 ha'!$F$2:$N$41,'DB &gt; 100 ha'!$K$2,Z364:AB365)</f>
        <v>61</v>
      </c>
      <c r="AD364" s="77" t="s">
        <v>24</v>
      </c>
      <c r="AE364" s="77" t="s">
        <v>28</v>
      </c>
      <c r="AF364" s="77" t="s">
        <v>29</v>
      </c>
      <c r="AG364" s="300">
        <f>DGET('DB &gt; 100 ha'!$F$2:$N$41,'DB &gt; 100 ha'!$K$2,AD364:AF365)</f>
        <v>61</v>
      </c>
      <c r="AH364" s="77" t="s">
        <v>24</v>
      </c>
      <c r="AI364" s="77" t="s">
        <v>28</v>
      </c>
      <c r="AJ364" s="77" t="s">
        <v>29</v>
      </c>
      <c r="AK364" s="300">
        <f>DGET('DB &gt; 100 ha'!$F$2:$N$41,'DB &gt; 100 ha'!$K$2,AH364:AJ365)</f>
        <v>61</v>
      </c>
      <c r="AL364" s="77" t="s">
        <v>24</v>
      </c>
      <c r="AM364" s="77" t="s">
        <v>28</v>
      </c>
      <c r="AN364" s="77" t="s">
        <v>29</v>
      </c>
      <c r="AO364" s="300">
        <f>DGET('DB &gt; 100 ha'!$F$2:$N$41,'DB &gt; 100 ha'!$K$2,AL364:AN365)</f>
        <v>61</v>
      </c>
      <c r="AP364" s="77" t="s">
        <v>24</v>
      </c>
      <c r="AQ364" s="77" t="s">
        <v>28</v>
      </c>
      <c r="AR364" s="77" t="s">
        <v>29</v>
      </c>
      <c r="AS364" s="300">
        <f>DGET('DB &gt; 100 ha'!$F$2:$N$41,'DB &gt; 100 ha'!$K$2,AP364:AR365)</f>
        <v>61</v>
      </c>
      <c r="AT364" s="77" t="s">
        <v>24</v>
      </c>
      <c r="AU364" s="77" t="s">
        <v>28</v>
      </c>
      <c r="AV364" s="77" t="s">
        <v>29</v>
      </c>
      <c r="AW364" s="300">
        <f>DGET('DB &gt; 100 ha'!$F$2:$N$41,'DB &gt; 100 ha'!$K$2,AT364:AV365)</f>
        <v>61</v>
      </c>
      <c r="AX364" s="77" t="s">
        <v>24</v>
      </c>
      <c r="AY364" s="77" t="s">
        <v>28</v>
      </c>
      <c r="AZ364" s="77" t="s">
        <v>29</v>
      </c>
      <c r="BA364" s="300">
        <f>DGET('DB &gt; 100 ha'!$F$2:$N$41,'DB &gt; 100 ha'!$K$2,AX364:AZ365)</f>
        <v>61</v>
      </c>
      <c r="BB364" s="77" t="s">
        <v>24</v>
      </c>
      <c r="BC364" s="77" t="s">
        <v>28</v>
      </c>
      <c r="BD364" s="77" t="s">
        <v>29</v>
      </c>
      <c r="BE364" s="300">
        <f>DGET('DB &gt; 100 ha'!$F$2:$N$41,'DB &gt; 100 ha'!$K$2,BB364:BD365)</f>
        <v>61</v>
      </c>
    </row>
    <row r="365" spans="21:57" ht="15" hidden="1" x14ac:dyDescent="0.25">
      <c r="U365" s="157" t="s">
        <v>336</v>
      </c>
      <c r="V365" s="67">
        <f>V363</f>
        <v>6</v>
      </c>
      <c r="W365" s="77" t="s">
        <v>174</v>
      </c>
      <c r="X365" s="65">
        <v>1</v>
      </c>
      <c r="Z365" s="67">
        <f>Z363</f>
        <v>6</v>
      </c>
      <c r="AA365" s="77" t="s">
        <v>174</v>
      </c>
      <c r="AB365" s="65">
        <v>1</v>
      </c>
      <c r="AD365" s="67">
        <f>AD363</f>
        <v>6</v>
      </c>
      <c r="AE365" s="77" t="s">
        <v>174</v>
      </c>
      <c r="AF365" s="65">
        <v>1</v>
      </c>
      <c r="AH365" s="67">
        <f>AH363</f>
        <v>6</v>
      </c>
      <c r="AI365" s="77" t="s">
        <v>174</v>
      </c>
      <c r="AJ365" s="65">
        <v>1</v>
      </c>
      <c r="AL365" s="67">
        <f>AL363</f>
        <v>6</v>
      </c>
      <c r="AM365" s="77" t="s">
        <v>174</v>
      </c>
      <c r="AN365" s="65">
        <v>1</v>
      </c>
      <c r="AP365" s="67">
        <f>AP363</f>
        <v>6</v>
      </c>
      <c r="AQ365" s="77" t="s">
        <v>174</v>
      </c>
      <c r="AR365" s="65">
        <v>1</v>
      </c>
      <c r="AT365" s="67">
        <f>AT363</f>
        <v>6</v>
      </c>
      <c r="AU365" s="77" t="s">
        <v>174</v>
      </c>
      <c r="AV365" s="65">
        <v>1</v>
      </c>
      <c r="AX365" s="67">
        <f>AX363</f>
        <v>6</v>
      </c>
      <c r="AY365" s="77" t="s">
        <v>174</v>
      </c>
      <c r="AZ365" s="65">
        <v>1</v>
      </c>
      <c r="BB365" s="67">
        <f>BB363</f>
        <v>6</v>
      </c>
      <c r="BC365" s="77" t="s">
        <v>174</v>
      </c>
      <c r="BD365" s="65">
        <v>1</v>
      </c>
    </row>
    <row r="366" spans="21:57" ht="15" hidden="1" x14ac:dyDescent="0.25">
      <c r="U366" s="157" t="s">
        <v>315</v>
      </c>
      <c r="V366" s="77" t="s">
        <v>24</v>
      </c>
      <c r="W366" s="77" t="s">
        <v>28</v>
      </c>
      <c r="X366" s="77" t="s">
        <v>29</v>
      </c>
      <c r="Y366" s="300">
        <f>DGET('DB &gt; 100 ha'!$F$2:$N$41,'DB &gt; 100 ha'!$L$2,V366:X367)</f>
        <v>11</v>
      </c>
      <c r="Z366" s="77" t="s">
        <v>24</v>
      </c>
      <c r="AA366" s="77" t="s">
        <v>28</v>
      </c>
      <c r="AB366" s="77" t="s">
        <v>29</v>
      </c>
      <c r="AC366" s="300">
        <f>DGET('DB &gt; 100 ha'!$F$2:$N$41,'DB &gt; 100 ha'!$L$2,Z366:AB367)</f>
        <v>11</v>
      </c>
      <c r="AD366" s="77" t="s">
        <v>24</v>
      </c>
      <c r="AE366" s="77" t="s">
        <v>28</v>
      </c>
      <c r="AF366" s="77" t="s">
        <v>29</v>
      </c>
      <c r="AG366" s="300">
        <f>DGET('DB &gt; 100 ha'!$F$2:$N$41,'DB &gt; 100 ha'!$L$2,AD366:AF367)</f>
        <v>11</v>
      </c>
      <c r="AH366" s="77" t="s">
        <v>24</v>
      </c>
      <c r="AI366" s="77" t="s">
        <v>28</v>
      </c>
      <c r="AJ366" s="77" t="s">
        <v>29</v>
      </c>
      <c r="AK366" s="300">
        <f>DGET('DB &gt; 100 ha'!$F$2:$N$41,'DB &gt; 100 ha'!$L$2,AH366:AJ367)</f>
        <v>11</v>
      </c>
      <c r="AL366" s="77" t="s">
        <v>24</v>
      </c>
      <c r="AM366" s="77" t="s">
        <v>28</v>
      </c>
      <c r="AN366" s="77" t="s">
        <v>29</v>
      </c>
      <c r="AO366" s="300">
        <f>DGET('DB &gt; 100 ha'!$F$2:$N$41,'DB &gt; 100 ha'!$L$2,AL366:AN367)</f>
        <v>11</v>
      </c>
      <c r="AP366" s="77" t="s">
        <v>24</v>
      </c>
      <c r="AQ366" s="77" t="s">
        <v>28</v>
      </c>
      <c r="AR366" s="77" t="s">
        <v>29</v>
      </c>
      <c r="AS366" s="300">
        <f>DGET('DB &gt; 100 ha'!$F$2:$N$41,'DB &gt; 100 ha'!$L$2,AP366:AR367)</f>
        <v>11</v>
      </c>
      <c r="AT366" s="77" t="s">
        <v>24</v>
      </c>
      <c r="AU366" s="77" t="s">
        <v>28</v>
      </c>
      <c r="AV366" s="77" t="s">
        <v>29</v>
      </c>
      <c r="AW366" s="300">
        <f>DGET('DB &gt; 100 ha'!$F$2:$N$41,'DB &gt; 100 ha'!$L$2,AT366:AV367)</f>
        <v>11</v>
      </c>
      <c r="AX366" s="77" t="s">
        <v>24</v>
      </c>
      <c r="AY366" s="77" t="s">
        <v>28</v>
      </c>
      <c r="AZ366" s="77" t="s">
        <v>29</v>
      </c>
      <c r="BA366" s="300">
        <f>DGET('DB &gt; 100 ha'!$F$2:$N$41,'DB &gt; 100 ha'!$L$2,AX366:AZ367)</f>
        <v>11</v>
      </c>
      <c r="BB366" s="77" t="s">
        <v>24</v>
      </c>
      <c r="BC366" s="77" t="s">
        <v>28</v>
      </c>
      <c r="BD366" s="77" t="s">
        <v>29</v>
      </c>
      <c r="BE366" s="300">
        <f>DGET('DB &gt; 100 ha'!$F$2:$N$41,'DB &gt; 100 ha'!$L$2,BB366:BD367)</f>
        <v>11</v>
      </c>
    </row>
    <row r="367" spans="21:57" ht="15" hidden="1" x14ac:dyDescent="0.25">
      <c r="U367" s="157" t="s">
        <v>337</v>
      </c>
      <c r="V367" s="67">
        <f>V365</f>
        <v>6</v>
      </c>
      <c r="W367" s="77" t="s">
        <v>174</v>
      </c>
      <c r="X367" s="65">
        <f>X365</f>
        <v>1</v>
      </c>
      <c r="Z367" s="67">
        <f>Z365</f>
        <v>6</v>
      </c>
      <c r="AA367" s="77" t="s">
        <v>174</v>
      </c>
      <c r="AB367" s="65">
        <f>AB365</f>
        <v>1</v>
      </c>
      <c r="AD367" s="67">
        <f>AD365</f>
        <v>6</v>
      </c>
      <c r="AE367" s="77" t="s">
        <v>174</v>
      </c>
      <c r="AF367" s="65">
        <f>AF365</f>
        <v>1</v>
      </c>
      <c r="AH367" s="67">
        <f>AH365</f>
        <v>6</v>
      </c>
      <c r="AI367" s="77" t="s">
        <v>174</v>
      </c>
      <c r="AJ367" s="65">
        <f>AJ365</f>
        <v>1</v>
      </c>
      <c r="AL367" s="67">
        <f>AL365</f>
        <v>6</v>
      </c>
      <c r="AM367" s="77" t="s">
        <v>174</v>
      </c>
      <c r="AN367" s="65">
        <f>AN365</f>
        <v>1</v>
      </c>
      <c r="AP367" s="67">
        <f>AP365</f>
        <v>6</v>
      </c>
      <c r="AQ367" s="77" t="s">
        <v>174</v>
      </c>
      <c r="AR367" s="65">
        <f>AR365</f>
        <v>1</v>
      </c>
      <c r="AT367" s="67">
        <f>AT365</f>
        <v>6</v>
      </c>
      <c r="AU367" s="77" t="s">
        <v>174</v>
      </c>
      <c r="AV367" s="65">
        <f>AV365</f>
        <v>1</v>
      </c>
      <c r="AX367" s="67">
        <f>AX365</f>
        <v>6</v>
      </c>
      <c r="AY367" s="77" t="s">
        <v>174</v>
      </c>
      <c r="AZ367" s="65">
        <f>AZ365</f>
        <v>1</v>
      </c>
      <c r="BB367" s="67">
        <f>BB365</f>
        <v>6</v>
      </c>
      <c r="BC367" s="77" t="s">
        <v>174</v>
      </c>
      <c r="BD367" s="65">
        <f>BD365</f>
        <v>1</v>
      </c>
    </row>
    <row r="368" spans="21:57" ht="15" hidden="1" x14ac:dyDescent="0.25">
      <c r="U368" s="157" t="s">
        <v>315</v>
      </c>
      <c r="V368" s="77" t="s">
        <v>24</v>
      </c>
      <c r="W368" s="77" t="s">
        <v>28</v>
      </c>
      <c r="X368" s="77" t="s">
        <v>29</v>
      </c>
      <c r="Y368" s="300">
        <f>DGET('DB &gt; 100 ha'!$F$2:$N$41,'DB &gt; 100 ha'!$M$2,V368:X369)</f>
        <v>0</v>
      </c>
      <c r="Z368" s="77" t="s">
        <v>24</v>
      </c>
      <c r="AA368" s="77" t="s">
        <v>28</v>
      </c>
      <c r="AB368" s="77" t="s">
        <v>29</v>
      </c>
      <c r="AC368" s="300">
        <f>DGET('DB &gt; 100 ha'!$F$2:$N$41,'DB &gt; 100 ha'!$M$2,Z368:AB369)</f>
        <v>0</v>
      </c>
      <c r="AD368" s="77" t="s">
        <v>24</v>
      </c>
      <c r="AE368" s="77" t="s">
        <v>28</v>
      </c>
      <c r="AF368" s="77" t="s">
        <v>29</v>
      </c>
      <c r="AG368" s="300">
        <f>DGET('DB &gt; 100 ha'!$F$2:$N$41,'DB &gt; 100 ha'!$M$2,AD368:AF369)</f>
        <v>0</v>
      </c>
      <c r="AH368" s="77" t="s">
        <v>24</v>
      </c>
      <c r="AI368" s="77" t="s">
        <v>28</v>
      </c>
      <c r="AJ368" s="77" t="s">
        <v>29</v>
      </c>
      <c r="AK368" s="300">
        <f>DGET('DB &gt; 100 ha'!$F$2:$N$41,'DB &gt; 100 ha'!$M$2,AH368:AJ369)</f>
        <v>0</v>
      </c>
      <c r="AL368" s="77" t="s">
        <v>24</v>
      </c>
      <c r="AM368" s="77" t="s">
        <v>28</v>
      </c>
      <c r="AN368" s="77" t="s">
        <v>29</v>
      </c>
      <c r="AO368" s="300">
        <f>DGET('DB &gt; 100 ha'!$F$2:$N$41,'DB &gt; 100 ha'!$M$2,AL368:AN369)</f>
        <v>0</v>
      </c>
      <c r="AP368" s="77" t="s">
        <v>24</v>
      </c>
      <c r="AQ368" s="77" t="s">
        <v>28</v>
      </c>
      <c r="AR368" s="77" t="s">
        <v>29</v>
      </c>
      <c r="AS368" s="300">
        <f>DGET('DB &gt; 100 ha'!$F$2:$N$41,'DB &gt; 100 ha'!$M$2,AP368:AR369)</f>
        <v>0</v>
      </c>
      <c r="AT368" s="77" t="s">
        <v>24</v>
      </c>
      <c r="AU368" s="77" t="s">
        <v>28</v>
      </c>
      <c r="AV368" s="77" t="s">
        <v>29</v>
      </c>
      <c r="AW368" s="300">
        <f>DGET('DB &gt; 100 ha'!$F$2:$N$41,'DB &gt; 100 ha'!$M$2,AT368:AV369)</f>
        <v>0</v>
      </c>
      <c r="AX368" s="77" t="s">
        <v>24</v>
      </c>
      <c r="AY368" s="77" t="s">
        <v>28</v>
      </c>
      <c r="AZ368" s="77" t="s">
        <v>29</v>
      </c>
      <c r="BA368" s="300">
        <f>DGET('DB &gt; 100 ha'!$F$2:$N$41,'DB &gt; 100 ha'!$M$2,AX368:AZ369)</f>
        <v>0</v>
      </c>
      <c r="BB368" s="77" t="s">
        <v>24</v>
      </c>
      <c r="BC368" s="77" t="s">
        <v>28</v>
      </c>
      <c r="BD368" s="77" t="s">
        <v>29</v>
      </c>
      <c r="BE368" s="300">
        <f>DGET('DB &gt; 100 ha'!$F$2:$N$41,'DB &gt; 100 ha'!$M$2,BB368:BD369)</f>
        <v>0</v>
      </c>
    </row>
    <row r="369" spans="21:56" ht="15" hidden="1" x14ac:dyDescent="0.25">
      <c r="U369" s="157" t="s">
        <v>342</v>
      </c>
      <c r="V369" s="67">
        <f>V367</f>
        <v>6</v>
      </c>
      <c r="W369" s="77" t="str">
        <f>W367</f>
        <v>&gt;20</v>
      </c>
      <c r="X369" s="65">
        <f>$O$64+1</f>
        <v>1</v>
      </c>
      <c r="Z369" s="67">
        <f>Z367</f>
        <v>6</v>
      </c>
      <c r="AA369" s="77" t="str">
        <f>AA367</f>
        <v>&gt;20</v>
      </c>
      <c r="AB369" s="65">
        <f>$O$64+1</f>
        <v>1</v>
      </c>
      <c r="AD369" s="67">
        <f>AD367</f>
        <v>6</v>
      </c>
      <c r="AE369" s="77" t="str">
        <f>AE367</f>
        <v>&gt;20</v>
      </c>
      <c r="AF369" s="65">
        <f>$O$64+1</f>
        <v>1</v>
      </c>
      <c r="AH369" s="67">
        <f>AH367</f>
        <v>6</v>
      </c>
      <c r="AI369" s="77" t="str">
        <f>AI367</f>
        <v>&gt;20</v>
      </c>
      <c r="AJ369" s="65">
        <f>$O$64+1</f>
        <v>1</v>
      </c>
      <c r="AL369" s="67">
        <f>AL367</f>
        <v>6</v>
      </c>
      <c r="AM369" s="77" t="str">
        <f>AM367</f>
        <v>&gt;20</v>
      </c>
      <c r="AN369" s="65">
        <f>$O$64+1</f>
        <v>1</v>
      </c>
      <c r="AP369" s="67">
        <f>AP367</f>
        <v>6</v>
      </c>
      <c r="AQ369" s="77" t="str">
        <f>AQ367</f>
        <v>&gt;20</v>
      </c>
      <c r="AR369" s="65">
        <f>$O$64+1</f>
        <v>1</v>
      </c>
      <c r="AT369" s="67">
        <f>AT367</f>
        <v>6</v>
      </c>
      <c r="AU369" s="77" t="str">
        <f>AU367</f>
        <v>&gt;20</v>
      </c>
      <c r="AV369" s="65">
        <f>$O$64+1</f>
        <v>1</v>
      </c>
      <c r="AX369" s="67">
        <f>AX367</f>
        <v>6</v>
      </c>
      <c r="AY369" s="77" t="str">
        <f>AY367</f>
        <v>&gt;20</v>
      </c>
      <c r="AZ369" s="65">
        <f>$O$64+1</f>
        <v>1</v>
      </c>
      <c r="BB369" s="67">
        <f>BB367</f>
        <v>6</v>
      </c>
      <c r="BC369" s="77" t="str">
        <f>BC367</f>
        <v>&gt;20</v>
      </c>
      <c r="BD369" s="65">
        <f>$O$64+1</f>
        <v>1</v>
      </c>
    </row>
    <row r="370" spans="21:56" hidden="1" x14ac:dyDescent="0.2"/>
    <row r="371" spans="21:56" hidden="1" x14ac:dyDescent="0.2"/>
    <row r="372" spans="21:56" hidden="1" x14ac:dyDescent="0.2">
      <c r="U372" s="65" t="s">
        <v>57</v>
      </c>
      <c r="V372" s="65" t="s">
        <v>24</v>
      </c>
      <c r="W372" s="65" t="s">
        <v>25</v>
      </c>
      <c r="X372" s="65" t="s">
        <v>110</v>
      </c>
    </row>
    <row r="373" spans="21:56" hidden="1" x14ac:dyDescent="0.2">
      <c r="V373" s="65" t="s">
        <v>4</v>
      </c>
      <c r="W373" s="65">
        <v>0</v>
      </c>
      <c r="X373" s="65">
        <v>43</v>
      </c>
    </row>
    <row r="374" spans="21:56" hidden="1" x14ac:dyDescent="0.2">
      <c r="U374" s="65" t="s">
        <v>57</v>
      </c>
      <c r="V374" s="65" t="s">
        <v>24</v>
      </c>
      <c r="W374" s="65" t="s">
        <v>25</v>
      </c>
      <c r="X374" s="65" t="s">
        <v>110</v>
      </c>
    </row>
    <row r="375" spans="21:56" hidden="1" x14ac:dyDescent="0.2">
      <c r="V375" s="65" t="s">
        <v>5</v>
      </c>
      <c r="W375" s="65">
        <v>0</v>
      </c>
      <c r="X375" s="65">
        <f>X373</f>
        <v>43</v>
      </c>
    </row>
    <row r="376" spans="21:56" hidden="1" x14ac:dyDescent="0.2">
      <c r="U376" s="65" t="s">
        <v>57</v>
      </c>
      <c r="V376" s="65" t="s">
        <v>24</v>
      </c>
      <c r="W376" s="65" t="s">
        <v>25</v>
      </c>
      <c r="X376" s="65" t="s">
        <v>110</v>
      </c>
    </row>
    <row r="377" spans="21:56" hidden="1" x14ac:dyDescent="0.2">
      <c r="V377" s="65" t="s">
        <v>6</v>
      </c>
      <c r="W377" s="65">
        <v>0</v>
      </c>
      <c r="X377" s="65">
        <f>X375</f>
        <v>43</v>
      </c>
    </row>
    <row r="378" spans="21:56" hidden="1" x14ac:dyDescent="0.2">
      <c r="U378" s="65" t="s">
        <v>56</v>
      </c>
      <c r="V378" s="65" t="s">
        <v>24</v>
      </c>
      <c r="W378" s="65" t="s">
        <v>25</v>
      </c>
      <c r="X378" s="65" t="s">
        <v>110</v>
      </c>
    </row>
    <row r="379" spans="21:56" hidden="1" x14ac:dyDescent="0.2">
      <c r="V379" s="65" t="s">
        <v>4</v>
      </c>
      <c r="W379" s="65">
        <v>0</v>
      </c>
      <c r="X379" s="65">
        <v>42</v>
      </c>
    </row>
    <row r="380" spans="21:56" hidden="1" x14ac:dyDescent="0.2">
      <c r="V380" s="65" t="s">
        <v>24</v>
      </c>
      <c r="W380" s="65" t="s">
        <v>25</v>
      </c>
      <c r="X380" s="65" t="s">
        <v>110</v>
      </c>
    </row>
    <row r="381" spans="21:56" hidden="1" x14ac:dyDescent="0.2">
      <c r="V381" s="65" t="s">
        <v>5</v>
      </c>
      <c r="W381" s="65">
        <v>0</v>
      </c>
      <c r="X381" s="65">
        <f>X379</f>
        <v>42</v>
      </c>
    </row>
    <row r="382" spans="21:56" hidden="1" x14ac:dyDescent="0.2">
      <c r="V382" s="65" t="s">
        <v>24</v>
      </c>
      <c r="W382" s="65" t="s">
        <v>25</v>
      </c>
      <c r="X382" s="65" t="s">
        <v>110</v>
      </c>
    </row>
    <row r="383" spans="21:56" hidden="1" x14ac:dyDescent="0.2">
      <c r="V383" s="65" t="s">
        <v>6</v>
      </c>
      <c r="W383" s="65">
        <v>0</v>
      </c>
      <c r="X383" s="65">
        <f>X381</f>
        <v>42</v>
      </c>
    </row>
    <row r="384" spans="21:56" hidden="1" x14ac:dyDescent="0.2">
      <c r="U384" s="65" t="s">
        <v>351</v>
      </c>
      <c r="V384" s="65" t="s">
        <v>24</v>
      </c>
      <c r="W384" s="65" t="s">
        <v>25</v>
      </c>
      <c r="X384" s="65" t="s">
        <v>110</v>
      </c>
    </row>
    <row r="385" spans="21:25" hidden="1" x14ac:dyDescent="0.2">
      <c r="V385" s="65" t="s">
        <v>4</v>
      </c>
      <c r="W385" s="65">
        <v>0</v>
      </c>
      <c r="X385" s="65">
        <v>41</v>
      </c>
    </row>
    <row r="386" spans="21:25" hidden="1" x14ac:dyDescent="0.2">
      <c r="V386" s="65" t="s">
        <v>24</v>
      </c>
      <c r="W386" s="65" t="s">
        <v>25</v>
      </c>
      <c r="X386" s="65" t="s">
        <v>110</v>
      </c>
    </row>
    <row r="387" spans="21:25" hidden="1" x14ac:dyDescent="0.2">
      <c r="V387" s="65" t="s">
        <v>5</v>
      </c>
      <c r="W387" s="65">
        <v>0</v>
      </c>
      <c r="X387" s="65">
        <f>X385</f>
        <v>41</v>
      </c>
    </row>
    <row r="388" spans="21:25" hidden="1" x14ac:dyDescent="0.2">
      <c r="V388" s="65" t="s">
        <v>24</v>
      </c>
      <c r="W388" s="65" t="s">
        <v>25</v>
      </c>
      <c r="X388" s="65" t="s">
        <v>110</v>
      </c>
    </row>
    <row r="389" spans="21:25" hidden="1" x14ac:dyDescent="0.2">
      <c r="V389" s="65" t="s">
        <v>6</v>
      </c>
      <c r="W389" s="65">
        <v>0</v>
      </c>
      <c r="X389" s="65">
        <f>X387</f>
        <v>41</v>
      </c>
    </row>
    <row r="390" spans="21:25" hidden="1" x14ac:dyDescent="0.2">
      <c r="U390" s="65" t="s">
        <v>183</v>
      </c>
      <c r="V390" s="65" t="s">
        <v>24</v>
      </c>
      <c r="W390" s="65" t="s">
        <v>25</v>
      </c>
      <c r="X390" s="65" t="s">
        <v>110</v>
      </c>
    </row>
    <row r="391" spans="21:25" hidden="1" x14ac:dyDescent="0.2">
      <c r="X391" s="65">
        <v>61</v>
      </c>
      <c r="Y391" s="65">
        <v>61</v>
      </c>
    </row>
    <row r="392" spans="21:25" hidden="1" x14ac:dyDescent="0.2">
      <c r="U392" s="65" t="s">
        <v>352</v>
      </c>
      <c r="X392" s="65" t="s">
        <v>110</v>
      </c>
      <c r="Y392" s="65" t="s">
        <v>110</v>
      </c>
    </row>
    <row r="393" spans="21:25" hidden="1" x14ac:dyDescent="0.2">
      <c r="X393" s="65">
        <v>62</v>
      </c>
      <c r="Y393" s="65">
        <v>621</v>
      </c>
    </row>
    <row r="394" spans="21:25" hidden="1" x14ac:dyDescent="0.2">
      <c r="U394" s="65" t="s">
        <v>353</v>
      </c>
      <c r="V394" s="65" t="s">
        <v>24</v>
      </c>
      <c r="W394" s="65" t="s">
        <v>25</v>
      </c>
      <c r="X394" s="65" t="s">
        <v>110</v>
      </c>
    </row>
    <row r="395" spans="21:25" hidden="1" x14ac:dyDescent="0.2">
      <c r="V395" s="65" t="s">
        <v>6</v>
      </c>
      <c r="W395" s="65">
        <v>0</v>
      </c>
      <c r="X395" s="65">
        <v>52</v>
      </c>
    </row>
    <row r="396" spans="21:25" hidden="1" x14ac:dyDescent="0.2">
      <c r="V396" s="65" t="s">
        <v>24</v>
      </c>
      <c r="W396" s="65" t="s">
        <v>25</v>
      </c>
      <c r="X396" s="65" t="s">
        <v>110</v>
      </c>
    </row>
    <row r="397" spans="21:25" hidden="1" x14ac:dyDescent="0.2">
      <c r="V397" s="65" t="s">
        <v>4</v>
      </c>
      <c r="W397" s="65">
        <v>0</v>
      </c>
      <c r="X397" s="65">
        <v>52</v>
      </c>
    </row>
    <row r="398" spans="21:25" hidden="1" x14ac:dyDescent="0.2">
      <c r="U398" s="65" t="s">
        <v>354</v>
      </c>
      <c r="V398" s="65" t="s">
        <v>24</v>
      </c>
      <c r="W398" s="65" t="s">
        <v>25</v>
      </c>
      <c r="X398" s="65" t="s">
        <v>110</v>
      </c>
    </row>
    <row r="399" spans="21:25" hidden="1" x14ac:dyDescent="0.2">
      <c r="W399" s="65">
        <v>0</v>
      </c>
      <c r="X399" s="65">
        <v>51</v>
      </c>
    </row>
    <row r="400" spans="21:25" hidden="1" x14ac:dyDescent="0.2">
      <c r="U400" s="65" t="s">
        <v>355</v>
      </c>
      <c r="V400" s="65" t="s">
        <v>24</v>
      </c>
      <c r="W400" s="65" t="s">
        <v>25</v>
      </c>
      <c r="X400" s="65" t="s">
        <v>110</v>
      </c>
    </row>
    <row r="401" spans="21:24" hidden="1" x14ac:dyDescent="0.2">
      <c r="W401" s="65">
        <v>0</v>
      </c>
      <c r="X401" s="65">
        <v>73</v>
      </c>
    </row>
    <row r="402" spans="21:24" hidden="1" x14ac:dyDescent="0.2">
      <c r="U402" s="65" t="s">
        <v>356</v>
      </c>
      <c r="V402" s="65" t="s">
        <v>24</v>
      </c>
      <c r="W402" s="65" t="s">
        <v>25</v>
      </c>
      <c r="X402" s="65" t="s">
        <v>110</v>
      </c>
    </row>
    <row r="403" spans="21:24" hidden="1" x14ac:dyDescent="0.2">
      <c r="W403" s="65">
        <v>0</v>
      </c>
      <c r="X403" s="65">
        <v>55</v>
      </c>
    </row>
    <row r="404" spans="21:24" hidden="1" x14ac:dyDescent="0.2">
      <c r="U404" s="65" t="s">
        <v>356</v>
      </c>
      <c r="V404" s="65" t="s">
        <v>24</v>
      </c>
      <c r="W404" s="65" t="s">
        <v>25</v>
      </c>
      <c r="X404" s="65" t="s">
        <v>110</v>
      </c>
    </row>
    <row r="405" spans="21:24" hidden="1" x14ac:dyDescent="0.2">
      <c r="W405" s="65">
        <v>0</v>
      </c>
      <c r="X405" s="65">
        <v>71</v>
      </c>
    </row>
    <row r="406" spans="21:24" hidden="1" x14ac:dyDescent="0.2"/>
    <row r="407" spans="21:24" hidden="1" x14ac:dyDescent="0.2"/>
    <row r="408" spans="21:24" hidden="1" x14ac:dyDescent="0.2"/>
    <row r="409" spans="21:24" hidden="1" x14ac:dyDescent="0.2"/>
    <row r="410" spans="21:24" hidden="1" x14ac:dyDescent="0.2"/>
    <row r="411" spans="21:24" hidden="1" x14ac:dyDescent="0.2"/>
    <row r="412" spans="21:24" hidden="1" x14ac:dyDescent="0.2"/>
    <row r="413" spans="21:24" hidden="1" x14ac:dyDescent="0.2"/>
    <row r="414" spans="21:24" hidden="1" x14ac:dyDescent="0.2"/>
    <row r="415" spans="21:24" hidden="1" x14ac:dyDescent="0.2"/>
    <row r="416" spans="21:24"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sheetData>
  <sheetProtection password="F582" sheet="1" objects="1" scenarios="1" selectLockedCells="1"/>
  <mergeCells count="24">
    <mergeCell ref="D69:E69"/>
    <mergeCell ref="A1:L1"/>
    <mergeCell ref="A2:B2"/>
    <mergeCell ref="C2:L2"/>
    <mergeCell ref="D45:H45"/>
    <mergeCell ref="B46:C46"/>
    <mergeCell ref="B57:J57"/>
    <mergeCell ref="B58:J58"/>
    <mergeCell ref="B59:J59"/>
    <mergeCell ref="B60:J60"/>
    <mergeCell ref="F67:L67"/>
    <mergeCell ref="D68:E68"/>
    <mergeCell ref="B130:B134"/>
    <mergeCell ref="D70:E70"/>
    <mergeCell ref="D71:E71"/>
    <mergeCell ref="D72:E72"/>
    <mergeCell ref="D78:L78"/>
    <mergeCell ref="B81:B85"/>
    <mergeCell ref="B88:B92"/>
    <mergeCell ref="B95:B99"/>
    <mergeCell ref="B102:B106"/>
    <mergeCell ref="B109:B113"/>
    <mergeCell ref="B116:B120"/>
    <mergeCell ref="B123:B127"/>
  </mergeCells>
  <conditionalFormatting sqref="D81:L134">
    <cfRule type="cellIs" dxfId="31" priority="11" operator="equal">
      <formula>0</formula>
    </cfRule>
  </conditionalFormatting>
  <conditionalFormatting sqref="F137">
    <cfRule type="cellIs" dxfId="30" priority="10" operator="equal">
      <formula>0</formula>
    </cfRule>
  </conditionalFormatting>
  <conditionalFormatting sqref="K137">
    <cfRule type="cellIs" dxfId="29" priority="9" operator="equal">
      <formula>0</formula>
    </cfRule>
  </conditionalFormatting>
  <conditionalFormatting sqref="F153 F151">
    <cfRule type="cellIs" dxfId="28" priority="2" operator="equal">
      <formula>0</formula>
    </cfRule>
  </conditionalFormatting>
  <conditionalFormatting sqref="F139">
    <cfRule type="cellIs" dxfId="27" priority="8" operator="equal">
      <formula>0</formula>
    </cfRule>
  </conditionalFormatting>
  <conditionalFormatting sqref="F141">
    <cfRule type="cellIs" dxfId="26" priority="7" operator="equal">
      <formula>0</formula>
    </cfRule>
  </conditionalFormatting>
  <conditionalFormatting sqref="F149">
    <cfRule type="cellIs" dxfId="25" priority="3" operator="equal">
      <formula>0</formula>
    </cfRule>
  </conditionalFormatting>
  <conditionalFormatting sqref="K141 K139">
    <cfRule type="cellIs" dxfId="24" priority="6" operator="equal">
      <formula>0</formula>
    </cfRule>
  </conditionalFormatting>
  <conditionalFormatting sqref="F143">
    <cfRule type="cellIs" dxfId="23" priority="5" operator="equal">
      <formula>0</formula>
    </cfRule>
  </conditionalFormatting>
  <conditionalFormatting sqref="F147 F145">
    <cfRule type="cellIs" dxfId="22" priority="4" operator="equal">
      <formula>0</formula>
    </cfRule>
  </conditionalFormatting>
  <conditionalFormatting sqref="H81:L85">
    <cfRule type="cellIs" dxfId="21" priority="1" operator="notEqual">
      <formula>0</formula>
    </cfRule>
  </conditionalFormatting>
  <pageMargins left="0.7" right="0.7" top="0.78740157499999996" bottom="0.78740157499999996" header="0.3" footer="0.3"/>
  <pageSetup paperSize="9" scale="64"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BE450"/>
  <sheetViews>
    <sheetView showGridLines="0" zoomScale="85" zoomScaleNormal="85" workbookViewId="0">
      <selection activeCell="BD2" sqref="BD2"/>
    </sheetView>
  </sheetViews>
  <sheetFormatPr baseColWidth="10" defaultRowHeight="14.25" x14ac:dyDescent="0.2"/>
  <cols>
    <col min="1" max="1" width="8.85546875" style="65" customWidth="1"/>
    <col min="2" max="2" width="11.42578125" style="65"/>
    <col min="3" max="3" width="12" style="65" customWidth="1"/>
    <col min="4" max="12" width="11.42578125" style="65"/>
    <col min="13" max="13" width="3.140625" style="65" customWidth="1"/>
    <col min="14" max="14" width="10.42578125" style="65" hidden="1" customWidth="1"/>
    <col min="15" max="15" width="7.5703125" style="65" hidden="1" customWidth="1"/>
    <col min="16" max="16" width="11.42578125" style="65" hidden="1" customWidth="1"/>
    <col min="17" max="17" width="7.28515625" style="65" hidden="1" customWidth="1"/>
    <col min="18" max="18" width="10.7109375" style="65" hidden="1" customWidth="1"/>
    <col min="19" max="23" width="7.28515625" style="65" hidden="1" customWidth="1"/>
    <col min="24" max="24" width="7.85546875" style="65" hidden="1" customWidth="1"/>
    <col min="25" max="25" width="9.5703125" style="65" hidden="1" customWidth="1"/>
    <col min="26" max="26" width="6.28515625" style="65" hidden="1" customWidth="1"/>
    <col min="27" max="46" width="5.28515625" style="65" hidden="1" customWidth="1"/>
    <col min="47" max="49" width="4.28515625" style="65" hidden="1" customWidth="1"/>
    <col min="50" max="52" width="5.7109375" style="65" hidden="1" customWidth="1"/>
    <col min="53" max="59" width="5.7109375" style="65" customWidth="1"/>
    <col min="60" max="16384" width="11.42578125" style="65"/>
  </cols>
  <sheetData>
    <row r="1" spans="1:46" s="158" customFormat="1" ht="48" customHeight="1" x14ac:dyDescent="0.2">
      <c r="A1" s="380" t="s">
        <v>297</v>
      </c>
      <c r="B1" s="380"/>
      <c r="C1" s="380"/>
      <c r="D1" s="380"/>
      <c r="E1" s="380"/>
      <c r="F1" s="380"/>
      <c r="G1" s="380"/>
      <c r="H1" s="380"/>
      <c r="I1" s="380"/>
      <c r="J1" s="380"/>
      <c r="K1" s="380"/>
      <c r="L1" s="380"/>
      <c r="M1" s="108"/>
      <c r="N1" s="108"/>
      <c r="O1" s="108"/>
      <c r="P1" s="108"/>
      <c r="Q1" s="108"/>
      <c r="R1" s="108"/>
      <c r="S1" s="108"/>
      <c r="T1" s="108"/>
      <c r="AT1" s="83"/>
    </row>
    <row r="2" spans="1:46" s="158" customFormat="1" ht="18" customHeight="1" x14ac:dyDescent="0.2">
      <c r="A2" s="379" t="s">
        <v>296</v>
      </c>
      <c r="B2" s="379"/>
      <c r="C2" s="378" t="str">
        <f>'Bestandesdaten &gt;100 ha'!A2&amp;",  "&amp;'Bestandesdaten &gt;100 ha'!A3</f>
        <v>Name,  Anschrift</v>
      </c>
      <c r="D2" s="378"/>
      <c r="E2" s="378"/>
      <c r="F2" s="378"/>
      <c r="G2" s="378"/>
      <c r="H2" s="378"/>
      <c r="I2" s="378"/>
      <c r="J2" s="378"/>
      <c r="K2" s="378"/>
      <c r="L2" s="378"/>
      <c r="M2" s="108"/>
      <c r="N2" s="108"/>
      <c r="O2" s="108"/>
      <c r="P2" s="108"/>
      <c r="Q2" s="108"/>
      <c r="R2" s="108"/>
      <c r="S2" s="108"/>
      <c r="T2" s="108"/>
      <c r="AT2" s="83"/>
    </row>
    <row r="3" spans="1:46" ht="21" customHeight="1" x14ac:dyDescent="0.25">
      <c r="A3" s="285" t="s">
        <v>240</v>
      </c>
      <c r="B3" s="172"/>
      <c r="C3" s="172"/>
      <c r="D3" s="172"/>
      <c r="E3" s="172"/>
      <c r="F3" s="172"/>
      <c r="G3" s="172"/>
      <c r="H3" s="172" t="s">
        <v>309</v>
      </c>
      <c r="I3" s="295" t="s">
        <v>26</v>
      </c>
      <c r="J3" s="172"/>
      <c r="K3" s="172"/>
      <c r="L3" s="173"/>
      <c r="N3" s="65" t="s">
        <v>345</v>
      </c>
      <c r="R3" s="159"/>
      <c r="S3" s="79" t="s">
        <v>37</v>
      </c>
      <c r="T3" s="77"/>
      <c r="U3" s="77" t="s">
        <v>236</v>
      </c>
      <c r="V3" s="77"/>
      <c r="W3" s="77" t="s">
        <v>237</v>
      </c>
      <c r="X3" s="77"/>
      <c r="Y3" s="77" t="s">
        <v>238</v>
      </c>
      <c r="Z3" s="78"/>
      <c r="AA3" s="159" t="s">
        <v>298</v>
      </c>
    </row>
    <row r="4" spans="1:46" ht="15" x14ac:dyDescent="0.25">
      <c r="A4" s="278" t="s">
        <v>197</v>
      </c>
      <c r="B4" s="111"/>
      <c r="C4" s="111"/>
      <c r="D4" s="111"/>
      <c r="E4" s="111"/>
      <c r="F4" s="111"/>
      <c r="G4" s="111"/>
      <c r="H4" s="111"/>
      <c r="I4" s="279"/>
      <c r="J4" s="111"/>
      <c r="K4" s="111"/>
      <c r="L4" s="111"/>
      <c r="R4" s="160" t="s">
        <v>102</v>
      </c>
      <c r="S4" s="72" t="s">
        <v>234</v>
      </c>
      <c r="T4" s="74" t="s">
        <v>235</v>
      </c>
      <c r="U4" s="74" t="s">
        <v>234</v>
      </c>
      <c r="V4" s="74" t="s">
        <v>235</v>
      </c>
      <c r="W4" s="74" t="s">
        <v>234</v>
      </c>
      <c r="X4" s="74" t="s">
        <v>235</v>
      </c>
      <c r="Y4" s="74" t="s">
        <v>234</v>
      </c>
      <c r="Z4" s="75" t="s">
        <v>235</v>
      </c>
      <c r="AA4" s="161"/>
    </row>
    <row r="5" spans="1:46" ht="15" hidden="1" x14ac:dyDescent="0.25">
      <c r="A5" s="278"/>
      <c r="B5" s="111" t="s">
        <v>194</v>
      </c>
      <c r="C5" s="111"/>
      <c r="D5" s="111"/>
      <c r="E5" s="111"/>
      <c r="F5" s="111"/>
      <c r="G5" s="111"/>
      <c r="H5" s="111"/>
      <c r="I5" s="280">
        <f>DSUM('Bestandesdaten &gt;100 ha'!$A$9:$AK$1100,'Bestandesdaten &gt;100 ha'!$D$9,R162:S163)</f>
        <v>5</v>
      </c>
      <c r="J5" s="111"/>
      <c r="K5" s="111"/>
      <c r="L5" s="111"/>
      <c r="N5" s="317" t="e">
        <f>SUM(N81:O134)</f>
        <v>#VALUE!</v>
      </c>
      <c r="R5" s="161">
        <f>DSUM('Bestandesdaten &gt;100 ha'!$A$8:$AK$1100,'Bestandesdaten &gt;100 ha'!$AK$8,$N190:$N191)</f>
        <v>0</v>
      </c>
      <c r="S5" s="162">
        <f>DSUM('Bestandesdaten &gt;100 ha'!$A$8:$AK$1100,'Bestandesdaten &gt;100 ha'!$AG$8,$N$190:$N$191)</f>
        <v>0</v>
      </c>
      <c r="T5" s="163">
        <f>DSUM('Bestandesdaten &gt;100 ha'!$A$8:$AK$1100,'Bestandesdaten &gt;100 ha'!$AC$8,$N$190:$N$191)</f>
        <v>5</v>
      </c>
      <c r="U5" s="163">
        <f>DSUM('Bestandesdaten &gt;100 ha'!$A$8:$AK$1100,'Bestandesdaten &gt;100 ha'!$AH$8,$N$190:$N$191)</f>
        <v>0</v>
      </c>
      <c r="V5" s="163">
        <f>DSUM('Bestandesdaten &gt;100 ha'!$A$8:$AK$1100,'Bestandesdaten &gt;100 ha'!$AD$8,$N$190:$N$191)</f>
        <v>0</v>
      </c>
      <c r="W5" s="163">
        <f>DSUM('Bestandesdaten &gt;100 ha'!$A$8:$AK$1100,'Bestandesdaten &gt;100 ha'!$AI$8,$N$190:$N$191)</f>
        <v>0</v>
      </c>
      <c r="X5" s="163">
        <f>DSUM('Bestandesdaten &gt;100 ha'!$A$8:$AK$1100,'Bestandesdaten &gt;100 ha'!$AE$8,$N$190:$N$191)</f>
        <v>0</v>
      </c>
      <c r="Y5" s="163">
        <f>DSUM('Bestandesdaten &gt;100 ha'!$A$8:$AK$1100,'Bestandesdaten &gt;100 ha'!$AJ$8,$N$190:$N$191)</f>
        <v>0</v>
      </c>
      <c r="Z5" s="164">
        <f>DSUM('Bestandesdaten &gt;100 ha'!$A$8:$AK$1100,'Bestandesdaten &gt;100 ha'!$AF$8,$N$190:$N$191)</f>
        <v>0</v>
      </c>
      <c r="AA5" s="161">
        <f>DSUM('Bestandesdaten &gt;100 ha'!$A$8:$AK$1100,'Bestandesdaten &gt;100 ha'!$Z$8,$N190:$N191)</f>
        <v>0</v>
      </c>
    </row>
    <row r="6" spans="1:46" ht="15" hidden="1" x14ac:dyDescent="0.25">
      <c r="A6" s="278"/>
      <c r="B6" s="111"/>
      <c r="C6" s="111"/>
      <c r="D6" s="111"/>
      <c r="E6" s="111"/>
      <c r="F6" s="111"/>
      <c r="G6" s="111"/>
      <c r="H6" s="111"/>
      <c r="I6" s="280"/>
      <c r="J6" s="111"/>
      <c r="K6" s="111"/>
      <c r="L6" s="111"/>
      <c r="N6" s="317"/>
      <c r="R6" s="160"/>
      <c r="S6" s="72"/>
      <c r="T6" s="74"/>
      <c r="U6" s="74"/>
      <c r="V6" s="74"/>
      <c r="W6" s="74"/>
      <c r="X6" s="74"/>
      <c r="Y6" s="74"/>
      <c r="Z6" s="75"/>
      <c r="AA6" s="160"/>
    </row>
    <row r="7" spans="1:46" ht="15" hidden="1" x14ac:dyDescent="0.25">
      <c r="A7" s="278"/>
      <c r="B7" s="278" t="s">
        <v>195</v>
      </c>
      <c r="C7" s="278"/>
      <c r="D7" s="278"/>
      <c r="E7" s="278"/>
      <c r="F7" s="278"/>
      <c r="G7" s="278"/>
      <c r="H7" s="278"/>
      <c r="I7" s="319">
        <f>DSUM('Bestandesdaten &gt;100 ha'!$A$9:$AK$1100,'Bestandesdaten &gt;100 ha'!$D$9,N162:N163)</f>
        <v>0</v>
      </c>
      <c r="J7" s="111" t="s">
        <v>122</v>
      </c>
      <c r="K7" s="111"/>
      <c r="L7" s="111"/>
      <c r="R7" s="161">
        <f>DSUM('Bestandesdaten &gt;100 ha'!$A$8:$AK$1100,'Bestandesdaten &gt;100 ha'!$AK$8,$N162:$N163)</f>
        <v>0</v>
      </c>
      <c r="S7" s="162">
        <f>DSUM('Bestandesdaten &gt;100 ha'!$A$8:$AK$1100,'Bestandesdaten &gt;100 ha'!$AG$8,N162:N163)</f>
        <v>0</v>
      </c>
      <c r="T7" s="163">
        <f>DSUM('Bestandesdaten &gt;100 ha'!$A$8:$AK$1100,'Bestandesdaten &gt;100 ha'!$AC$8,N162:N163)</f>
        <v>0</v>
      </c>
      <c r="U7" s="163">
        <f>DSUM('Bestandesdaten &gt;100 ha'!$A$8:$AK$1100,'Bestandesdaten &gt;100 ha'!$AH$8,N162:N163)</f>
        <v>0</v>
      </c>
      <c r="V7" s="163">
        <f>DSUM('Bestandesdaten &gt;100 ha'!$A$8:$AK$1100,'Bestandesdaten &gt;100 ha'!$AD$8,N162:N163)</f>
        <v>0</v>
      </c>
      <c r="W7" s="163">
        <f>DSUM('Bestandesdaten &gt;100 ha'!$A$8:$AK$1100,'Bestandesdaten &gt;100 ha'!$AI$8,N162:N163)</f>
        <v>0</v>
      </c>
      <c r="X7" s="163">
        <f>DSUM('Bestandesdaten &gt;100 ha'!$A$8:$AK$1100,'Bestandesdaten &gt;100 ha'!$AE$8,N162:N163)</f>
        <v>0</v>
      </c>
      <c r="Y7" s="163">
        <f>DSUM('Bestandesdaten &gt;100 ha'!$A$8:$AK$1100,'Bestandesdaten &gt;100 ha'!$AJ$8,N162:N163)</f>
        <v>0</v>
      </c>
      <c r="Z7" s="164">
        <f>DSUM('Bestandesdaten &gt;100 ha'!$A$8:$AK$1100,'Bestandesdaten &gt;100 ha'!$AF$8,N162:N163)</f>
        <v>0</v>
      </c>
      <c r="AA7" s="161">
        <f>DSUM('Bestandesdaten &gt;100 ha'!$A$8:$AK$1100,'Bestandesdaten &gt;100 ha'!$Z$8,$N162:$N163)</f>
        <v>0</v>
      </c>
    </row>
    <row r="8" spans="1:46" ht="15" hidden="1" x14ac:dyDescent="0.25">
      <c r="A8" s="278"/>
      <c r="B8" s="111"/>
      <c r="C8" s="111"/>
      <c r="D8" s="111"/>
      <c r="E8" s="111"/>
      <c r="F8" s="111"/>
      <c r="G8" s="111"/>
      <c r="H8" s="111"/>
      <c r="I8" s="280"/>
      <c r="J8" s="111"/>
      <c r="K8" s="111"/>
      <c r="L8" s="111"/>
      <c r="N8" s="317" t="e">
        <f>SUM(N79:N134)</f>
        <v>#VALUE!</v>
      </c>
      <c r="R8" s="160"/>
      <c r="S8" s="72"/>
      <c r="T8" s="74"/>
      <c r="U8" s="74"/>
      <c r="V8" s="74"/>
      <c r="W8" s="74"/>
      <c r="X8" s="74"/>
      <c r="Y8" s="74"/>
      <c r="Z8" s="75"/>
      <c r="AA8" s="160"/>
    </row>
    <row r="9" spans="1:46" ht="15" hidden="1" x14ac:dyDescent="0.25">
      <c r="A9" s="278"/>
      <c r="B9" s="278" t="s">
        <v>196</v>
      </c>
      <c r="C9" s="278"/>
      <c r="D9" s="278"/>
      <c r="E9" s="278"/>
      <c r="F9" s="278"/>
      <c r="G9" s="278"/>
      <c r="H9" s="278"/>
      <c r="I9" s="319">
        <f>DSUM('Bestandesdaten &gt;100 ha'!$A$9:$AK$1100,'Bestandesdaten &gt;100 ha'!$D$9,O180:O181)</f>
        <v>0</v>
      </c>
      <c r="J9" s="278" t="s">
        <v>122</v>
      </c>
      <c r="K9" s="111"/>
      <c r="L9" s="111"/>
      <c r="N9" s="317" t="e">
        <f>SUM(N81:N134)</f>
        <v>#VALUE!</v>
      </c>
      <c r="R9" s="161">
        <f>DSUM('Bestandesdaten &gt;100 ha'!$A$8:$AK$1100,'Bestandesdaten &gt;100 ha'!$AK$8,N164:N165)</f>
        <v>0</v>
      </c>
      <c r="S9" s="162">
        <f>DSUM('Bestandesdaten &gt;100 ha'!$A$8:$AK$1100,'Bestandesdaten &gt;100 ha'!$AG$8,N164:N165)</f>
        <v>0</v>
      </c>
      <c r="T9" s="163">
        <f>DSUM('Bestandesdaten &gt;100 ha'!$A$8:$AK$1100,'Bestandesdaten &gt;100 ha'!$AC$8,N164:N165)</f>
        <v>0</v>
      </c>
      <c r="U9" s="163">
        <f>DSUM('Bestandesdaten &gt;100 ha'!$A$8:$AK$1100,'Bestandesdaten &gt;100 ha'!$AH$8,N164:N165)</f>
        <v>0</v>
      </c>
      <c r="V9" s="163">
        <f>DSUM('Bestandesdaten &gt;100 ha'!$A$8:$AK$1100,'Bestandesdaten &gt;100 ha'!$AD$8,N164:N165)</f>
        <v>0</v>
      </c>
      <c r="W9" s="163">
        <f>DSUM('Bestandesdaten &gt;100 ha'!$A$8:$AK$1100,'Bestandesdaten &gt;100 ha'!$AI$8,N164:N165)</f>
        <v>0</v>
      </c>
      <c r="X9" s="163">
        <f>DSUM('Bestandesdaten &gt;100 ha'!$A$8:$AK$1100,'Bestandesdaten &gt;100 ha'!$AE$8,N164:N165)</f>
        <v>0</v>
      </c>
      <c r="Y9" s="163">
        <f>DSUM('Bestandesdaten &gt;100 ha'!$A$8:$AK$1100,'Bestandesdaten &gt;100 ha'!$AJ$8,N164:N165)</f>
        <v>0</v>
      </c>
      <c r="Z9" s="164">
        <f>DSUM('Bestandesdaten &gt;100 ha'!$A$8:$AK$1100,'Bestandesdaten &gt;100 ha'!$AF$8,N164:N165)</f>
        <v>0</v>
      </c>
      <c r="AA9" s="161">
        <f>DSUM('Bestandesdaten &gt;100 ha'!$A$8:$AK$1100,'Bestandesdaten &gt;100 ha'!$Z$8,$N164:$N165)</f>
        <v>0</v>
      </c>
    </row>
    <row r="10" spans="1:46" ht="15" hidden="1" x14ac:dyDescent="0.25">
      <c r="A10" s="278"/>
      <c r="B10" s="111"/>
      <c r="C10" s="111"/>
      <c r="D10" s="111"/>
      <c r="E10" s="111"/>
      <c r="F10" s="111"/>
      <c r="G10" s="111"/>
      <c r="H10" s="111"/>
      <c r="I10" s="280"/>
      <c r="J10" s="111"/>
      <c r="K10" s="111"/>
      <c r="L10" s="111"/>
      <c r="N10" s="317"/>
      <c r="R10" s="160"/>
      <c r="S10" s="72"/>
      <c r="T10" s="74"/>
      <c r="U10" s="74"/>
      <c r="V10" s="74"/>
      <c r="W10" s="74"/>
      <c r="X10" s="74"/>
      <c r="Y10" s="74"/>
      <c r="Z10" s="75"/>
      <c r="AA10" s="160"/>
    </row>
    <row r="11" spans="1:46" ht="15.75" customHeight="1" x14ac:dyDescent="0.25">
      <c r="A11" s="278"/>
      <c r="B11" s="278" t="s">
        <v>225</v>
      </c>
      <c r="C11" s="278"/>
      <c r="D11" s="278"/>
      <c r="E11" s="278"/>
      <c r="F11" s="278"/>
      <c r="G11" s="278"/>
      <c r="H11" s="278"/>
      <c r="I11" s="319">
        <f>DSUM('Bestandesdaten &gt;100 ha'!$A$9:$AK$1100,'Bestandesdaten &gt;100 ha'!$D$9,O182:O183)</f>
        <v>0</v>
      </c>
      <c r="J11" s="278" t="s">
        <v>122</v>
      </c>
      <c r="K11" s="111"/>
      <c r="L11" s="111"/>
      <c r="N11" s="317" t="e">
        <f>SUM(N83:N136)</f>
        <v>#VALUE!</v>
      </c>
      <c r="R11" s="161">
        <f>DSUM('Bestandesdaten &gt;100 ha'!$A$8:$AK$1100,'Bestandesdaten &gt;100 ha'!$AK$8,$O182:$O183)</f>
        <v>0</v>
      </c>
      <c r="S11" s="162">
        <f>DSUM('Bestandesdaten &gt;100 ha'!$A$8:$AK$1100,'Bestandesdaten &gt;100 ha'!$AG$8,O182:O183)</f>
        <v>0</v>
      </c>
      <c r="T11" s="163">
        <f>DSUM('Bestandesdaten &gt;100 ha'!$A$8:$AK$1100,'Bestandesdaten &gt;100 ha'!$AC$8,O182:O183)</f>
        <v>0</v>
      </c>
      <c r="U11" s="163">
        <f>DSUM('Bestandesdaten &gt;100 ha'!$A$8:$AK$1100,'Bestandesdaten &gt;100 ha'!$AH$8,O182:O183)</f>
        <v>0</v>
      </c>
      <c r="V11" s="163">
        <f>DSUM('Bestandesdaten &gt;100 ha'!$A$8:$AK$1100,'Bestandesdaten &gt;100 ha'!$AD$8,O182:O183)</f>
        <v>0</v>
      </c>
      <c r="W11" s="163">
        <f>DSUM('Bestandesdaten &gt;100 ha'!$A$8:$AK$1100,'Bestandesdaten &gt;100 ha'!$AI$8,O182:O183)</f>
        <v>0</v>
      </c>
      <c r="X11" s="163">
        <f>DSUM('Bestandesdaten &gt;100 ha'!$A$8:$AK$1100,'Bestandesdaten &gt;100 ha'!$AE$8,O182:O183)</f>
        <v>0</v>
      </c>
      <c r="Y11" s="163">
        <f>DSUM('Bestandesdaten &gt;100 ha'!$A$8:$AK$1100,'Bestandesdaten &gt;100 ha'!$AJ$8,O182:O183)</f>
        <v>0</v>
      </c>
      <c r="Z11" s="164">
        <f>DSUM('Bestandesdaten &gt;100 ha'!$A$8:$AK$1100,'Bestandesdaten &gt;100 ha'!$AF$8,O182:O183)</f>
        <v>0</v>
      </c>
      <c r="AA11" s="161">
        <f>DSUM('Bestandesdaten &gt;100 ha'!$A$8:$AK$1100,'Bestandesdaten &gt;100 ha'!$Z$8,$O182:$O183)</f>
        <v>0</v>
      </c>
    </row>
    <row r="12" spans="1:46" ht="15" hidden="1" x14ac:dyDescent="0.25">
      <c r="A12" s="278"/>
      <c r="B12" s="111"/>
      <c r="C12" s="111"/>
      <c r="D12" s="111"/>
      <c r="E12" s="111"/>
      <c r="F12" s="111"/>
      <c r="G12" s="111"/>
      <c r="H12" s="111"/>
      <c r="I12" s="280"/>
      <c r="J12" s="111"/>
      <c r="K12" s="111"/>
      <c r="L12" s="111"/>
      <c r="N12" s="317"/>
      <c r="R12" s="160"/>
      <c r="S12" s="72"/>
      <c r="T12" s="74"/>
      <c r="U12" s="74"/>
      <c r="V12" s="74"/>
      <c r="W12" s="74"/>
      <c r="X12" s="74"/>
      <c r="Y12" s="74"/>
      <c r="Z12" s="75"/>
      <c r="AA12" s="160"/>
    </row>
    <row r="13" spans="1:46" ht="15" hidden="1" x14ac:dyDescent="0.25">
      <c r="A13" s="278"/>
      <c r="B13" s="278" t="s">
        <v>226</v>
      </c>
      <c r="C13" s="278"/>
      <c r="D13" s="278"/>
      <c r="E13" s="278"/>
      <c r="F13" s="278"/>
      <c r="G13" s="278"/>
      <c r="H13" s="278"/>
      <c r="I13" s="319">
        <f>DSUM('Bestandesdaten &gt;100 ha'!$A$9:$AK$1100,'Bestandesdaten &gt;100 ha'!$D$9,O184:O185)</f>
        <v>0</v>
      </c>
      <c r="J13" s="278" t="s">
        <v>122</v>
      </c>
      <c r="K13" s="111"/>
      <c r="L13" s="111"/>
      <c r="N13" s="317"/>
      <c r="R13" s="165">
        <f>DSUM('Bestandesdaten &gt;100 ha'!$A$8:$AK$1100,'Bestandesdaten &gt;100 ha'!$AK$8,O184:O185)</f>
        <v>0</v>
      </c>
      <c r="S13" s="166">
        <f>DSUM('Bestandesdaten &gt;100 ha'!$A$8:$AK$1100,'Bestandesdaten &gt;100 ha'!$AG$8,O184:O185)</f>
        <v>0</v>
      </c>
      <c r="T13" s="167">
        <f>DSUM('Bestandesdaten &gt;100 ha'!$A$8:$AK$1100,'Bestandesdaten &gt;100 ha'!$AC$8,O184:O185)</f>
        <v>0</v>
      </c>
      <c r="U13" s="167">
        <f>DSUM('Bestandesdaten &gt;100 ha'!$A$8:$AK$1100,'Bestandesdaten &gt;100 ha'!$AH$8,O184:O185)</f>
        <v>0</v>
      </c>
      <c r="V13" s="167">
        <f>DSUM('Bestandesdaten &gt;100 ha'!$A$8:$AK$1100,'Bestandesdaten &gt;100 ha'!$AD$8,O184:O185)</f>
        <v>0</v>
      </c>
      <c r="W13" s="167">
        <f>DSUM('Bestandesdaten &gt;100 ha'!$A$8:$AK$1100,'Bestandesdaten &gt;100 ha'!$AI$8,O184:O185)</f>
        <v>0</v>
      </c>
      <c r="X13" s="167">
        <f>DSUM('Bestandesdaten &gt;100 ha'!$A$8:$AK$1100,'Bestandesdaten &gt;100 ha'!$AE$8,O184:O185)</f>
        <v>0</v>
      </c>
      <c r="Y13" s="167">
        <f>DSUM('Bestandesdaten &gt;100 ha'!$A$8:$AK$1100,'Bestandesdaten &gt;100 ha'!$AJ$8,O184:O185)</f>
        <v>0</v>
      </c>
      <c r="Z13" s="168">
        <f>DSUM('Bestandesdaten &gt;100 ha'!$A$8:$AK$1100,'Bestandesdaten &gt;100 ha'!$AF$8,O184:O185)</f>
        <v>0</v>
      </c>
      <c r="AA13" s="165">
        <f>DSUM('Bestandesdaten &gt;100 ha'!$A$8:$AK$1100,'Bestandesdaten &gt;100 ha'!$Z$8,$O184:$O185)</f>
        <v>0</v>
      </c>
    </row>
    <row r="14" spans="1:46" ht="15" hidden="1" x14ac:dyDescent="0.25">
      <c r="A14" s="278"/>
      <c r="B14" s="111"/>
      <c r="C14" s="111"/>
      <c r="D14" s="111"/>
      <c r="E14" s="111"/>
      <c r="F14" s="111"/>
      <c r="G14" s="111"/>
      <c r="H14" s="111"/>
      <c r="I14" s="280"/>
      <c r="J14" s="111"/>
      <c r="K14" s="111"/>
      <c r="L14" s="111"/>
      <c r="N14" s="317"/>
    </row>
    <row r="15" spans="1:46" ht="15" hidden="1" x14ac:dyDescent="0.25">
      <c r="A15" s="278" t="s">
        <v>198</v>
      </c>
      <c r="B15" s="111"/>
      <c r="C15" s="111"/>
      <c r="D15" s="111"/>
      <c r="E15" s="111"/>
      <c r="F15" s="111"/>
      <c r="G15" s="111"/>
      <c r="H15" s="111"/>
      <c r="I15" s="280">
        <f>SUM(F137:F153)</f>
        <v>0</v>
      </c>
      <c r="J15" s="111"/>
      <c r="K15" s="111"/>
      <c r="L15" s="111"/>
      <c r="N15" s="317" t="e">
        <f>SUM(N137:O153)</f>
        <v>#VALUE!</v>
      </c>
    </row>
    <row r="16" spans="1:46" ht="15" hidden="1" x14ac:dyDescent="0.25">
      <c r="A16" s="278"/>
      <c r="B16" s="111"/>
      <c r="C16" s="111"/>
      <c r="D16" s="111"/>
      <c r="E16" s="111"/>
      <c r="F16" s="111"/>
      <c r="G16" s="111"/>
      <c r="H16" s="111"/>
      <c r="I16" s="280"/>
      <c r="J16" s="111"/>
      <c r="K16" s="111"/>
      <c r="L16" s="111"/>
      <c r="N16" s="317"/>
    </row>
    <row r="17" spans="1:25" ht="15" hidden="1" x14ac:dyDescent="0.25">
      <c r="A17" s="278" t="s">
        <v>199</v>
      </c>
      <c r="B17" s="111"/>
      <c r="C17" s="111"/>
      <c r="D17" s="111"/>
      <c r="E17" s="111"/>
      <c r="F17" s="111"/>
      <c r="G17" s="111"/>
      <c r="H17" s="111"/>
      <c r="I17" s="280">
        <f>DSUM('Bestandesdaten &gt;100 ha'!$A$9:$AK$1100,'Bestandesdaten &gt;100 ha'!$D$9,N166:N167)</f>
        <v>0</v>
      </c>
      <c r="J17" s="111"/>
      <c r="K17" s="111"/>
      <c r="L17" s="111"/>
      <c r="N17" s="317" t="e">
        <f>DGET('DB &gt; 100 ha'!$A$2:$E$153,'DB &gt; 100 ha'!$D$2,X390:X391)*I17</f>
        <v>#VALUE!</v>
      </c>
    </row>
    <row r="18" spans="1:25" ht="15" hidden="1" x14ac:dyDescent="0.25">
      <c r="A18" s="278"/>
      <c r="B18" s="111"/>
      <c r="C18" s="111"/>
      <c r="D18" s="111"/>
      <c r="E18" s="111"/>
      <c r="F18" s="111"/>
      <c r="G18" s="111"/>
      <c r="H18" s="111"/>
      <c r="I18" s="280"/>
      <c r="J18" s="111"/>
      <c r="K18" s="111"/>
      <c r="L18" s="111"/>
      <c r="N18" s="317"/>
    </row>
    <row r="19" spans="1:25" ht="15" hidden="1" x14ac:dyDescent="0.25">
      <c r="A19" s="278" t="s">
        <v>200</v>
      </c>
      <c r="B19" s="111"/>
      <c r="C19" s="111"/>
      <c r="D19" s="111"/>
      <c r="E19" s="111"/>
      <c r="F19" s="111"/>
      <c r="G19" s="111"/>
      <c r="H19" s="111"/>
      <c r="I19" s="280">
        <f>DSUM('Bestandesdaten &gt;100 ha'!$A$9:$AK$1100,'Bestandesdaten &gt;100 ha'!$D$9,O186:P187)</f>
        <v>0</v>
      </c>
      <c r="J19" s="111"/>
      <c r="K19" s="111"/>
      <c r="L19" s="111"/>
      <c r="N19" s="317" t="e">
        <f>IF(I19&gt;0.5,O19*I19,DGET('DB &gt; 100 ha'!$A$2:$E$153,'DB &gt; 100 ha'!$D$2,X392:X393)*I19)</f>
        <v>#VALUE!</v>
      </c>
      <c r="O19" s="65" t="e">
        <f>DGET('DB &gt; 100 ha'!$A$2:$E$153,'DB &gt; 100 ha'!$D$2,Y392:Y393)</f>
        <v>#VALUE!</v>
      </c>
    </row>
    <row r="20" spans="1:25" ht="15" hidden="1" x14ac:dyDescent="0.25">
      <c r="A20" s="278"/>
      <c r="B20" s="111"/>
      <c r="C20" s="111"/>
      <c r="D20" s="111"/>
      <c r="E20" s="111"/>
      <c r="F20" s="111"/>
      <c r="G20" s="111"/>
      <c r="H20" s="111"/>
      <c r="I20" s="280"/>
      <c r="J20" s="111"/>
      <c r="K20" s="111"/>
      <c r="L20" s="111"/>
      <c r="N20" s="317"/>
    </row>
    <row r="21" spans="1:25" ht="15" hidden="1" x14ac:dyDescent="0.25">
      <c r="A21" s="278" t="s">
        <v>201</v>
      </c>
      <c r="B21" s="111"/>
      <c r="C21" s="111"/>
      <c r="D21" s="111"/>
      <c r="E21" s="111"/>
      <c r="F21" s="111"/>
      <c r="G21" s="111"/>
      <c r="H21" s="111"/>
      <c r="I21" s="280"/>
      <c r="J21" s="111"/>
      <c r="K21" s="111"/>
      <c r="L21" s="111"/>
      <c r="N21" s="317"/>
      <c r="R21" s="79" t="s">
        <v>103</v>
      </c>
      <c r="S21" s="77"/>
      <c r="T21" s="77" t="s">
        <v>105</v>
      </c>
      <c r="U21" s="77"/>
      <c r="V21" s="77" t="s">
        <v>107</v>
      </c>
      <c r="W21" s="77"/>
      <c r="X21" s="77" t="s">
        <v>217</v>
      </c>
      <c r="Y21" s="78"/>
    </row>
    <row r="22" spans="1:25" ht="15" hidden="1" x14ac:dyDescent="0.25">
      <c r="A22" s="278"/>
      <c r="B22" s="111" t="s">
        <v>213</v>
      </c>
      <c r="C22" s="111"/>
      <c r="D22" s="111"/>
      <c r="E22" s="111"/>
      <c r="F22" s="111"/>
      <c r="G22" s="111"/>
      <c r="H22" s="111"/>
      <c r="I22" s="280">
        <f>SUM(R22:X22)</f>
        <v>0</v>
      </c>
      <c r="J22" s="111"/>
      <c r="K22" s="111"/>
      <c r="L22" s="111"/>
      <c r="N22" s="317" t="e">
        <f>DGET('DB &gt; 100 ha'!$A$2:$E$153,'DB &gt; 100 ha'!$D$2,V394:X395)*I22</f>
        <v>#VALUE!</v>
      </c>
      <c r="R22" s="169">
        <f>DSUM('Bestandesdaten &gt;100 ha'!$A$9:$AK$1100,'Bestandesdaten &gt;100 ha'!$D$9,N168:O169)</f>
        <v>0</v>
      </c>
      <c r="S22" s="74"/>
      <c r="T22" s="170">
        <f>DSUM('Bestandesdaten &gt;100 ha'!$A$9:$AK$1100,'Bestandesdaten &gt;100 ha'!$D$9,P168:Q169)</f>
        <v>0</v>
      </c>
      <c r="U22" s="74"/>
      <c r="V22" s="170">
        <f>DSUM('Bestandesdaten &gt;100 ha'!$A$9:$AK$1100,'Bestandesdaten &gt;100 ha'!$D$9,R168:S169)</f>
        <v>0</v>
      </c>
      <c r="W22" s="74"/>
      <c r="X22" s="170">
        <f>DSUM('Bestandesdaten &gt;100 ha'!$A$9:$AK$1100,'Bestandesdaten &gt;100 ha'!$D$9,T168:U169)</f>
        <v>0</v>
      </c>
      <c r="Y22" s="75"/>
    </row>
    <row r="23" spans="1:25" ht="15" hidden="1" x14ac:dyDescent="0.25">
      <c r="A23" s="278"/>
      <c r="B23" s="111"/>
      <c r="C23" s="111"/>
      <c r="D23" s="111"/>
      <c r="E23" s="111"/>
      <c r="F23" s="111"/>
      <c r="G23" s="111"/>
      <c r="H23" s="111"/>
      <c r="I23" s="280"/>
      <c r="J23" s="111"/>
      <c r="K23" s="111"/>
      <c r="L23" s="111"/>
      <c r="N23" s="317"/>
      <c r="R23" s="72"/>
      <c r="S23" s="74"/>
      <c r="T23" s="74"/>
      <c r="U23" s="74"/>
      <c r="V23" s="74"/>
      <c r="W23" s="74"/>
      <c r="X23" s="74"/>
      <c r="Y23" s="75"/>
    </row>
    <row r="24" spans="1:25" ht="15" hidden="1" x14ac:dyDescent="0.25">
      <c r="A24" s="278"/>
      <c r="B24" s="111" t="s">
        <v>202</v>
      </c>
      <c r="C24" s="111"/>
      <c r="D24" s="111"/>
      <c r="E24" s="111"/>
      <c r="F24" s="111"/>
      <c r="G24" s="111"/>
      <c r="H24" s="111"/>
      <c r="I24" s="280">
        <f>R24-I22</f>
        <v>0</v>
      </c>
      <c r="J24" s="111"/>
      <c r="K24" s="111"/>
      <c r="L24" s="111"/>
      <c r="N24" s="317" t="e">
        <f>DGET('DB &gt; 100 ha'!$A$2:$E$153,'DB &gt; 100 ha'!$D$2,V396:X397)*I24</f>
        <v>#VALUE!</v>
      </c>
      <c r="R24" s="171">
        <f>DSUM('Bestandesdaten &gt;100 ha'!$A$9:$AK$1100,'Bestandesdaten &gt;100 ha'!$D$9,N170:O171)</f>
        <v>0</v>
      </c>
      <c r="S24" s="67"/>
      <c r="T24" s="67"/>
      <c r="U24" s="67"/>
      <c r="V24" s="67"/>
      <c r="W24" s="67"/>
      <c r="X24" s="67"/>
      <c r="Y24" s="76"/>
    </row>
    <row r="25" spans="1:25" ht="15" hidden="1" x14ac:dyDescent="0.25">
      <c r="A25" s="278"/>
      <c r="B25" s="111"/>
      <c r="C25" s="111"/>
      <c r="D25" s="111"/>
      <c r="E25" s="111"/>
      <c r="F25" s="111"/>
      <c r="G25" s="111"/>
      <c r="H25" s="111"/>
      <c r="I25" s="280"/>
      <c r="J25" s="111"/>
      <c r="K25" s="111"/>
      <c r="L25" s="111"/>
      <c r="N25" s="317"/>
    </row>
    <row r="26" spans="1:25" ht="15" hidden="1" x14ac:dyDescent="0.25">
      <c r="A26" s="278" t="s">
        <v>203</v>
      </c>
      <c r="B26" s="111"/>
      <c r="C26" s="111"/>
      <c r="D26" s="111"/>
      <c r="E26" s="111"/>
      <c r="F26" s="111"/>
      <c r="G26" s="111"/>
      <c r="H26" s="111"/>
      <c r="I26" s="280">
        <f>DSUM('Bestandesdaten &gt;100 ha'!$A$9:$AK$1100,'Bestandesdaten &gt;100 ha'!$D$9,O172:O173)</f>
        <v>0</v>
      </c>
      <c r="J26" s="111"/>
      <c r="K26" s="111"/>
      <c r="L26" s="111"/>
      <c r="N26" s="317" t="e">
        <f>DGET('DB &gt; 100 ha'!$A$2:$E$153,'DB &gt; 100 ha'!$D$2,V398:X399)*I26</f>
        <v>#VALUE!</v>
      </c>
    </row>
    <row r="27" spans="1:25" ht="15" hidden="1" x14ac:dyDescent="0.25">
      <c r="A27" s="278"/>
      <c r="B27" s="111"/>
      <c r="C27" s="111"/>
      <c r="D27" s="111"/>
      <c r="E27" s="111"/>
      <c r="F27" s="111"/>
      <c r="G27" s="111"/>
      <c r="H27" s="111"/>
      <c r="I27" s="280"/>
      <c r="J27" s="111"/>
      <c r="K27" s="111"/>
      <c r="L27" s="111"/>
      <c r="N27" s="317"/>
    </row>
    <row r="28" spans="1:25" ht="15" hidden="1" x14ac:dyDescent="0.25">
      <c r="A28" s="278" t="s">
        <v>204</v>
      </c>
      <c r="B28" s="111"/>
      <c r="C28" s="111"/>
      <c r="D28" s="111"/>
      <c r="E28" s="111"/>
      <c r="F28" s="111"/>
      <c r="G28" s="111"/>
      <c r="H28" s="111"/>
      <c r="I28" s="280">
        <f>DSUM('Bestandesdaten &gt;100 ha'!$A$9:$AK$1100,'Bestandesdaten &gt;100 ha'!$D$9,O174:O175)</f>
        <v>0</v>
      </c>
      <c r="J28" s="111"/>
      <c r="K28" s="111"/>
      <c r="L28" s="111"/>
      <c r="N28" s="317" t="e">
        <f>DGET('DB &gt; 100 ha'!$A$2:$E$153,'DB &gt; 100 ha'!$D$2,V400:X401)*I28</f>
        <v>#VALUE!</v>
      </c>
    </row>
    <row r="29" spans="1:25" ht="15" hidden="1" x14ac:dyDescent="0.25">
      <c r="A29" s="278"/>
      <c r="B29" s="111"/>
      <c r="C29" s="111"/>
      <c r="D29" s="111"/>
      <c r="E29" s="111"/>
      <c r="F29" s="111"/>
      <c r="G29" s="111"/>
      <c r="H29" s="111"/>
      <c r="I29" s="280"/>
      <c r="J29" s="111"/>
      <c r="K29" s="111"/>
      <c r="L29" s="111"/>
      <c r="N29" s="317"/>
    </row>
    <row r="30" spans="1:25" ht="15" hidden="1" x14ac:dyDescent="0.25">
      <c r="A30" s="278" t="s">
        <v>205</v>
      </c>
      <c r="B30" s="111"/>
      <c r="C30" s="111"/>
      <c r="D30" s="111"/>
      <c r="E30" s="111"/>
      <c r="F30" s="111"/>
      <c r="G30" s="111"/>
      <c r="H30" s="111"/>
      <c r="I30" s="280">
        <f>DSUM('Bestandesdaten &gt;100 ha'!$A$9:$AK$1100,'Bestandesdaten &gt;100 ha'!$D$9,O176:O177)</f>
        <v>0</v>
      </c>
      <c r="J30" s="111"/>
      <c r="K30" s="111"/>
      <c r="L30" s="111"/>
      <c r="N30" s="317" t="e">
        <f>DGET('DB &gt; 100 ha'!$A$2:$E$153,'DB &gt; 100 ha'!$D$2,V402:X403)*I30</f>
        <v>#VALUE!</v>
      </c>
    </row>
    <row r="31" spans="1:25" ht="15" hidden="1" x14ac:dyDescent="0.25">
      <c r="A31" s="278"/>
      <c r="B31" s="111"/>
      <c r="C31" s="111"/>
      <c r="D31" s="111"/>
      <c r="E31" s="111"/>
      <c r="F31" s="111"/>
      <c r="G31" s="111"/>
      <c r="H31" s="111"/>
      <c r="I31" s="280"/>
      <c r="J31" s="111"/>
      <c r="K31" s="111"/>
      <c r="L31" s="111"/>
      <c r="N31" s="317"/>
    </row>
    <row r="32" spans="1:25" ht="15" hidden="1" x14ac:dyDescent="0.25">
      <c r="A32" s="278" t="s">
        <v>206</v>
      </c>
      <c r="B32" s="111"/>
      <c r="C32" s="111"/>
      <c r="D32" s="111"/>
      <c r="E32" s="111"/>
      <c r="F32" s="111"/>
      <c r="G32" s="111"/>
      <c r="H32" s="111"/>
      <c r="I32" s="280"/>
      <c r="J32" s="111"/>
      <c r="K32" s="111"/>
      <c r="L32" s="111"/>
      <c r="N32" s="317"/>
    </row>
    <row r="33" spans="1:21" ht="15" hidden="1" x14ac:dyDescent="0.25">
      <c r="A33" s="278"/>
      <c r="B33" s="111" t="s">
        <v>207</v>
      </c>
      <c r="C33" s="111"/>
      <c r="D33" s="111"/>
      <c r="E33" s="111"/>
      <c r="F33" s="111"/>
      <c r="G33" s="111"/>
      <c r="H33" s="111"/>
      <c r="I33" s="280">
        <f>DSUM('Bestandesdaten &gt;100 ha'!$A$9:$AK$1100,'Bestandesdaten &gt;100 ha'!$D$9,O178:P179)</f>
        <v>0</v>
      </c>
      <c r="J33" s="111"/>
      <c r="K33" s="111"/>
      <c r="L33" s="111"/>
      <c r="N33" s="317" t="e">
        <f>DGET('DB &gt; 100 ha'!$A$2:$E$153,'DB &gt; 100 ha'!$D$2,V404:X405)*I33</f>
        <v>#VALUE!</v>
      </c>
    </row>
    <row r="34" spans="1:21" ht="15" hidden="1" x14ac:dyDescent="0.25">
      <c r="A34" s="278"/>
      <c r="B34" s="111"/>
      <c r="C34" s="111"/>
      <c r="D34" s="111"/>
      <c r="E34" s="111"/>
      <c r="F34" s="111"/>
      <c r="G34" s="111"/>
      <c r="H34" s="111"/>
      <c r="I34" s="280"/>
      <c r="J34" s="111"/>
      <c r="K34" s="111"/>
      <c r="L34" s="111"/>
      <c r="N34" s="317"/>
    </row>
    <row r="35" spans="1:21" ht="15" hidden="1" x14ac:dyDescent="0.25">
      <c r="A35" s="278"/>
      <c r="B35" s="111" t="s">
        <v>208</v>
      </c>
      <c r="C35" s="111"/>
      <c r="D35" s="111"/>
      <c r="E35" s="111"/>
      <c r="F35" s="111"/>
      <c r="G35" s="111"/>
      <c r="H35" s="111"/>
      <c r="I35" s="280">
        <f>DSUM('Bestandesdaten &gt;100 ha'!$A$9:$AK$1100,'Bestandesdaten &gt;100 ha'!$D$9,O188:O189)</f>
        <v>0</v>
      </c>
      <c r="J35" s="111"/>
      <c r="K35" s="111"/>
      <c r="L35" s="111"/>
      <c r="N35" s="317" t="e">
        <f>DGET('DB &gt; 100 ha'!$A$2:$E$153,'DB &gt; 100 ha'!$D$2,V404:X405)*I35</f>
        <v>#VALUE!</v>
      </c>
    </row>
    <row r="36" spans="1:21" ht="15" hidden="1" x14ac:dyDescent="0.25">
      <c r="A36" s="278"/>
      <c r="B36" s="111"/>
      <c r="C36" s="111"/>
      <c r="D36" s="111"/>
      <c r="E36" s="111"/>
      <c r="F36" s="111"/>
      <c r="G36" s="111"/>
      <c r="H36" s="111"/>
      <c r="I36" s="280"/>
      <c r="J36" s="111"/>
      <c r="K36" s="111"/>
      <c r="L36" s="111"/>
      <c r="N36" s="317"/>
    </row>
    <row r="37" spans="1:21" ht="15" hidden="1" x14ac:dyDescent="0.25">
      <c r="A37" s="281" t="s">
        <v>209</v>
      </c>
      <c r="B37" s="282"/>
      <c r="C37" s="282"/>
      <c r="D37" s="282"/>
      <c r="E37" s="282"/>
      <c r="F37" s="282"/>
      <c r="G37" s="282"/>
      <c r="H37" s="282"/>
      <c r="I37" s="283">
        <f>SUM(I5:I36)</f>
        <v>5</v>
      </c>
      <c r="J37" s="282"/>
      <c r="K37" s="282"/>
      <c r="L37" s="284"/>
      <c r="N37" s="317" t="e">
        <f>ROUND(SUM(N4:N36),-2)</f>
        <v>#VALUE!</v>
      </c>
      <c r="O37" s="318" t="s">
        <v>358</v>
      </c>
      <c r="P37" s="302" t="e">
        <f>N37/I37</f>
        <v>#VALUE!</v>
      </c>
      <c r="Q37" s="65" t="s">
        <v>359</v>
      </c>
    </row>
    <row r="38" spans="1:21" hidden="1" x14ac:dyDescent="0.2">
      <c r="B38" s="65" t="s">
        <v>233</v>
      </c>
      <c r="I38" s="212">
        <f>SUM(I5:I13)</f>
        <v>5</v>
      </c>
      <c r="J38" s="65" t="s">
        <v>122</v>
      </c>
    </row>
    <row r="39" spans="1:21" ht="6" hidden="1" customHeight="1" x14ac:dyDescent="0.2"/>
    <row r="40" spans="1:21" ht="21" hidden="1" customHeight="1" x14ac:dyDescent="0.25">
      <c r="A40" s="286" t="s">
        <v>239</v>
      </c>
      <c r="B40" s="287"/>
      <c r="C40" s="287"/>
      <c r="D40" s="287"/>
      <c r="E40" s="287"/>
      <c r="F40" s="287"/>
      <c r="G40" s="287"/>
      <c r="H40" s="287"/>
      <c r="I40" s="288"/>
      <c r="J40" s="289"/>
      <c r="K40" s="287"/>
      <c r="L40" s="287"/>
      <c r="N40" s="65" t="s">
        <v>312</v>
      </c>
    </row>
    <row r="41" spans="1:21" ht="16.5" hidden="1" customHeight="1" x14ac:dyDescent="0.25">
      <c r="A41" s="157" t="s">
        <v>241</v>
      </c>
      <c r="N41" s="65" t="s">
        <v>318</v>
      </c>
      <c r="O41" s="65" t="s">
        <v>319</v>
      </c>
    </row>
    <row r="42" spans="1:21" ht="15" hidden="1" x14ac:dyDescent="0.25">
      <c r="B42" s="156" t="s">
        <v>242</v>
      </c>
      <c r="K42" s="174">
        <f>'Flächenübersicht &gt;100 ha'!K42</f>
        <v>0</v>
      </c>
      <c r="L42" s="65" t="s">
        <v>142</v>
      </c>
      <c r="N42" s="300">
        <f>DGET('DB &gt; 100 ha'!$F$2:$N$41,'DB &gt; 100 ha'!$I$2,$V$269:$X$270)</f>
        <v>3</v>
      </c>
    </row>
    <row r="43" spans="1:21" hidden="1" x14ac:dyDescent="0.2">
      <c r="B43" s="156" t="s">
        <v>243</v>
      </c>
      <c r="K43" s="175">
        <f>'Flächenübersicht &gt;100 ha'!K43</f>
        <v>0</v>
      </c>
      <c r="L43" s="65" t="s">
        <v>244</v>
      </c>
    </row>
    <row r="44" spans="1:21" ht="16.5" hidden="1" customHeight="1" x14ac:dyDescent="0.25">
      <c r="A44" s="157" t="s">
        <v>245</v>
      </c>
      <c r="B44" s="156"/>
    </row>
    <row r="45" spans="1:21" ht="16.5" hidden="1" customHeight="1" x14ac:dyDescent="0.25">
      <c r="A45" s="157"/>
      <c r="B45" s="156"/>
      <c r="D45" s="383" t="s">
        <v>247</v>
      </c>
      <c r="E45" s="384"/>
      <c r="F45" s="384"/>
      <c r="G45" s="384"/>
      <c r="H45" s="385"/>
    </row>
    <row r="46" spans="1:21" hidden="1" x14ac:dyDescent="0.2">
      <c r="B46" s="383" t="s">
        <v>246</v>
      </c>
      <c r="C46" s="385"/>
      <c r="D46" s="176" t="s">
        <v>143</v>
      </c>
      <c r="E46" s="78"/>
      <c r="F46" s="177" t="s">
        <v>144</v>
      </c>
      <c r="G46" s="178"/>
      <c r="H46" s="178" t="s">
        <v>148</v>
      </c>
    </row>
    <row r="47" spans="1:21" hidden="1" x14ac:dyDescent="0.2">
      <c r="B47" s="79" t="s">
        <v>121</v>
      </c>
      <c r="C47" s="77"/>
      <c r="D47" s="213">
        <f>SUM(T5:T13)-F47</f>
        <v>5</v>
      </c>
      <c r="E47" s="180">
        <f>IF(D47=0,0,D47/$H$54)</f>
        <v>1</v>
      </c>
      <c r="F47" s="217">
        <f>SUM(S5:S13)</f>
        <v>0</v>
      </c>
      <c r="G47" s="182">
        <f>F47/$H$54</f>
        <v>0</v>
      </c>
      <c r="H47" s="218">
        <f>SUM(T5:T13)</f>
        <v>5</v>
      </c>
      <c r="R47" s="304">
        <v>0</v>
      </c>
      <c r="S47" s="304">
        <f>E47*R47</f>
        <v>0</v>
      </c>
      <c r="T47" s="304">
        <v>0.54</v>
      </c>
      <c r="U47" s="304">
        <f>G47*T47</f>
        <v>0</v>
      </c>
    </row>
    <row r="48" spans="1:21" ht="4.5" hidden="1" customHeight="1" x14ac:dyDescent="0.2">
      <c r="B48" s="72"/>
      <c r="C48" s="74"/>
      <c r="D48" s="214"/>
      <c r="E48" s="164"/>
      <c r="F48" s="214"/>
      <c r="G48" s="164"/>
      <c r="H48" s="219"/>
      <c r="R48" s="304"/>
      <c r="S48" s="304"/>
      <c r="T48" s="304"/>
    </row>
    <row r="49" spans="1:21" hidden="1" x14ac:dyDescent="0.2">
      <c r="B49" s="72" t="s">
        <v>149</v>
      </c>
      <c r="C49" s="74"/>
      <c r="D49" s="214">
        <f>SUM(V5:V13)-F49</f>
        <v>0</v>
      </c>
      <c r="E49" s="182">
        <f>IF(D49=0,0,D49/$H$54)</f>
        <v>0</v>
      </c>
      <c r="F49" s="217">
        <f>SUM(U5:U13)</f>
        <v>0</v>
      </c>
      <c r="G49" s="182">
        <f t="shared" ref="G49:G53" si="0">F49/$H$54</f>
        <v>0</v>
      </c>
      <c r="H49" s="219">
        <f>SUM(V5:V13)</f>
        <v>0</v>
      </c>
      <c r="R49" s="304">
        <v>0.46</v>
      </c>
      <c r="S49" s="304">
        <f>E49*R49</f>
        <v>0</v>
      </c>
      <c r="T49" s="304">
        <v>0.68</v>
      </c>
      <c r="U49" s="304">
        <f>G49*T49</f>
        <v>0</v>
      </c>
    </row>
    <row r="50" spans="1:21" ht="4.5" hidden="1" customHeight="1" x14ac:dyDescent="0.2">
      <c r="B50" s="72"/>
      <c r="C50" s="74"/>
      <c r="D50" s="214"/>
      <c r="E50" s="164"/>
      <c r="F50" s="214"/>
      <c r="G50" s="164"/>
      <c r="H50" s="219"/>
      <c r="R50" s="304"/>
      <c r="S50" s="304"/>
      <c r="T50" s="304"/>
    </row>
    <row r="51" spans="1:21" hidden="1" x14ac:dyDescent="0.2">
      <c r="B51" s="72" t="s">
        <v>150</v>
      </c>
      <c r="C51" s="74"/>
      <c r="D51" s="214">
        <f>SUM(X5:X13)-F51</f>
        <v>0</v>
      </c>
      <c r="E51" s="182">
        <f>IF(D51=0,0,D51/$H$54)</f>
        <v>0</v>
      </c>
      <c r="F51" s="217">
        <f>SUM(W5:W13)</f>
        <v>0</v>
      </c>
      <c r="G51" s="182">
        <f t="shared" si="0"/>
        <v>0</v>
      </c>
      <c r="H51" s="219">
        <f>SUM(X5:X13)</f>
        <v>0</v>
      </c>
      <c r="R51" s="304">
        <v>0.81</v>
      </c>
      <c r="S51" s="304">
        <f>E51*R51</f>
        <v>0</v>
      </c>
      <c r="T51" s="304">
        <v>0.95</v>
      </c>
      <c r="U51" s="304">
        <f>G51*T51</f>
        <v>0</v>
      </c>
    </row>
    <row r="52" spans="1:21" ht="4.5" hidden="1" customHeight="1" x14ac:dyDescent="0.2">
      <c r="B52" s="72"/>
      <c r="C52" s="74"/>
      <c r="D52" s="214"/>
      <c r="E52" s="164"/>
      <c r="F52" s="214"/>
      <c r="G52" s="164"/>
      <c r="H52" s="219"/>
      <c r="R52" s="304"/>
      <c r="S52" s="304"/>
      <c r="T52" s="304"/>
    </row>
    <row r="53" spans="1:21" hidden="1" x14ac:dyDescent="0.2">
      <c r="B53" s="80" t="s">
        <v>151</v>
      </c>
      <c r="C53" s="67"/>
      <c r="D53" s="215">
        <f>SUM(Z5:Z13)-F53</f>
        <v>0</v>
      </c>
      <c r="E53" s="183">
        <f>IF(D53=0,0,D53/$H$54)</f>
        <v>0</v>
      </c>
      <c r="F53" s="217">
        <f>SUM(Y5:Y13)</f>
        <v>0</v>
      </c>
      <c r="G53" s="183">
        <f t="shared" si="0"/>
        <v>0</v>
      </c>
      <c r="H53" s="220">
        <f>SUM(Z5:Z13)</f>
        <v>0</v>
      </c>
      <c r="R53" s="304">
        <v>0.95</v>
      </c>
      <c r="S53" s="304">
        <f>E53*R53</f>
        <v>0</v>
      </c>
      <c r="T53" s="304">
        <v>1</v>
      </c>
      <c r="U53" s="304">
        <f>G53*T53</f>
        <v>0</v>
      </c>
    </row>
    <row r="54" spans="1:21" ht="15" hidden="1" x14ac:dyDescent="0.25">
      <c r="B54" s="184"/>
      <c r="C54" s="185" t="s">
        <v>157</v>
      </c>
      <c r="D54" s="216">
        <f>SUM(D47:D53)</f>
        <v>5</v>
      </c>
      <c r="E54" s="186"/>
      <c r="F54" s="216">
        <f>SUM(F47:F53)</f>
        <v>0</v>
      </c>
      <c r="G54" s="186"/>
      <c r="H54" s="221">
        <f>SUM(H47:H53)</f>
        <v>5</v>
      </c>
      <c r="S54" s="307">
        <f>SUM(S47:S53)</f>
        <v>0</v>
      </c>
      <c r="T54" s="132" t="s">
        <v>335</v>
      </c>
      <c r="U54" s="307">
        <f>SUM(U47:U53)</f>
        <v>0</v>
      </c>
    </row>
    <row r="55" spans="1:21" ht="5.25" hidden="1" customHeight="1" x14ac:dyDescent="0.25">
      <c r="B55" s="74"/>
      <c r="C55" s="131"/>
      <c r="D55" s="163"/>
      <c r="E55" s="163"/>
      <c r="F55" s="163"/>
      <c r="G55" s="163"/>
      <c r="H55" s="187"/>
    </row>
    <row r="56" spans="1:21" ht="15" hidden="1" x14ac:dyDescent="0.25">
      <c r="A56" s="157" t="s">
        <v>248</v>
      </c>
      <c r="B56" s="74"/>
      <c r="C56" s="131"/>
      <c r="D56" s="163"/>
      <c r="E56" s="163"/>
      <c r="F56" s="163"/>
      <c r="G56" s="163"/>
      <c r="H56" s="187"/>
    </row>
    <row r="57" spans="1:21" ht="28.5" hidden="1" customHeight="1" x14ac:dyDescent="0.2">
      <c r="A57" s="291" t="s">
        <v>249</v>
      </c>
      <c r="B57" s="382" t="s">
        <v>262</v>
      </c>
      <c r="C57" s="382"/>
      <c r="D57" s="382"/>
      <c r="E57" s="382"/>
      <c r="F57" s="382"/>
      <c r="G57" s="382"/>
      <c r="H57" s="382"/>
      <c r="I57" s="382"/>
      <c r="J57" s="382"/>
      <c r="K57" s="175">
        <f>'Flächenübersicht &gt;100 ha'!K57</f>
        <v>0</v>
      </c>
      <c r="L57" s="305" t="s">
        <v>250</v>
      </c>
      <c r="N57" s="65">
        <f>IF(K57&gt;50%,100,IF(K57&gt;30,55,IF(K57&gt;10,27,0)))</f>
        <v>0</v>
      </c>
    </row>
    <row r="58" spans="1:21" ht="28.5" hidden="1" customHeight="1" x14ac:dyDescent="0.2">
      <c r="A58" s="291" t="s">
        <v>251</v>
      </c>
      <c r="B58" s="382" t="s">
        <v>252</v>
      </c>
      <c r="C58" s="382"/>
      <c r="D58" s="382"/>
      <c r="E58" s="382"/>
      <c r="F58" s="382"/>
      <c r="G58" s="382"/>
      <c r="H58" s="382"/>
      <c r="I58" s="382"/>
      <c r="J58" s="382"/>
      <c r="K58" s="175">
        <f>'Flächenübersicht &gt;100 ha'!K58</f>
        <v>0</v>
      </c>
      <c r="L58" s="305" t="s">
        <v>261</v>
      </c>
      <c r="N58" s="65">
        <f>IF(K58&gt;1,18,0)</f>
        <v>0</v>
      </c>
    </row>
    <row r="59" spans="1:21" ht="28.5" hidden="1" customHeight="1" x14ac:dyDescent="0.25">
      <c r="A59" s="291" t="s">
        <v>253</v>
      </c>
      <c r="B59" s="382" t="s">
        <v>254</v>
      </c>
      <c r="C59" s="382"/>
      <c r="D59" s="382"/>
      <c r="E59" s="382"/>
      <c r="F59" s="382"/>
      <c r="G59" s="382"/>
      <c r="H59" s="382"/>
      <c r="I59" s="382"/>
      <c r="J59" s="382"/>
      <c r="K59" s="175" t="str">
        <f>'Flächenübersicht &gt;100 ha'!K59</f>
        <v>-</v>
      </c>
      <c r="L59" s="290">
        <f>IF($I$38=0,0,SUM(AA5:AA13)/$I$38)</f>
        <v>0</v>
      </c>
      <c r="N59" s="65">
        <f>IF(K59="ja",36,0)</f>
        <v>0</v>
      </c>
      <c r="O59" s="309">
        <f>IF(SUM(N57:N59)&gt;100,100,SUM(N57:N59))/100</f>
        <v>0</v>
      </c>
    </row>
    <row r="60" spans="1:21" ht="28.5" hidden="1" customHeight="1" x14ac:dyDescent="0.2">
      <c r="A60" s="291" t="s">
        <v>256</v>
      </c>
      <c r="B60" s="382" t="s">
        <v>257</v>
      </c>
      <c r="C60" s="382"/>
      <c r="D60" s="382"/>
      <c r="E60" s="382"/>
      <c r="F60" s="382"/>
      <c r="G60" s="382"/>
      <c r="H60" s="382"/>
      <c r="I60" s="382"/>
      <c r="J60" s="382"/>
      <c r="K60" s="175">
        <f>'Flächenübersicht &gt;100 ha'!K61</f>
        <v>0</v>
      </c>
      <c r="L60" s="65" t="s">
        <v>244</v>
      </c>
    </row>
    <row r="61" spans="1:21" ht="3.75" hidden="1" customHeight="1" x14ac:dyDescent="0.25">
      <c r="A61" s="157"/>
      <c r="B61" s="74"/>
      <c r="C61" s="131"/>
      <c r="D61" s="163"/>
      <c r="E61" s="163"/>
      <c r="F61" s="163"/>
      <c r="G61" s="163"/>
      <c r="H61" s="187"/>
    </row>
    <row r="62" spans="1:21" ht="15" hidden="1" x14ac:dyDescent="0.25">
      <c r="A62" s="157" t="s">
        <v>258</v>
      </c>
      <c r="B62" s="74"/>
      <c r="C62" s="131"/>
      <c r="D62" s="163"/>
      <c r="E62" s="163"/>
      <c r="F62" s="163"/>
      <c r="G62" s="163"/>
      <c r="H62" s="187"/>
    </row>
    <row r="63" spans="1:21" ht="15" hidden="1" x14ac:dyDescent="0.25">
      <c r="A63" s="157"/>
      <c r="B63" s="74" t="s">
        <v>259</v>
      </c>
      <c r="C63" s="131"/>
      <c r="D63" s="163"/>
      <c r="E63" s="163"/>
      <c r="F63" s="163"/>
      <c r="G63" s="163"/>
      <c r="H63" s="187"/>
      <c r="K63" s="175">
        <f>'Flächenübersicht &gt;100 ha'!K64</f>
        <v>0</v>
      </c>
      <c r="L63" s="65" t="s">
        <v>122</v>
      </c>
      <c r="N63" s="304">
        <f>IF(K63=0,0,K63/SUM(I5:I13))</f>
        <v>0</v>
      </c>
      <c r="O63" s="65">
        <f>IF(N63&gt;=0.05,2,IF(N63&gt;=0.02,1,0))</f>
        <v>0</v>
      </c>
    </row>
    <row r="64" spans="1:21" ht="15" hidden="1" x14ac:dyDescent="0.25">
      <c r="B64" s="74" t="s">
        <v>260</v>
      </c>
      <c r="C64" s="131"/>
      <c r="D64" s="163"/>
      <c r="E64" s="163"/>
      <c r="F64" s="163"/>
      <c r="G64" s="163"/>
      <c r="H64" s="187"/>
      <c r="K64" s="175">
        <f>'Flächenübersicht &gt;100 ha'!K65</f>
        <v>0</v>
      </c>
      <c r="L64" s="65" t="s">
        <v>261</v>
      </c>
      <c r="N64" s="65">
        <f>IF(K64&gt;3,1,0)</f>
        <v>0</v>
      </c>
      <c r="O64" s="157">
        <f>IF(O63=0,0,IF(N64=1,N64*O63,1))</f>
        <v>0</v>
      </c>
    </row>
    <row r="65" spans="1:38" ht="15" hidden="1" x14ac:dyDescent="0.25">
      <c r="B65" s="74" t="s">
        <v>341</v>
      </c>
      <c r="C65" s="131"/>
      <c r="D65" s="163"/>
      <c r="E65" s="163"/>
      <c r="F65" s="163"/>
      <c r="G65" s="163"/>
      <c r="H65" s="187"/>
      <c r="K65" s="292"/>
      <c r="O65" s="181"/>
    </row>
    <row r="66" spans="1:38" ht="15" hidden="1" x14ac:dyDescent="0.25">
      <c r="A66" s="157" t="s">
        <v>270</v>
      </c>
      <c r="B66" s="74"/>
      <c r="C66" s="131"/>
      <c r="D66" s="163"/>
      <c r="E66" s="163"/>
      <c r="F66" s="163"/>
      <c r="G66" s="163"/>
      <c r="H66" s="187"/>
    </row>
    <row r="67" spans="1:38" ht="15" hidden="1" x14ac:dyDescent="0.25">
      <c r="A67" s="157"/>
      <c r="B67" s="74"/>
      <c r="C67" s="131"/>
      <c r="D67" s="163"/>
      <c r="E67" s="163"/>
      <c r="F67" s="386" t="s">
        <v>274</v>
      </c>
      <c r="G67" s="387"/>
      <c r="H67" s="387"/>
      <c r="I67" s="387"/>
      <c r="J67" s="387"/>
      <c r="K67" s="387"/>
      <c r="L67" s="388"/>
    </row>
    <row r="68" spans="1:38" hidden="1" x14ac:dyDescent="0.2">
      <c r="C68" s="159" t="s">
        <v>162</v>
      </c>
      <c r="D68" s="389" t="s">
        <v>273</v>
      </c>
      <c r="E68" s="390"/>
      <c r="F68" s="225" t="s">
        <v>163</v>
      </c>
      <c r="G68" s="226" t="s">
        <v>164</v>
      </c>
      <c r="H68" s="226" t="s">
        <v>165</v>
      </c>
      <c r="I68" s="226" t="s">
        <v>166</v>
      </c>
      <c r="J68" s="226" t="s">
        <v>167</v>
      </c>
      <c r="K68" s="226" t="s">
        <v>168</v>
      </c>
      <c r="L68" s="227" t="s">
        <v>169</v>
      </c>
    </row>
    <row r="69" spans="1:38" hidden="1" x14ac:dyDescent="0.2">
      <c r="B69" s="130"/>
      <c r="C69" s="233" t="s">
        <v>271</v>
      </c>
      <c r="D69" s="389" t="s">
        <v>272</v>
      </c>
      <c r="E69" s="390"/>
      <c r="F69" s="179"/>
      <c r="G69" s="249">
        <f>IF(G75=0,0,SUM(G73:G74)/G75)</f>
        <v>0</v>
      </c>
      <c r="H69" s="249">
        <f t="shared" ref="H69:L69" si="1">IF(H75=0,0,SUM(H73:H74)/H75)</f>
        <v>0</v>
      </c>
      <c r="I69" s="249">
        <f t="shared" si="1"/>
        <v>0</v>
      </c>
      <c r="J69" s="249">
        <f t="shared" si="1"/>
        <v>0</v>
      </c>
      <c r="K69" s="249">
        <f t="shared" si="1"/>
        <v>0</v>
      </c>
      <c r="L69" s="250">
        <f t="shared" si="1"/>
        <v>0</v>
      </c>
    </row>
    <row r="70" spans="1:38" ht="15" hidden="1" x14ac:dyDescent="0.25">
      <c r="B70" s="74"/>
      <c r="C70" s="234" t="s">
        <v>277</v>
      </c>
      <c r="D70" s="391" t="s">
        <v>275</v>
      </c>
      <c r="E70" s="392"/>
      <c r="F70" s="236"/>
      <c r="G70" s="237"/>
      <c r="H70" s="238"/>
      <c r="I70" s="237"/>
      <c r="J70" s="237"/>
      <c r="K70" s="237"/>
      <c r="L70" s="239"/>
    </row>
    <row r="71" spans="1:38" ht="15" hidden="1" x14ac:dyDescent="0.25">
      <c r="B71" s="74"/>
      <c r="C71" s="235"/>
      <c r="D71" s="393" t="s">
        <v>276</v>
      </c>
      <c r="E71" s="394"/>
      <c r="F71" s="240"/>
      <c r="G71" s="241"/>
      <c r="H71" s="242"/>
      <c r="I71" s="241"/>
      <c r="J71" s="241"/>
      <c r="K71" s="241"/>
      <c r="L71" s="243"/>
    </row>
    <row r="72" spans="1:38" ht="15" hidden="1" x14ac:dyDescent="0.25">
      <c r="B72" s="74"/>
      <c r="C72" s="129"/>
      <c r="D72" s="381"/>
      <c r="E72" s="381"/>
      <c r="F72" s="163"/>
      <c r="G72" s="163"/>
      <c r="H72" s="187"/>
    </row>
    <row r="73" spans="1:38" hidden="1" x14ac:dyDescent="0.2">
      <c r="B73" s="74"/>
      <c r="C73" s="129" t="s">
        <v>281</v>
      </c>
      <c r="D73" s="311"/>
      <c r="E73" s="311"/>
      <c r="F73" s="244"/>
      <c r="G73" s="244">
        <f>DSUM('Bestandesdaten &gt;100 ha'!$A$9:$AK$1100,'Bestandesdaten &gt;100 ha'!$AA$9,$Z$197:$AC$198)</f>
        <v>0</v>
      </c>
      <c r="H73" s="244">
        <f>DSUM('Bestandesdaten &gt;100 ha'!$A$9:$AK$1100,'Bestandesdaten &gt;100 ha'!$AA$9,$AD$197:$AG$198)</f>
        <v>0</v>
      </c>
      <c r="I73" s="245">
        <f>DSUM('Bestandesdaten &gt;100 ha'!$A$9:$AK$1100,'Bestandesdaten &gt;100 ha'!$AA$9,$AH$197:$AK$198)</f>
        <v>0</v>
      </c>
      <c r="J73" s="245">
        <f>DSUM('Bestandesdaten &gt;100 ha'!$A$9:$AK$1100,'Bestandesdaten &gt;100 ha'!$AA$9,$AL$197:$AO$198)</f>
        <v>0</v>
      </c>
      <c r="K73" s="245">
        <f>DSUM('Bestandesdaten &gt;100 ha'!$A$9:$AK$1100,'Bestandesdaten &gt;100 ha'!$AA$9,$AP$197:$AS$198)</f>
        <v>0</v>
      </c>
      <c r="L73" s="245">
        <f>DSUM('Bestandesdaten &gt;100 ha'!$A$9:$AK$1100,'Bestandesdaten &gt;100 ha'!$AA$9,$AT$197:$AW$198)</f>
        <v>0</v>
      </c>
    </row>
    <row r="74" spans="1:38" hidden="1" x14ac:dyDescent="0.2">
      <c r="B74" s="74"/>
      <c r="C74" s="129" t="s">
        <v>285</v>
      </c>
      <c r="D74" s="311"/>
      <c r="E74" s="311"/>
      <c r="F74" s="244"/>
      <c r="G74" s="244"/>
      <c r="H74" s="244"/>
      <c r="I74" s="244"/>
      <c r="J74" s="244"/>
      <c r="K74" s="244"/>
      <c r="L74" s="244"/>
      <c r="W74" s="301"/>
      <c r="X74" s="302"/>
    </row>
    <row r="75" spans="1:38" hidden="1" x14ac:dyDescent="0.2">
      <c r="B75" s="74"/>
      <c r="C75" s="129" t="s">
        <v>286</v>
      </c>
      <c r="D75" s="311"/>
      <c r="E75" s="311"/>
      <c r="F75" s="244"/>
      <c r="G75" s="244"/>
      <c r="H75" s="244"/>
      <c r="I75" s="244"/>
      <c r="J75" s="244"/>
      <c r="K75" s="244"/>
      <c r="L75" s="244"/>
    </row>
    <row r="76" spans="1:38" hidden="1" x14ac:dyDescent="0.2"/>
    <row r="77" spans="1:38" ht="23.25" customHeight="1" x14ac:dyDescent="0.25">
      <c r="A77" s="246" t="s">
        <v>283</v>
      </c>
      <c r="B77" s="247"/>
      <c r="C77" s="248"/>
      <c r="D77" s="248"/>
      <c r="E77" s="248"/>
      <c r="F77" s="248"/>
      <c r="G77" s="248"/>
      <c r="H77" s="248"/>
      <c r="I77" s="248"/>
      <c r="J77" s="248"/>
      <c r="K77" s="248"/>
      <c r="L77" s="248"/>
      <c r="N77" s="315"/>
      <c r="O77" s="315"/>
      <c r="Q77" s="65" t="s">
        <v>360</v>
      </c>
      <c r="T77" s="320">
        <v>0.5</v>
      </c>
    </row>
    <row r="78" spans="1:38" ht="15" x14ac:dyDescent="0.25">
      <c r="B78" s="132"/>
      <c r="D78" s="401" t="s">
        <v>84</v>
      </c>
      <c r="E78" s="402"/>
      <c r="F78" s="402"/>
      <c r="G78" s="402"/>
      <c r="H78" s="402"/>
      <c r="I78" s="402"/>
      <c r="J78" s="402"/>
      <c r="K78" s="402"/>
      <c r="L78" s="403"/>
      <c r="N78" s="315"/>
      <c r="O78" s="315"/>
    </row>
    <row r="79" spans="1:38" ht="15" x14ac:dyDescent="0.25">
      <c r="B79" s="231" t="s">
        <v>162</v>
      </c>
      <c r="C79" s="188"/>
      <c r="D79" s="225" t="s">
        <v>269</v>
      </c>
      <c r="E79" s="226" t="s">
        <v>268</v>
      </c>
      <c r="F79" s="226" t="s">
        <v>280</v>
      </c>
      <c r="G79" s="226" t="s">
        <v>164</v>
      </c>
      <c r="H79" s="226" t="s">
        <v>165</v>
      </c>
      <c r="I79" s="226" t="s">
        <v>166</v>
      </c>
      <c r="J79" s="226" t="s">
        <v>167</v>
      </c>
      <c r="K79" s="226" t="s">
        <v>168</v>
      </c>
      <c r="L79" s="227" t="s">
        <v>169</v>
      </c>
      <c r="N79" s="315"/>
      <c r="O79" s="315"/>
      <c r="AD79" s="65" t="s">
        <v>325</v>
      </c>
      <c r="AE79" s="65" t="s">
        <v>326</v>
      </c>
      <c r="AF79" s="65" t="s">
        <v>324</v>
      </c>
      <c r="AG79" s="65" t="s">
        <v>327</v>
      </c>
      <c r="AH79" s="65" t="s">
        <v>327</v>
      </c>
      <c r="AI79" s="65" t="s">
        <v>328</v>
      </c>
      <c r="AJ79" s="65" t="s">
        <v>329</v>
      </c>
      <c r="AK79" s="65" t="s">
        <v>330</v>
      </c>
      <c r="AL79" s="65" t="s">
        <v>331</v>
      </c>
    </row>
    <row r="80" spans="1:38" hidden="1" x14ac:dyDescent="0.2">
      <c r="B80" s="189" t="s">
        <v>0</v>
      </c>
      <c r="N80" s="315"/>
      <c r="O80" s="315"/>
    </row>
    <row r="81" spans="2:38" x14ac:dyDescent="0.2">
      <c r="B81" s="398" t="str">
        <f>'Bestandesdaten &gt;100 ha'!AV10</f>
        <v>Fi/Ta</v>
      </c>
      <c r="C81" s="159" t="s">
        <v>170</v>
      </c>
      <c r="D81" s="190">
        <f>DSUM('Bestandesdaten &gt;100 ha'!$A$9:$AK$1100,'Bestandesdaten &gt;100 ha'!$D$9,$N$197:$Q$198)</f>
        <v>0</v>
      </c>
      <c r="E81" s="191">
        <f>DSUM('Bestandesdaten &gt;100 ha'!$A$9:$AK$1100,'Bestandesdaten &gt;100 ha'!$D$9,$R$197:$U$198)</f>
        <v>0</v>
      </c>
      <c r="F81" s="191">
        <f>DSUM('Bestandesdaten &gt;100 ha'!$A$9:$AK$1100,'Bestandesdaten &gt;100 ha'!$D$9,$V$197:$Y$198)</f>
        <v>0</v>
      </c>
      <c r="G81" s="191">
        <f>DSUM('Bestandesdaten &gt;100 ha'!$A$9:$AK$1100,'Bestandesdaten &gt;100 ha'!$D$9,$Z$197:$AC$198)</f>
        <v>0</v>
      </c>
      <c r="H81" s="191">
        <f>DSUM('Bestandesdaten &gt;100 ha'!$A$9:$AK$1100,'Bestandesdaten &gt;100 ha'!$D$9,$AD$197:$AG$198)</f>
        <v>0</v>
      </c>
      <c r="I81" s="191">
        <f>DSUM('Bestandesdaten &gt;100 ha'!$A$9:$AK$1100,'Bestandesdaten &gt;100 ha'!$D$9,$AH$197:$AK$198)</f>
        <v>0</v>
      </c>
      <c r="J81" s="191">
        <f>DSUM('Bestandesdaten &gt;100 ha'!$A$9:$AK$1100,'Bestandesdaten &gt;100 ha'!$D$9,$AL$197:$AO$198)</f>
        <v>0</v>
      </c>
      <c r="K81" s="191">
        <f>DSUM('Bestandesdaten &gt;100 ha'!$A$9:$AK$1100,'Bestandesdaten &gt;100 ha'!$D$9,$AP$197:$AS$198)</f>
        <v>0</v>
      </c>
      <c r="L81" s="192">
        <f>DSUM('Bestandesdaten &gt;100 ha'!$A$9:$AK$1100,'Bestandesdaten &gt;100 ha'!$D$9,$AT$197:$AW$198)</f>
        <v>0</v>
      </c>
      <c r="N81" s="316" t="e">
        <f>SUM(Q86:Z86)</f>
        <v>#VALUE!</v>
      </c>
      <c r="O81" s="315"/>
      <c r="Q81" s="65" t="s">
        <v>2</v>
      </c>
      <c r="R81" s="65" t="e">
        <f>DGET('DB &gt; 100 ha'!$A$2:$E$153,'DB &gt; 100 ha'!$D$2,V267:X268)</f>
        <v>#VALUE!</v>
      </c>
      <c r="S81" s="65" t="e">
        <f>DGET('DB &gt; 100 ha'!$A$2:$E$153,'DB &gt; 100 ha'!$D$2,Y267:AA268)</f>
        <v>#VALUE!</v>
      </c>
      <c r="T81" s="65" t="e">
        <f>DGET('DB &gt; 100 ha'!$A$2:$E$153,'DB &gt; 100 ha'!$D$2,AB267:AD268)</f>
        <v>#VALUE!</v>
      </c>
      <c r="U81" s="65" t="e">
        <f>DGET('DB &gt; 100 ha'!$A$2:$E$153,'DB &gt; 100 ha'!$D$2,AE267:AG268)</f>
        <v>#VALUE!</v>
      </c>
      <c r="V81" s="65" t="e">
        <f>DGET('DB &gt; 100 ha'!$A$2:$E$153,'DB &gt; 100 ha'!$D$2,AH267:AJ268)</f>
        <v>#VALUE!</v>
      </c>
      <c r="W81" s="65" t="e">
        <f>DGET('DB &gt; 100 ha'!$A$2:$E$153,'DB &gt; 100 ha'!$D$2,AK267:AM268)</f>
        <v>#VALUE!</v>
      </c>
      <c r="X81" s="65" t="e">
        <f>DGET('DB &gt; 100 ha'!$A$2:$E$153,'DB &gt; 100 ha'!$D$2,AN267:AP268)</f>
        <v>#VALUE!</v>
      </c>
      <c r="Y81" s="65" t="e">
        <f>DGET('DB &gt; 100 ha'!$A$2:$E$153,'DB &gt; 100 ha'!$D$2,AQ267:AS268)</f>
        <v>#VALUE!</v>
      </c>
      <c r="Z81" s="65" t="e">
        <f>DGET('DB &gt; 100 ha'!$A$2:$E$153,'DB &gt; 100 ha'!$D$2,AT267:AV268)</f>
        <v>#VALUE!</v>
      </c>
      <c r="AB81" s="210" t="s">
        <v>321</v>
      </c>
      <c r="AD81" s="65">
        <f>Y270</f>
        <v>3</v>
      </c>
      <c r="AE81" s="65">
        <f>AC270</f>
        <v>3</v>
      </c>
      <c r="AF81" s="65">
        <f>AG270</f>
        <v>3</v>
      </c>
      <c r="AG81" s="65">
        <f>AK270</f>
        <v>3</v>
      </c>
      <c r="AH81" s="65">
        <f>AO270</f>
        <v>3</v>
      </c>
      <c r="AI81" s="65">
        <f>AS270</f>
        <v>3</v>
      </c>
      <c r="AJ81" s="65">
        <f>AW270</f>
        <v>3</v>
      </c>
      <c r="AK81" s="65">
        <f>BA270</f>
        <v>3</v>
      </c>
      <c r="AL81" s="65">
        <f>BE270</f>
        <v>3</v>
      </c>
    </row>
    <row r="82" spans="2:38" ht="5.25" customHeight="1" x14ac:dyDescent="0.2">
      <c r="B82" s="399"/>
      <c r="C82" s="160"/>
      <c r="D82" s="72"/>
      <c r="E82" s="74"/>
      <c r="F82" s="74"/>
      <c r="G82" s="74"/>
      <c r="H82" s="74"/>
      <c r="I82" s="74"/>
      <c r="J82" s="74"/>
      <c r="K82" s="74"/>
      <c r="L82" s="75"/>
      <c r="N82" s="315"/>
      <c r="O82" s="315"/>
      <c r="AB82" s="210" t="s">
        <v>322</v>
      </c>
      <c r="AD82" s="65">
        <f>Y271</f>
        <v>0</v>
      </c>
      <c r="AE82" s="65">
        <f>AC271</f>
        <v>0</v>
      </c>
      <c r="AF82" s="65">
        <f>AG271</f>
        <v>0</v>
      </c>
      <c r="AG82" s="65">
        <f>AK271</f>
        <v>0</v>
      </c>
      <c r="AH82" s="65">
        <f>AO271</f>
        <v>0</v>
      </c>
      <c r="AI82" s="65">
        <f>AS271</f>
        <v>0</v>
      </c>
      <c r="AJ82" s="65">
        <f>AW271</f>
        <v>0</v>
      </c>
      <c r="AK82" s="65">
        <f>BA271</f>
        <v>0</v>
      </c>
      <c r="AL82" s="65">
        <f>BE271</f>
        <v>0</v>
      </c>
    </row>
    <row r="83" spans="2:38" ht="15" x14ac:dyDescent="0.25">
      <c r="B83" s="399"/>
      <c r="C83" s="160" t="s">
        <v>171</v>
      </c>
      <c r="D83" s="193">
        <f>IF(D81=0,0,DSUM('Bestandesdaten &gt;100 ha'!$A$9:$AK$1100,'Bestandesdaten &gt;100 ha'!$V$9,$N$197:$Q$198)/D81)</f>
        <v>0</v>
      </c>
      <c r="E83" s="194">
        <f>IF(E81=0,0,DSUM('Bestandesdaten &gt;100 ha'!$A$9:$AK$1100,'Bestandesdaten &gt;100 ha'!$V$9,$R$197:$U$198)/E81)</f>
        <v>0</v>
      </c>
      <c r="F83" s="194">
        <f>IF(F81=0,0,DSUM('Bestandesdaten &gt;100 ha'!$A$9:$AK$1100,'Bestandesdaten &gt;100 ha'!$V$9,$V$197:$Y$198)/F81)</f>
        <v>0</v>
      </c>
      <c r="G83" s="194">
        <f>IF(G81=0,0,DSUM('Bestandesdaten &gt;100 ha'!$A$9:$AK$1100,'Bestandesdaten &gt;100 ha'!$V$9,$Z$197:$AC$198)/G81)</f>
        <v>0</v>
      </c>
      <c r="H83" s="194">
        <f>IF(H81=0,0,DSUM('Bestandesdaten &gt;100 ha'!$A$9:$AK$1100,'Bestandesdaten &gt;100 ha'!$V$9,$AD$197:$AG$198)/H81)</f>
        <v>0</v>
      </c>
      <c r="I83" s="194">
        <f>IF(I81=0,0,DSUM('Bestandesdaten &gt;100 ha'!$A$9:$AK$1100,'Bestandesdaten &gt;100 ha'!$V$9,$AH$197:$AK$198)/I81)</f>
        <v>0</v>
      </c>
      <c r="J83" s="194">
        <f>IF(J81=0,0,DSUM('Bestandesdaten &gt;100 ha'!$A$9:$AK$1100,'Bestandesdaten &gt;100 ha'!$V$9,$AL$197:$AO$198)/J81)</f>
        <v>0</v>
      </c>
      <c r="K83" s="194">
        <f>IF(K81=0,0,DSUM('Bestandesdaten &gt;100 ha'!$A$9:$AK$1100,'Bestandesdaten &gt;100 ha'!$V$9,$AP$197:$AS$198)/K81)</f>
        <v>0</v>
      </c>
      <c r="L83" s="195">
        <f>IF(L81=0,0,DSUM('Bestandesdaten &gt;100 ha'!$A$9:$AK$1100,'Bestandesdaten &gt;100 ha'!$V$9,$AT$197:$AW$198)/L81)</f>
        <v>0</v>
      </c>
      <c r="N83" s="316" t="e">
        <f>SUM(Q87:Z87)</f>
        <v>#VALUE!</v>
      </c>
      <c r="O83" s="315"/>
      <c r="Q83" s="65" t="s">
        <v>311</v>
      </c>
      <c r="R83" s="294">
        <v>0.1</v>
      </c>
      <c r="S83" s="294">
        <v>0.1</v>
      </c>
      <c r="T83" s="294">
        <v>0.16</v>
      </c>
      <c r="U83" s="294">
        <v>0.35</v>
      </c>
      <c r="V83" s="294">
        <v>0.83</v>
      </c>
      <c r="W83" s="294">
        <v>1.36</v>
      </c>
      <c r="X83" s="294">
        <v>1.6</v>
      </c>
      <c r="Y83" s="294">
        <v>1.7</v>
      </c>
      <c r="Z83" s="294">
        <v>1.72</v>
      </c>
      <c r="AB83" s="306" t="s">
        <v>323</v>
      </c>
      <c r="AD83" s="65">
        <f>Y273</f>
        <v>41</v>
      </c>
      <c r="AE83" s="65">
        <f>AC273</f>
        <v>41</v>
      </c>
      <c r="AF83" s="65">
        <f>AG273</f>
        <v>41</v>
      </c>
      <c r="AG83" s="65">
        <f>AK273</f>
        <v>41</v>
      </c>
      <c r="AH83" s="65">
        <f>AO273</f>
        <v>41</v>
      </c>
      <c r="AI83" s="65">
        <f>AS273</f>
        <v>41</v>
      </c>
      <c r="AJ83" s="65">
        <f>AW273</f>
        <v>41</v>
      </c>
      <c r="AK83" s="65">
        <f>BA273</f>
        <v>41</v>
      </c>
      <c r="AL83" s="65">
        <f>BE273</f>
        <v>41</v>
      </c>
    </row>
    <row r="84" spans="2:38" ht="5.25" customHeight="1" x14ac:dyDescent="0.2">
      <c r="B84" s="399"/>
      <c r="C84" s="160"/>
      <c r="D84" s="312"/>
      <c r="E84" s="311"/>
      <c r="F84" s="311"/>
      <c r="G84" s="311"/>
      <c r="H84" s="311"/>
      <c r="I84" s="311"/>
      <c r="J84" s="311"/>
      <c r="K84" s="311"/>
      <c r="L84" s="313"/>
      <c r="N84" s="315"/>
      <c r="O84" s="315"/>
      <c r="AB84" s="210" t="s">
        <v>339</v>
      </c>
      <c r="AD84" s="65">
        <f>Y277</f>
        <v>0</v>
      </c>
      <c r="AE84" s="65">
        <f>AC277</f>
        <v>0</v>
      </c>
      <c r="AF84" s="65">
        <f>AG277</f>
        <v>0</v>
      </c>
      <c r="AG84" s="65">
        <f>AK277</f>
        <v>0</v>
      </c>
      <c r="AH84" s="65">
        <f>AO277</f>
        <v>0</v>
      </c>
      <c r="AI84" s="65">
        <f>AS277</f>
        <v>0</v>
      </c>
      <c r="AJ84" s="65">
        <f>AW277</f>
        <v>0</v>
      </c>
      <c r="AK84" s="65">
        <f>BA277</f>
        <v>0</v>
      </c>
      <c r="AL84" s="65">
        <f>BE277</f>
        <v>0</v>
      </c>
    </row>
    <row r="85" spans="2:38" x14ac:dyDescent="0.2">
      <c r="B85" s="400"/>
      <c r="C85" s="198" t="s">
        <v>172</v>
      </c>
      <c r="D85" s="228"/>
      <c r="E85" s="229"/>
      <c r="F85" s="199">
        <f>IF(F83=0,0,DSUM('Bestandesdaten &gt;100 ha'!$A$9:$AK$1100,'Bestandesdaten &gt;100 ha'!$D$9,$V$197:$Y$198)/F81)</f>
        <v>0</v>
      </c>
      <c r="G85" s="199">
        <f>IF(G83=0,0,DSUM('Bestandesdaten &gt;100 ha'!$A$9:$AK$1100,'Bestandesdaten &gt;100 ha'!$W$9,$Z$197:$AC$198)/G81)</f>
        <v>0</v>
      </c>
      <c r="H85" s="199">
        <f>IF(H83=0,0,DSUM('Bestandesdaten &gt;100 ha'!$A$9:$AK$1100,'Bestandesdaten &gt;100 ha'!$W$9,$AD$197:$AG$198)/H81)</f>
        <v>0</v>
      </c>
      <c r="I85" s="199">
        <f>IF(I83=0,0,DSUM('Bestandesdaten &gt;100 ha'!$A$9:$AK$1100,'Bestandesdaten &gt;100 ha'!$W$9,$AH$197:$AK$198)/I81)</f>
        <v>0</v>
      </c>
      <c r="J85" s="199">
        <f>IF(J83=0,0,DSUM('Bestandesdaten &gt;100 ha'!$A$9:$AK$1100,'Bestandesdaten &gt;100 ha'!$W$9,$AL$197:$AO$198)/J81)</f>
        <v>0</v>
      </c>
      <c r="K85" s="199">
        <f>IF(K83=0,0,DSUM('Bestandesdaten &gt;100 ha'!$A$9:$AK$1100,'Bestandesdaten &gt;100 ha'!$W$9,$AP$197:$AS$198)/K81)</f>
        <v>0</v>
      </c>
      <c r="L85" s="277">
        <f>IF(L83=0,0,DSUM('Bestandesdaten &gt;100 ha'!$A$9:$AK$1100,'Bestandesdaten &gt;100 ha'!$W$9,$AT$197:$AW$198)/L81)</f>
        <v>0</v>
      </c>
      <c r="N85" s="315"/>
      <c r="O85" s="315"/>
      <c r="Q85" s="65" t="s">
        <v>344</v>
      </c>
      <c r="R85" s="65">
        <f t="shared" ref="R85:Z85" si="2">ROUND((AD81+AD82+AD84+AD83*($S$54+$U$54)+$O$59*AD85),0)</f>
        <v>3</v>
      </c>
      <c r="S85" s="65">
        <f t="shared" si="2"/>
        <v>3</v>
      </c>
      <c r="T85" s="65">
        <f t="shared" si="2"/>
        <v>3</v>
      </c>
      <c r="U85" s="65">
        <f t="shared" si="2"/>
        <v>3</v>
      </c>
      <c r="V85" s="65">
        <f t="shared" si="2"/>
        <v>3</v>
      </c>
      <c r="W85" s="65">
        <f t="shared" si="2"/>
        <v>3</v>
      </c>
      <c r="X85" s="65">
        <f t="shared" si="2"/>
        <v>3</v>
      </c>
      <c r="Y85" s="65">
        <f t="shared" si="2"/>
        <v>3</v>
      </c>
      <c r="Z85" s="65">
        <f t="shared" si="2"/>
        <v>3</v>
      </c>
      <c r="AB85" s="308" t="s">
        <v>338</v>
      </c>
      <c r="AD85" s="65">
        <f>Y275</f>
        <v>11</v>
      </c>
      <c r="AE85" s="65">
        <f>AC275</f>
        <v>11</v>
      </c>
      <c r="AF85" s="65">
        <f>AG275</f>
        <v>11</v>
      </c>
      <c r="AG85" s="65">
        <f>AK275</f>
        <v>11</v>
      </c>
      <c r="AH85" s="65">
        <f>AO275</f>
        <v>11</v>
      </c>
      <c r="AI85" s="65">
        <f>AS275</f>
        <v>11</v>
      </c>
      <c r="AJ85" s="65">
        <f>AW275</f>
        <v>11</v>
      </c>
      <c r="AK85" s="65">
        <f>BA275</f>
        <v>11</v>
      </c>
      <c r="AL85" s="65">
        <f>BE275</f>
        <v>11</v>
      </c>
    </row>
    <row r="86" spans="2:38" ht="15" customHeight="1" x14ac:dyDescent="0.2">
      <c r="N86" s="315"/>
      <c r="O86" s="315"/>
      <c r="Q86" s="65" t="s">
        <v>345</v>
      </c>
      <c r="R86" s="310" t="e">
        <f>IF((R81*$T$77*R83*(1-R85/100)*D81)&lt;'DB &gt; 100 ha'!$R$35,'DB &gt; 100 ha'!$R$35*D81,R81*$T$77*R83*(1-R85/100)*D81)</f>
        <v>#VALUE!</v>
      </c>
      <c r="S86" s="310" t="e">
        <f>IF((S81*$T$77*S83*(1-S85/100)*E81)&lt;'DB &gt; 100 ha'!$R$35,'DB &gt; 100 ha'!$R$35*E81,S81*$T$77*S83*(1-S85/100)*E81)</f>
        <v>#VALUE!</v>
      </c>
      <c r="T86" s="310" t="e">
        <f>IF((T81*$T$77*T83*(1-T85/100)*F81)&lt;'DB &gt; 100 ha'!$R$35,'DB &gt; 100 ha'!$R$35*F81*F85,T81*$T$77*T83*(1-T85/100)*F81*F85)</f>
        <v>#VALUE!</v>
      </c>
      <c r="U86" s="310" t="e">
        <f>IF((U81*$T$77*U83*(1-U85/100)*G81)&lt;'DB &gt; 100 ha'!$R$35,'DB &gt; 100 ha'!$R$35*G81*G85,U81*$T$77*U83*(1-U85/100)*((G81-G73)*G85+G73*G85*0.6))</f>
        <v>#VALUE!</v>
      </c>
      <c r="V86" s="310" t="e">
        <f>IF((V81*$T$77*V83*(1-V85/100)*H81)&lt;'DB &gt; 100 ha'!$R$35,'DB &gt; 100 ha'!$R$35*H81*H85,V81*$T$77*V83*(1-V85/100)*((H81-H73)*H85+H73*H85*0.6))</f>
        <v>#VALUE!</v>
      </c>
      <c r="W86" s="310" t="e">
        <f>IF((W81*$T$77*W83*(1-W85/100)*I81)&lt;'DB &gt; 100 ha'!$R$35,'DB &gt; 100 ha'!$R$35*I81*I85,W81*$T$77*W83*(1-W85/100)*((I81-I73)*I85+I73*I85*0.6))</f>
        <v>#VALUE!</v>
      </c>
      <c r="X86" s="310" t="e">
        <f>IF((X81*$T$77*X83*(1-X85/100)*J81)&lt;'DB &gt; 100 ha'!$R$35,'DB &gt; 100 ha'!$R$35*J81*J85,X81*$T$77*X83*(1-X85/100)*((J81-J73)*J85+J73*J85*0.6))</f>
        <v>#VALUE!</v>
      </c>
      <c r="Y86" s="310" t="e">
        <f>IF((Y81*$T$77*Y83*(1-Y85/100)*K81)&lt;'DB &gt; 100 ha'!$R$35,'DB &gt; 100 ha'!$R$35*K81*K85,Y81*$T$77*Y83*(1-Y85/100)*((K81-K73)*K85+K73*K85*0.6))</f>
        <v>#VALUE!</v>
      </c>
      <c r="Z86" s="310" t="e">
        <f>IF((Z81*$T$77*Z83*(1-Z85/100)*L81)&lt;'DB &gt; 100 ha'!$R$35,'DB &gt; 100 ha'!$R$35*L81*L85,Z81*$T$77*Z83*(1-Z85/100)*((L81-L73)*L85+L73*L85*0.6))</f>
        <v>#VALUE!</v>
      </c>
      <c r="AB86" s="65" t="s">
        <v>343</v>
      </c>
    </row>
    <row r="87" spans="2:38" ht="17.25" customHeight="1" x14ac:dyDescent="0.2">
      <c r="B87" s="128" t="s">
        <v>0</v>
      </c>
      <c r="N87" s="315"/>
      <c r="O87" s="315"/>
      <c r="Q87" s="65" t="s">
        <v>349</v>
      </c>
      <c r="T87" s="310" t="e">
        <f>IF(T81*$R83*(1-T85/100)&lt;'DB &gt; 100 ha'!$R$35,'DB &gt; 100 ha'!$R$35*F81*(1-F85),T81*$R83*(1-T85/100)*F81*(1-F85))</f>
        <v>#VALUE!</v>
      </c>
      <c r="U87" s="310" t="e">
        <f>IF(U81*$R83*(1-U85/100)&lt;'DB &gt; 100 ha'!$R$35,'DB &gt; 100 ha'!$R$35*G81*(1-G85),U81*$R83*(1-U85/100)*G81*(1-G85))</f>
        <v>#VALUE!</v>
      </c>
      <c r="V87" s="310" t="e">
        <f>IF(V81*$R83*(1-V85/100)&lt;'DB &gt; 100 ha'!$R$35,'DB &gt; 100 ha'!$R$35*H81*(1-H85),V81*$R83*(1-V85/100)*H81*(1-H85))</f>
        <v>#VALUE!</v>
      </c>
      <c r="W87" s="310" t="e">
        <f>IF(W81*$R83*(1-W85/100)&lt;'DB &gt; 100 ha'!$R$35,'DB &gt; 100 ha'!$R$35*I81*(1-I85),W81*$R83*(1-W85/100)*I81*(1-I85))</f>
        <v>#VALUE!</v>
      </c>
      <c r="X87" s="310" t="e">
        <f>IF(X81*$R83*(1-X85/100)&lt;'DB &gt; 100 ha'!$R$35,'DB &gt; 100 ha'!$R$35*J81*(1-J85),X81*$R83*(1-X85/100)*J81*(1-J85))</f>
        <v>#VALUE!</v>
      </c>
      <c r="Y87" s="310" t="e">
        <f>IF(Y81*$R83*(1-Y85/100)&lt;'DB &gt; 100 ha'!$R$35,'DB &gt; 100 ha'!$R$35*K81*(1-K85),Y81*$R83*(1-Y85/100)*K81*(1-K85))</f>
        <v>#VALUE!</v>
      </c>
      <c r="Z87" s="310" t="e">
        <f>IF(Z81*$R83*(1-Z85/100)&lt;'DB &gt; 100 ha'!$R$35,'DB &gt; 100 ha'!$R$35*L81*(1-L85),Z81*$R83*(1-Z85/100)*L81*(1-L85))</f>
        <v>#VALUE!</v>
      </c>
    </row>
    <row r="88" spans="2:38" x14ac:dyDescent="0.2">
      <c r="B88" s="398" t="str">
        <f>'Bestandesdaten &gt;100 ha'!AV12</f>
        <v>W-Ki</v>
      </c>
      <c r="C88" s="159" t="s">
        <v>170</v>
      </c>
      <c r="D88" s="190">
        <f>DSUM('Bestandesdaten &gt;100 ha'!$A$9:$AK$1100,'Bestandesdaten &gt;100 ha'!$D$9,N200:Q201)</f>
        <v>0</v>
      </c>
      <c r="E88" s="191">
        <f>DSUM('Bestandesdaten &gt;100 ha'!$A$9:$AK$1100,'Bestandesdaten &gt;100 ha'!$D$9,R200:U201)</f>
        <v>0</v>
      </c>
      <c r="F88" s="191">
        <f>DSUM('Bestandesdaten &gt;100 ha'!$A$9:$AK$1100,'Bestandesdaten &gt;100 ha'!$D$9,V200:Y201)</f>
        <v>0</v>
      </c>
      <c r="G88" s="191">
        <f>DSUM('Bestandesdaten &gt;100 ha'!$A$9:$AK$1100,'Bestandesdaten &gt;100 ha'!$D$9,Z200:AC201)</f>
        <v>0</v>
      </c>
      <c r="H88" s="191">
        <f>DSUM('Bestandesdaten &gt;100 ha'!$A$9:$AK$1100,'Bestandesdaten &gt;100 ha'!$D$9,AD200:AG201)</f>
        <v>0</v>
      </c>
      <c r="I88" s="191">
        <f>DSUM('Bestandesdaten &gt;100 ha'!$A$9:$AK$1100,'Bestandesdaten &gt;100 ha'!$D$9,AH200:AK201)</f>
        <v>0</v>
      </c>
      <c r="J88" s="191">
        <f>DSUM('Bestandesdaten &gt;100 ha'!$A$9:$AK$1100,'Bestandesdaten &gt;100 ha'!$D$9,AL200:AO201)</f>
        <v>0</v>
      </c>
      <c r="K88" s="191">
        <f>DSUM('Bestandesdaten &gt;100 ha'!$A$9:$AK$1100,'Bestandesdaten &gt;100 ha'!$D$9,AP200:AS201)</f>
        <v>0</v>
      </c>
      <c r="L88" s="192">
        <f>DSUM('Bestandesdaten &gt;100 ha'!$A$9:$AK$1100,'Bestandesdaten &gt;100 ha'!$D$9,AT200:AW201)</f>
        <v>0</v>
      </c>
      <c r="N88" s="316" t="e">
        <f>SUM(Q93:Z93)</f>
        <v>#VALUE!</v>
      </c>
      <c r="O88" s="315"/>
      <c r="Q88" s="65" t="s">
        <v>2</v>
      </c>
      <c r="R88" s="65" t="e">
        <f>DGET('DB &gt; 100 ha'!$A$2:$E$153,'DB &gt; 100 ha'!$D$2,V280:X281)</f>
        <v>#VALUE!</v>
      </c>
      <c r="S88" s="65" t="e">
        <f>DGET('DB &gt; 100 ha'!$A$2:$E$153,'DB &gt; 100 ha'!$D$2,Y280:AA281)</f>
        <v>#VALUE!</v>
      </c>
      <c r="T88" s="65" t="e">
        <f>DGET('DB &gt; 100 ha'!$A$2:$E$153,'DB &gt; 100 ha'!$D$2,AB280:AD281)</f>
        <v>#VALUE!</v>
      </c>
      <c r="U88" s="65" t="e">
        <f>DGET('DB &gt; 100 ha'!$A$2:$E$153,'DB &gt; 100 ha'!$D$2,AE280:AG281)</f>
        <v>#VALUE!</v>
      </c>
      <c r="V88" s="65" t="e">
        <f>DGET('DB &gt; 100 ha'!$A$2:$E$153,'DB &gt; 100 ha'!$D$2,AH280:AJ281)</f>
        <v>#VALUE!</v>
      </c>
      <c r="W88" s="65" t="e">
        <f>DGET('DB &gt; 100 ha'!$A$2:$E$153,'DB &gt; 100 ha'!$D$2,AK280:AM281)</f>
        <v>#VALUE!</v>
      </c>
      <c r="X88" s="65" t="e">
        <f>DGET('DB &gt; 100 ha'!$A$2:$E$153,'DB &gt; 100 ha'!$D$2,AN280:AP281)</f>
        <v>#VALUE!</v>
      </c>
      <c r="Y88" s="65" t="e">
        <f>DGET('DB &gt; 100 ha'!$A$2:$E$153,'DB &gt; 100 ha'!$D$2,AQ280:AS281)</f>
        <v>#VALUE!</v>
      </c>
      <c r="Z88" s="65" t="e">
        <f>DGET('DB &gt; 100 ha'!$A$2:$E$153,'DB &gt; 100 ha'!$D$2,AT280:AV281)</f>
        <v>#VALUE!</v>
      </c>
      <c r="AB88" s="65" t="s">
        <v>321</v>
      </c>
      <c r="AD88" s="65">
        <f>Y283</f>
        <v>3</v>
      </c>
      <c r="AE88" s="65">
        <f>AC283</f>
        <v>3</v>
      </c>
      <c r="AF88" s="65">
        <f>AG283</f>
        <v>3</v>
      </c>
      <c r="AG88" s="65">
        <f>AK283</f>
        <v>3</v>
      </c>
      <c r="AH88" s="65">
        <f>AO283</f>
        <v>3</v>
      </c>
      <c r="AI88" s="65">
        <f>AS283</f>
        <v>3</v>
      </c>
      <c r="AJ88" s="65">
        <f>AW283</f>
        <v>3</v>
      </c>
      <c r="AK88" s="65">
        <f>BA283</f>
        <v>3</v>
      </c>
      <c r="AL88" s="65">
        <f>BE283</f>
        <v>3</v>
      </c>
    </row>
    <row r="89" spans="2:38" ht="5.25" customHeight="1" x14ac:dyDescent="0.2">
      <c r="B89" s="399"/>
      <c r="C89" s="160"/>
      <c r="D89" s="72"/>
      <c r="E89" s="74"/>
      <c r="F89" s="74"/>
      <c r="G89" s="74"/>
      <c r="H89" s="74"/>
      <c r="I89" s="74"/>
      <c r="J89" s="74"/>
      <c r="K89" s="74"/>
      <c r="L89" s="75"/>
      <c r="N89" s="315"/>
      <c r="O89" s="315"/>
      <c r="AB89" s="65" t="s">
        <v>322</v>
      </c>
      <c r="AD89" s="65">
        <f>Y284</f>
        <v>0</v>
      </c>
      <c r="AE89" s="65">
        <f>AC284</f>
        <v>0</v>
      </c>
      <c r="AF89" s="65">
        <f>AG284</f>
        <v>0</v>
      </c>
      <c r="AG89" s="65">
        <f>AK284</f>
        <v>0</v>
      </c>
      <c r="AH89" s="65">
        <f>AO284</f>
        <v>0</v>
      </c>
      <c r="AI89" s="65">
        <f>AS284</f>
        <v>0</v>
      </c>
      <c r="AJ89" s="65">
        <f>AW284</f>
        <v>0</v>
      </c>
      <c r="AK89" s="65">
        <f>BA284</f>
        <v>0</v>
      </c>
      <c r="AL89" s="65">
        <f>BE284</f>
        <v>0</v>
      </c>
    </row>
    <row r="90" spans="2:38" ht="15" x14ac:dyDescent="0.25">
      <c r="B90" s="399"/>
      <c r="C90" s="160" t="s">
        <v>171</v>
      </c>
      <c r="D90" s="193">
        <f>IF(D88=0,0,DSUM('Bestandesdaten &gt;100 ha'!$A$9:$AK$1100,'Bestandesdaten &gt;100 ha'!$V$9,N202:Q203)/D88)</f>
        <v>0</v>
      </c>
      <c r="E90" s="194">
        <f>IF(E88=0,0,DSUM('Bestandesdaten &gt;100 ha'!$A$9:$AK$1100,'Bestandesdaten &gt;100 ha'!$V$9,R202:U203)/E88)</f>
        <v>0</v>
      </c>
      <c r="F90" s="194">
        <f>IF(F88=0,0,DSUM('Bestandesdaten &gt;100 ha'!$A$9:$AK$1100,'Bestandesdaten &gt;100 ha'!$V$9,V202:Y203)/F88)</f>
        <v>0</v>
      </c>
      <c r="G90" s="194">
        <f>IF(G88=0,0,DSUM('Bestandesdaten &gt;100 ha'!$A$9:$AK$1100,'Bestandesdaten &gt;100 ha'!$V$9,Z202:AC203)/G88)</f>
        <v>0</v>
      </c>
      <c r="H90" s="194">
        <f>IF(H88=0,0,DSUM('Bestandesdaten &gt;100 ha'!$A$9:$AK$1100,'Bestandesdaten &gt;100 ha'!$V$9,AD202:AG203)/H88)</f>
        <v>0</v>
      </c>
      <c r="I90" s="194">
        <f>IF(I88=0,0,DSUM('Bestandesdaten &gt;100 ha'!$A$9:$AK$1100,'Bestandesdaten &gt;100 ha'!$V$9,AH202:AK203)/I88)</f>
        <v>0</v>
      </c>
      <c r="J90" s="194">
        <f>IF(J88=0,0,DSUM('Bestandesdaten &gt;100 ha'!$A$9:$AK$1100,'Bestandesdaten &gt;100 ha'!$V$9,AL202:AO203)/J88)</f>
        <v>0</v>
      </c>
      <c r="K90" s="194">
        <f>IF(K88=0,0,DSUM('Bestandesdaten &gt;100 ha'!$A$9:$AK$1100,'Bestandesdaten &gt;100 ha'!$V$9,AP202:AS203)/K88)</f>
        <v>0</v>
      </c>
      <c r="L90" s="195">
        <f>IF(L88=0,0,DSUM('Bestandesdaten &gt;100 ha'!$A$9:$AK$1100,'Bestandesdaten &gt;100 ha'!$V$9,AT202:AW203)/L88)</f>
        <v>0</v>
      </c>
      <c r="N90" s="316" t="e">
        <f>SUM(Q94:Z94)</f>
        <v>#VALUE!</v>
      </c>
      <c r="O90" s="315"/>
      <c r="Q90" s="65" t="s">
        <v>311</v>
      </c>
      <c r="R90" s="294">
        <v>0.1</v>
      </c>
      <c r="S90" s="294">
        <v>0.1</v>
      </c>
      <c r="T90" s="294">
        <v>0.16</v>
      </c>
      <c r="U90" s="294">
        <v>0.39</v>
      </c>
      <c r="V90" s="294">
        <v>0.85</v>
      </c>
      <c r="W90" s="294">
        <v>1.32</v>
      </c>
      <c r="X90" s="294">
        <v>1.58</v>
      </c>
      <c r="Y90" s="294">
        <v>1.7</v>
      </c>
      <c r="Z90" s="294">
        <v>1.72</v>
      </c>
      <c r="AB90" s="65" t="s">
        <v>323</v>
      </c>
      <c r="AD90" s="65">
        <f>Y286</f>
        <v>41</v>
      </c>
      <c r="AE90" s="65">
        <f>AC286</f>
        <v>41</v>
      </c>
      <c r="AF90" s="65">
        <f>AG286</f>
        <v>41</v>
      </c>
      <c r="AG90" s="65">
        <f>AK286</f>
        <v>41</v>
      </c>
      <c r="AH90" s="65">
        <f>AO286</f>
        <v>41</v>
      </c>
      <c r="AI90" s="65">
        <f>AS286</f>
        <v>41</v>
      </c>
      <c r="AJ90" s="65">
        <f>AW286</f>
        <v>41</v>
      </c>
      <c r="AK90" s="65">
        <f>BA286</f>
        <v>41</v>
      </c>
      <c r="AL90" s="65">
        <f>BE286</f>
        <v>41</v>
      </c>
    </row>
    <row r="91" spans="2:38" ht="5.25" customHeight="1" x14ac:dyDescent="0.2">
      <c r="B91" s="399"/>
      <c r="C91" s="160"/>
      <c r="D91" s="312"/>
      <c r="E91" s="311"/>
      <c r="F91" s="311"/>
      <c r="G91" s="311"/>
      <c r="H91" s="311"/>
      <c r="I91" s="311"/>
      <c r="J91" s="311"/>
      <c r="K91" s="311"/>
      <c r="L91" s="313"/>
      <c r="N91" s="315"/>
      <c r="O91" s="315"/>
      <c r="AB91" s="65" t="s">
        <v>339</v>
      </c>
    </row>
    <row r="92" spans="2:38" x14ac:dyDescent="0.2">
      <c r="B92" s="400"/>
      <c r="C92" s="198" t="s">
        <v>172</v>
      </c>
      <c r="D92" s="228"/>
      <c r="E92" s="229"/>
      <c r="F92" s="199">
        <f>IF(F90=0,0,DSUM('Bestandesdaten &gt;100 ha'!$A$9:$AK$1100,'Bestandesdaten &gt;100 ha'!$W$9,V204:Y205)/F88)</f>
        <v>0</v>
      </c>
      <c r="G92" s="199">
        <f>IF(G90=0,0,DSUM('Bestandesdaten &gt;100 ha'!$A$9:$AK$1100,'Bestandesdaten &gt;100 ha'!$W$9,Z204:AC205)/G88)</f>
        <v>0</v>
      </c>
      <c r="H92" s="199">
        <f>IF(H90=0,0,DSUM('Bestandesdaten &gt;100 ha'!$A$9:$AK$1100,'Bestandesdaten &gt;100 ha'!$W$9,AD204:AG205)/H88)</f>
        <v>0</v>
      </c>
      <c r="I92" s="199">
        <f>IF(I90=0,0,DSUM('Bestandesdaten &gt;100 ha'!$A$9:$AK$1100,'Bestandesdaten &gt;100 ha'!$W$9,AH204:AK205)/I88)</f>
        <v>0</v>
      </c>
      <c r="J92" s="199">
        <f>IF(J90=0,0,DSUM('Bestandesdaten &gt;100 ha'!$A$9:$AK$1100,'Bestandesdaten &gt;100 ha'!$W$9,AL204:AO205)/J88)</f>
        <v>0</v>
      </c>
      <c r="K92" s="199">
        <f>IF(K90=0,0,DSUM('Bestandesdaten &gt;100 ha'!$A$9:$AK$1100,'Bestandesdaten &gt;100 ha'!$W$9,AP204:AS205)/K88)</f>
        <v>0</v>
      </c>
      <c r="L92" s="277">
        <f>IF(L90=0,0,DSUM('Bestandesdaten &gt;100 ha'!$A$9:$AK$1100,'Bestandesdaten &gt;100 ha'!$W$9,AT204:AW205)/L88)</f>
        <v>0</v>
      </c>
      <c r="N92" s="315"/>
      <c r="O92" s="315"/>
      <c r="Q92" s="65" t="s">
        <v>344</v>
      </c>
      <c r="R92" s="65">
        <f t="shared" ref="R92:Z92" si="3">ROUND((AD88+AD89+AD91+AD90*($S$54+$U$54)+$O$59*AD92),0)</f>
        <v>3</v>
      </c>
      <c r="S92" s="65">
        <f t="shared" si="3"/>
        <v>3</v>
      </c>
      <c r="T92" s="65">
        <f t="shared" si="3"/>
        <v>3</v>
      </c>
      <c r="U92" s="65">
        <f t="shared" si="3"/>
        <v>3</v>
      </c>
      <c r="V92" s="65">
        <f t="shared" si="3"/>
        <v>3</v>
      </c>
      <c r="W92" s="65">
        <f t="shared" si="3"/>
        <v>3</v>
      </c>
      <c r="X92" s="65">
        <f t="shared" si="3"/>
        <v>3</v>
      </c>
      <c r="Y92" s="65">
        <f t="shared" si="3"/>
        <v>3</v>
      </c>
      <c r="Z92" s="65">
        <f t="shared" si="3"/>
        <v>3</v>
      </c>
      <c r="AB92" s="65" t="s">
        <v>338</v>
      </c>
      <c r="AD92" s="65">
        <f>Y288</f>
        <v>11</v>
      </c>
      <c r="AE92" s="65">
        <f>AC288</f>
        <v>11</v>
      </c>
      <c r="AF92" s="65">
        <f>AG288</f>
        <v>11</v>
      </c>
      <c r="AG92" s="65">
        <f>AK288</f>
        <v>11</v>
      </c>
      <c r="AH92" s="65">
        <f>AO288</f>
        <v>11</v>
      </c>
      <c r="AI92" s="65">
        <f>AS288</f>
        <v>11</v>
      </c>
      <c r="AJ92" s="65">
        <f>AW288</f>
        <v>11</v>
      </c>
      <c r="AK92" s="65">
        <f>BA288</f>
        <v>11</v>
      </c>
      <c r="AL92" s="65">
        <f>BE288</f>
        <v>11</v>
      </c>
    </row>
    <row r="93" spans="2:38" ht="17.25" customHeight="1" x14ac:dyDescent="0.2">
      <c r="N93" s="315"/>
      <c r="O93" s="315"/>
      <c r="Q93" s="65" t="s">
        <v>345</v>
      </c>
      <c r="R93" s="310" t="e">
        <f>IF((R88*$T$77*R90*(1-R92/100)*D88)&lt;'DB &gt; 100 ha'!$R$36,'DB &gt; 100 ha'!$R$36*D88,R88*$T$77*R90*(1-R92/100)*D88)</f>
        <v>#VALUE!</v>
      </c>
      <c r="S93" s="310" t="e">
        <f>IF((S88*$T$77*S90*(1-S92/100)*E88)&lt;'DB &gt; 100 ha'!$R$36,'DB &gt; 100 ha'!$R$36*E88,S88*$T$77*S90*(1-S92/100)*E88)</f>
        <v>#VALUE!</v>
      </c>
      <c r="T93" s="310" t="e">
        <f>IF((T88*$T$77*T90*(1-T92/100)*F88)&lt;'DB &gt; 100 ha'!$R$36,'DB &gt; 100 ha'!$R$36*F88*F92,T88*$T$77*T90*(1-T92/100)*F88*F92)</f>
        <v>#VALUE!</v>
      </c>
      <c r="U93" s="310" t="e">
        <f>IF((U88*$T$77*U90*(1-U92/100)*G88)&lt;'DB &gt; 100 ha'!$R$36,'DB &gt; 100 ha'!$R$36*G88*G92,U88*$T$77*U90*(1-U92/100)*G88*G92)</f>
        <v>#VALUE!</v>
      </c>
      <c r="V93" s="310" t="e">
        <f>IF((V88*$T$77*V90*(1-V92/100)*H88)&lt;'DB &gt; 100 ha'!$R$36,'DB &gt; 100 ha'!$R$36*H88*H92,V88*$T$77*V90*(1-V92/100)*H88*H92)</f>
        <v>#VALUE!</v>
      </c>
      <c r="W93" s="310" t="e">
        <f>IF((W88*$T$77*W90*(1-W92/100)*I88)&lt;'DB &gt; 100 ha'!$R$36,'DB &gt; 100 ha'!$R$36*I88*I92,W88*$T$77*W90*(1-W92/100)*I88*I92)</f>
        <v>#VALUE!</v>
      </c>
      <c r="X93" s="310" t="e">
        <f>IF((X88*$T$77*X90*(1-X92/100)*J88)&lt;'DB &gt; 100 ha'!$R$36,'DB &gt; 100 ha'!$R$36*J88*J92,X88*$T$77*X90*(1-X92/100)*J88*J92)</f>
        <v>#VALUE!</v>
      </c>
      <c r="Y93" s="310" t="e">
        <f>IF((Y88*$T$77*Y90*(1-Y92/100)*K88)&lt;'DB &gt; 100 ha'!$R$36,'DB &gt; 100 ha'!$R$36*K88*K92,Y88*$T$77*Y90*(1-Y92/100)*K88*K92)</f>
        <v>#VALUE!</v>
      </c>
      <c r="Z93" s="310" t="e">
        <f>IF((Z88*$T$77*Z90*(1-Z92/100)*L88)&lt;'DB &gt; 100 ha'!$R$36,'DB &gt; 100 ha'!$R$36*L88*L92,Z88*$T$77*Z90*(1-Z92/100)*L88*L92)</f>
        <v>#VALUE!</v>
      </c>
    </row>
    <row r="94" spans="2:38" ht="17.25" customHeight="1" x14ac:dyDescent="0.2">
      <c r="B94" s="128" t="s">
        <v>0</v>
      </c>
      <c r="N94" s="315"/>
      <c r="O94" s="315"/>
      <c r="Q94" s="65" t="s">
        <v>349</v>
      </c>
      <c r="T94" s="310" t="e">
        <f>IF(T88*$R90*(1-T92/100)&lt;'DB &gt; 100 ha'!$R$36,'DB &gt; 100 ha'!$R$36*F88*(1-F92),T88*$R90*(1-T92/100)*F88*(1-F92))</f>
        <v>#VALUE!</v>
      </c>
      <c r="U94" s="310" t="e">
        <f>IF(U88*$R90*(1-U92/100)&lt;'DB &gt; 100 ha'!$R$36,'DB &gt; 100 ha'!$R$36*G88*(1-G92),U88*$R90*(1-U92/100)*G88*(1-G92))</f>
        <v>#VALUE!</v>
      </c>
      <c r="V94" s="310" t="e">
        <f>IF(V88*$R90*(1-V92/100)&lt;'DB &gt; 100 ha'!$R$36,'DB &gt; 100 ha'!$R$36*H88*(1-H92),V88*$R90*(1-V92/100)*H88*(1-H92))</f>
        <v>#VALUE!</v>
      </c>
      <c r="W94" s="310" t="e">
        <f>IF(W88*$R90*(1-W92/100)&lt;'DB &gt; 100 ha'!$R$36,'DB &gt; 100 ha'!$R$36*I88*(1-I92),W88*$R90*(1-W92/100)*I88*(1-I92))</f>
        <v>#VALUE!</v>
      </c>
      <c r="X94" s="310" t="e">
        <f>IF(X88*$R90*(1-X92/100)&lt;'DB &gt; 100 ha'!$R$36,'DB &gt; 100 ha'!$R$36*J88*(1-J92),X88*$R90*(1-X92/100)*J88*(1-J92))</f>
        <v>#VALUE!</v>
      </c>
      <c r="Y94" s="310" t="e">
        <f>IF(Y88*$R90*(1-Y92/100)&lt;'DB &gt; 100 ha'!$R$36,'DB &gt; 100 ha'!$R$36*K88*(1-K92),Y88*$R90*(1-Y92/100)*K88*(1-K92))</f>
        <v>#VALUE!</v>
      </c>
      <c r="Z94" s="310" t="e">
        <f>IF(Z88*$R90*(1-Z92/100)&lt;'DB &gt; 100 ha'!$R$36,'DB &gt; 100 ha'!$R$36*L88*(1-L92),Z88*$R90*(1-Z92/100)*L88*(1-L92))</f>
        <v>#VALUE!</v>
      </c>
    </row>
    <row r="95" spans="2:38" x14ac:dyDescent="0.2">
      <c r="B95" s="395" t="str">
        <f>'Bestandesdaten &gt;100 ha'!AV14</f>
        <v>Lä</v>
      </c>
      <c r="C95" s="159" t="s">
        <v>170</v>
      </c>
      <c r="D95" s="190">
        <f>DSUM('Bestandesdaten &gt;100 ha'!$A$9:$AK$1100,'Bestandesdaten &gt;100 ha'!$D$9,N207:Q208)</f>
        <v>0</v>
      </c>
      <c r="E95" s="191">
        <f>DSUM('Bestandesdaten &gt;100 ha'!$A$9:$AK$1100,'Bestandesdaten &gt;100 ha'!$D$9,R207:U208)</f>
        <v>0</v>
      </c>
      <c r="F95" s="191">
        <f>DSUM('Bestandesdaten &gt;100 ha'!$A$9:$AK$1100,'Bestandesdaten &gt;100 ha'!$D$9,V207:Y208)</f>
        <v>0</v>
      </c>
      <c r="G95" s="191">
        <f>DSUM('Bestandesdaten &gt;100 ha'!$A$9:$AK$1100,'Bestandesdaten &gt;100 ha'!$D$9,Z207:AC208)</f>
        <v>0</v>
      </c>
      <c r="H95" s="191">
        <f>DSUM('Bestandesdaten &gt;100 ha'!$A$9:$AK$1100,'Bestandesdaten &gt;100 ha'!$D$9,AD207:AG208)</f>
        <v>0</v>
      </c>
      <c r="I95" s="191">
        <f>DSUM('Bestandesdaten &gt;100 ha'!$A$9:$AK$1100,'Bestandesdaten &gt;100 ha'!$D$9,AH207:AK208)</f>
        <v>0</v>
      </c>
      <c r="J95" s="191">
        <f>DSUM('Bestandesdaten &gt;100 ha'!$A$9:$AK$1100,'Bestandesdaten &gt;100 ha'!$D$9,AL207:AO208)</f>
        <v>0</v>
      </c>
      <c r="K95" s="191">
        <f>DSUM('Bestandesdaten &gt;100 ha'!$A$9:$AK$1100,'Bestandesdaten &gt;100 ha'!$D$9,AP207:AS208)</f>
        <v>0</v>
      </c>
      <c r="L95" s="192">
        <f>DSUM('Bestandesdaten &gt;100 ha'!$A$9:$AK$1100,'Bestandesdaten &gt;100 ha'!$D$9,AT207:AW208)</f>
        <v>0</v>
      </c>
      <c r="N95" s="316" t="e">
        <f>SUM(Q100:Z100)</f>
        <v>#VALUE!</v>
      </c>
      <c r="O95" s="315"/>
      <c r="Q95" s="65" t="s">
        <v>2</v>
      </c>
      <c r="R95" s="65" t="e">
        <f>DGET('DB &gt; 100 ha'!$A$2:$E$153,'DB &gt; 100 ha'!$D$2,V293:X294)</f>
        <v>#VALUE!</v>
      </c>
      <c r="S95" s="65" t="e">
        <f>DGET('DB &gt; 100 ha'!$A$2:$E$153,'DB &gt; 100 ha'!$D$2,Y293:AA294)</f>
        <v>#VALUE!</v>
      </c>
      <c r="T95" s="65" t="e">
        <f>DGET('DB &gt; 100 ha'!$A$2:$E$153,'DB &gt; 100 ha'!$D$2,AB293:AD294)</f>
        <v>#VALUE!</v>
      </c>
      <c r="U95" s="65" t="e">
        <f>DGET('DB &gt; 100 ha'!$A$2:$E$153,'DB &gt; 100 ha'!$D$2,AE293:AG294)</f>
        <v>#VALUE!</v>
      </c>
      <c r="V95" s="65" t="e">
        <f>DGET('DB &gt; 100 ha'!$A$2:$E$153,'DB &gt; 100 ha'!$D$2,AH293:AJ294)</f>
        <v>#VALUE!</v>
      </c>
      <c r="W95" s="65" t="e">
        <f>DGET('DB &gt; 100 ha'!$A$2:$E$153,'DB &gt; 100 ha'!$D$2,AK293:AM294)</f>
        <v>#VALUE!</v>
      </c>
      <c r="X95" s="65" t="e">
        <f>DGET('DB &gt; 100 ha'!$A$2:$E$153,'DB &gt; 100 ha'!$D$2,AN293:AP294)</f>
        <v>#VALUE!</v>
      </c>
      <c r="Y95" s="65" t="e">
        <f>DGET('DB &gt; 100 ha'!$A$2:$E$153,'DB &gt; 100 ha'!$D$2,AQ293:AS294)</f>
        <v>#VALUE!</v>
      </c>
      <c r="Z95" s="65" t="e">
        <f>DGET('DB &gt; 100 ha'!$A$2:$E$153,'DB &gt; 100 ha'!$D$2,AT293:AV294)</f>
        <v>#VALUE!</v>
      </c>
      <c r="AB95" s="65" t="s">
        <v>321</v>
      </c>
      <c r="AD95" s="65">
        <f>Y296</f>
        <v>3</v>
      </c>
      <c r="AE95" s="65">
        <f>AC296</f>
        <v>3</v>
      </c>
      <c r="AF95" s="65">
        <f>AG296</f>
        <v>3</v>
      </c>
      <c r="AG95" s="65">
        <f>AK296</f>
        <v>3</v>
      </c>
      <c r="AH95" s="65">
        <f>AO296</f>
        <v>3</v>
      </c>
      <c r="AI95" s="65">
        <f>AS296</f>
        <v>3</v>
      </c>
      <c r="AJ95" s="65">
        <f>AW296</f>
        <v>3</v>
      </c>
      <c r="AK95" s="65">
        <f>BA296</f>
        <v>3</v>
      </c>
      <c r="AL95" s="65">
        <f>BE296</f>
        <v>3</v>
      </c>
    </row>
    <row r="96" spans="2:38" ht="5.25" customHeight="1" x14ac:dyDescent="0.2">
      <c r="B96" s="396"/>
      <c r="C96" s="160"/>
      <c r="D96" s="72"/>
      <c r="E96" s="74"/>
      <c r="F96" s="74"/>
      <c r="G96" s="74"/>
      <c r="H96" s="74"/>
      <c r="I96" s="74"/>
      <c r="J96" s="74"/>
      <c r="K96" s="74"/>
      <c r="L96" s="75"/>
      <c r="N96" s="315"/>
      <c r="O96" s="315"/>
      <c r="AB96" s="65" t="s">
        <v>322</v>
      </c>
      <c r="AD96" s="65">
        <f>Y297</f>
        <v>0</v>
      </c>
      <c r="AE96" s="65">
        <f>AC297</f>
        <v>0</v>
      </c>
      <c r="AF96" s="65">
        <f>AG297</f>
        <v>0</v>
      </c>
      <c r="AG96" s="65">
        <f>AK297</f>
        <v>0</v>
      </c>
      <c r="AH96" s="65">
        <f>AO297</f>
        <v>0</v>
      </c>
      <c r="AI96" s="65">
        <f>AS297</f>
        <v>0</v>
      </c>
      <c r="AJ96" s="65">
        <f>AW297</f>
        <v>0</v>
      </c>
      <c r="AK96" s="65">
        <f>BA297</f>
        <v>0</v>
      </c>
      <c r="AL96" s="65">
        <f>BE297</f>
        <v>0</v>
      </c>
    </row>
    <row r="97" spans="2:38" ht="15" x14ac:dyDescent="0.25">
      <c r="B97" s="396"/>
      <c r="C97" s="160" t="s">
        <v>171</v>
      </c>
      <c r="D97" s="193">
        <f>IF(D95=0,0,DSUM('Bestandesdaten &gt;100 ha'!$A$9:$AK$1100,'Bestandesdaten &gt;100 ha'!$V$9,N209:Q210)/D95)</f>
        <v>0</v>
      </c>
      <c r="E97" s="194">
        <f>IF(E95=0,0,DSUM('Bestandesdaten &gt;100 ha'!$A$9:$AK$1100,'Bestandesdaten &gt;100 ha'!$V$9,R209:U210)/E95)</f>
        <v>0</v>
      </c>
      <c r="F97" s="194">
        <f>IF(F95=0,0,DSUM('Bestandesdaten &gt;100 ha'!$A$9:$AK$1100,'Bestandesdaten &gt;100 ha'!$V$9,V209:Y210)/F95)</f>
        <v>0</v>
      </c>
      <c r="G97" s="194">
        <f>IF(G95=0,0,DSUM('Bestandesdaten &gt;100 ha'!$A$9:$AK$1100,'Bestandesdaten &gt;100 ha'!$V$9,Z209:AC210)/G95)</f>
        <v>0</v>
      </c>
      <c r="H97" s="194">
        <f>IF(H95=0,0,DSUM('Bestandesdaten &gt;100 ha'!$A$9:$AK$1100,'Bestandesdaten &gt;100 ha'!$V$9,AD209:AG210)/H95)</f>
        <v>0</v>
      </c>
      <c r="I97" s="194">
        <f>IF(I95=0,0,DSUM('Bestandesdaten &gt;100 ha'!$A$9:$AK$1100,'Bestandesdaten &gt;100 ha'!$V$9,AH209:AK210)/I95)</f>
        <v>0</v>
      </c>
      <c r="J97" s="194">
        <f>IF(J95=0,0,DSUM('Bestandesdaten &gt;100 ha'!$A$9:$AK$1100,'Bestandesdaten &gt;100 ha'!$V$9,AL209:AO210)/J95)</f>
        <v>0</v>
      </c>
      <c r="K97" s="194">
        <f>IF(K95=0,0,DSUM('Bestandesdaten &gt;100 ha'!$A$9:$AK$1100,'Bestandesdaten &gt;100 ha'!$V$9,AP209:AS210)/K95)</f>
        <v>0</v>
      </c>
      <c r="L97" s="195">
        <f>IF(L95=0,0,DSUM('Bestandesdaten &gt;100 ha'!$A$9:$AK$1100,'Bestandesdaten &gt;100 ha'!$V$9,AT209:AW210)/L95)</f>
        <v>0</v>
      </c>
      <c r="N97" s="316" t="e">
        <f>SUM(Q101:Z101)</f>
        <v>#VALUE!</v>
      </c>
      <c r="O97" s="315"/>
      <c r="Q97" s="65" t="s">
        <v>311</v>
      </c>
      <c r="R97" s="294">
        <v>0.1</v>
      </c>
      <c r="S97" s="294">
        <v>0.1</v>
      </c>
      <c r="T97" s="294">
        <v>0.17</v>
      </c>
      <c r="U97" s="294">
        <v>0.44</v>
      </c>
      <c r="V97" s="294">
        <v>0.99</v>
      </c>
      <c r="W97" s="294">
        <v>1.35</v>
      </c>
      <c r="X97" s="294">
        <v>1.5</v>
      </c>
      <c r="Y97" s="294">
        <v>1.55</v>
      </c>
      <c r="Z97" s="294">
        <v>1.56</v>
      </c>
      <c r="AB97" s="65" t="s">
        <v>323</v>
      </c>
      <c r="AD97" s="65">
        <f>Y299</f>
        <v>41</v>
      </c>
      <c r="AE97" s="65">
        <f>AC299</f>
        <v>41</v>
      </c>
      <c r="AF97" s="65">
        <f>AG299</f>
        <v>41</v>
      </c>
      <c r="AG97" s="65">
        <f>AK299</f>
        <v>41</v>
      </c>
      <c r="AH97" s="65">
        <f>AO299</f>
        <v>41</v>
      </c>
      <c r="AI97" s="65">
        <f>AS299</f>
        <v>41</v>
      </c>
      <c r="AJ97" s="65">
        <f>AW299</f>
        <v>41</v>
      </c>
      <c r="AK97" s="65">
        <f>BA299</f>
        <v>41</v>
      </c>
      <c r="AL97" s="65">
        <f>BE299</f>
        <v>41</v>
      </c>
    </row>
    <row r="98" spans="2:38" ht="5.25" customHeight="1" x14ac:dyDescent="0.2">
      <c r="B98" s="396"/>
      <c r="C98" s="160"/>
      <c r="D98" s="312"/>
      <c r="E98" s="311"/>
      <c r="F98" s="311"/>
      <c r="G98" s="311"/>
      <c r="H98" s="311"/>
      <c r="I98" s="311"/>
      <c r="J98" s="311"/>
      <c r="K98" s="311"/>
      <c r="L98" s="313"/>
      <c r="N98" s="315"/>
      <c r="O98" s="315"/>
      <c r="AB98" s="65" t="s">
        <v>339</v>
      </c>
    </row>
    <row r="99" spans="2:38" x14ac:dyDescent="0.2">
      <c r="B99" s="397"/>
      <c r="C99" s="198" t="s">
        <v>172</v>
      </c>
      <c r="D99" s="228"/>
      <c r="E99" s="229"/>
      <c r="F99" s="199">
        <f>IF(F97=0,0,DSUM('Bestandesdaten &gt;100 ha'!$A$9:$AK$1100,'Bestandesdaten &gt;100 ha'!$W$9,V211:Y212)/F95)</f>
        <v>0</v>
      </c>
      <c r="G99" s="199">
        <f>IF(G97=0,0,DSUM('Bestandesdaten &gt;100 ha'!$A$9:$AK$1100,'Bestandesdaten &gt;100 ha'!$W$9,Z211:AC212)/G95)</f>
        <v>0</v>
      </c>
      <c r="H99" s="199">
        <f>IF(H97=0,0,DSUM('Bestandesdaten &gt;100 ha'!$A$9:$AK$1100,'Bestandesdaten &gt;100 ha'!$W$9,AD211:AG212)/H95)</f>
        <v>0</v>
      </c>
      <c r="I99" s="199">
        <f>IF(I97=0,0,DSUM('Bestandesdaten &gt;100 ha'!$A$9:$AK$1100,'Bestandesdaten &gt;100 ha'!$W$9,AH211:AK212)/I95)</f>
        <v>0</v>
      </c>
      <c r="J99" s="199">
        <f>IF(J97=0,0,DSUM('Bestandesdaten &gt;100 ha'!$A$9:$AK$1100,'Bestandesdaten &gt;100 ha'!$W$9,AL211:AO212)/J95)</f>
        <v>0</v>
      </c>
      <c r="K99" s="199">
        <f>IF(K97=0,0,DSUM('Bestandesdaten &gt;100 ha'!$A$9:$AK$1100,'Bestandesdaten &gt;100 ha'!$W$9,AP211:AS212)/K95)</f>
        <v>0</v>
      </c>
      <c r="L99" s="277">
        <f>IF(L97=0,0,DSUM('Bestandesdaten &gt;100 ha'!$A$9:$AK$1100,'Bestandesdaten &gt;100 ha'!$W$9,AT211:AW212)/L95)</f>
        <v>0</v>
      </c>
      <c r="N99" s="315"/>
      <c r="O99" s="315"/>
      <c r="Q99" s="65" t="s">
        <v>344</v>
      </c>
      <c r="R99" s="65">
        <f t="shared" ref="R99:Z99" si="4">ROUND((AD95+AD96+AD98+AD97*($S$54+$U$54)+$O$59*AD99),0)</f>
        <v>3</v>
      </c>
      <c r="S99" s="65">
        <f t="shared" si="4"/>
        <v>3</v>
      </c>
      <c r="T99" s="65">
        <f t="shared" si="4"/>
        <v>3</v>
      </c>
      <c r="U99" s="65">
        <f t="shared" si="4"/>
        <v>3</v>
      </c>
      <c r="V99" s="65">
        <f t="shared" si="4"/>
        <v>3</v>
      </c>
      <c r="W99" s="65">
        <f t="shared" si="4"/>
        <v>3</v>
      </c>
      <c r="X99" s="65">
        <f t="shared" si="4"/>
        <v>3</v>
      </c>
      <c r="Y99" s="65">
        <f t="shared" si="4"/>
        <v>3</v>
      </c>
      <c r="Z99" s="65">
        <f t="shared" si="4"/>
        <v>3</v>
      </c>
      <c r="AB99" s="65" t="s">
        <v>338</v>
      </c>
      <c r="AD99" s="65">
        <f>Y301</f>
        <v>11</v>
      </c>
      <c r="AE99" s="65">
        <f>AC301</f>
        <v>11</v>
      </c>
      <c r="AF99" s="65">
        <f>AG301</f>
        <v>11</v>
      </c>
      <c r="AG99" s="65">
        <f>AK301</f>
        <v>11</v>
      </c>
      <c r="AH99" s="65">
        <f>AO301</f>
        <v>11</v>
      </c>
      <c r="AI99" s="65">
        <f>AS301</f>
        <v>11</v>
      </c>
      <c r="AJ99" s="65">
        <f>AW301</f>
        <v>11</v>
      </c>
      <c r="AK99" s="65">
        <f>BA301</f>
        <v>11</v>
      </c>
      <c r="AL99" s="65">
        <f>BE301</f>
        <v>11</v>
      </c>
    </row>
    <row r="100" spans="2:38" ht="17.25" customHeight="1" x14ac:dyDescent="0.2">
      <c r="N100" s="315"/>
      <c r="O100" s="315"/>
      <c r="Q100" s="65" t="s">
        <v>345</v>
      </c>
      <c r="R100" s="310" t="e">
        <f>IF((R95*$T$77*R97*(1-R99/100)*D95)&lt;'DB &gt; 100 ha'!$R$35,'DB &gt; 100 ha'!$R$35*D95,R95*$T$77*R97*(1-R99/100)*D95)</f>
        <v>#VALUE!</v>
      </c>
      <c r="S100" s="310" t="e">
        <f>IF((S95*$T$77*S97*(1-S99/100)*E95)&lt;'DB &gt; 100 ha'!$R$35,'DB &gt; 100 ha'!$R$35*E95,S95*$T$77*S97*(1-S99/100)*E95)</f>
        <v>#VALUE!</v>
      </c>
      <c r="T100" s="310" t="e">
        <f>IF((T95*$T$77*T97*(1-T99/100)*F95)&lt;'DB &gt; 100 ha'!$R$35,'DB &gt; 100 ha'!$R$35*F95*F99,T95*$T$77*T97*(1-T99/100)*F95*F99)</f>
        <v>#VALUE!</v>
      </c>
      <c r="U100" s="310" t="e">
        <f>IF((U95*$T$77*U97*(1-U99/100)*G95)&lt;'DB &gt; 100 ha'!$R$35,'DB &gt; 100 ha'!$R$35*G95*G99,U95*$T$77*U97*(1-U99/100)*((G95-G87)*G99+G87*G99*0.6))</f>
        <v>#VALUE!</v>
      </c>
      <c r="V100" s="310" t="e">
        <f>IF((V95*$T$77*V97*(1-V99/100)*H95)&lt;'DB &gt; 100 ha'!$R$35,'DB &gt; 100 ha'!$R$35*H95*H99,V95*$T$77*V97*(1-V99/100)*((H95-H87)*H99+H87*H99*0.6))</f>
        <v>#VALUE!</v>
      </c>
      <c r="W100" s="310" t="e">
        <f>IF((W95*$T$77*W97*(1-W99/100)*I95)&lt;'DB &gt; 100 ha'!$R$35,'DB &gt; 100 ha'!$R$35*I95*I99,W95*$T$77*W97*(1-W99/100)*((I95-I87)*I99+I87*I99*0.6))</f>
        <v>#VALUE!</v>
      </c>
      <c r="X100" s="310" t="e">
        <f>IF((X95*$T$77*X97*(1-X99/100)*J95)&lt;'DB &gt; 100 ha'!$R$35,'DB &gt; 100 ha'!$R$35*J95*J99,X95*$T$77*X97*(1-X99/100)*((J95-J87)*J99+J87*J99*0.6))</f>
        <v>#VALUE!</v>
      </c>
      <c r="Y100" s="310" t="e">
        <f>IF((Y95*$T$77*Y97*(1-Y99/100)*K95)&lt;'DB &gt; 100 ha'!$R$35,'DB &gt; 100 ha'!$R$35*K95*K99,Y95*$T$77*Y97*(1-Y99/100)*((K95-K87)*K99+K87*K99*0.6))</f>
        <v>#VALUE!</v>
      </c>
      <c r="Z100" s="310" t="e">
        <f>IF((Z95*$T$77*Z97*(1-Z99/100)*L95)&lt;'DB &gt; 100 ha'!$R$35,'DB &gt; 100 ha'!$R$35*L95*L99,Z95*$T$77*Z97*(1-Z99/100)*((L95-L87)*L99+L87*L99*0.6))</f>
        <v>#VALUE!</v>
      </c>
    </row>
    <row r="101" spans="2:38" ht="17.25" customHeight="1" x14ac:dyDescent="0.2">
      <c r="B101" s="128" t="s">
        <v>0</v>
      </c>
      <c r="N101" s="315"/>
      <c r="O101" s="315"/>
      <c r="Q101" s="65" t="s">
        <v>349</v>
      </c>
      <c r="T101" s="310" t="e">
        <f>IF(T95*$R97*(1-T99/100)&lt;'DB &gt; 100 ha'!$R$35,'DB &gt; 100 ha'!$R$35*F95*(1-F99),T95*$R97*(1-T99/100)*F95*(1-F99))</f>
        <v>#VALUE!</v>
      </c>
      <c r="U101" s="310" t="e">
        <f>IF(U95*$R97*(1-U99/100)&lt;'DB &gt; 100 ha'!$R$35,'DB &gt; 100 ha'!$R$35*G95*(1-G99),U95*$R97*(1-U99/100)*G95*(1-G99))</f>
        <v>#VALUE!</v>
      </c>
      <c r="V101" s="310" t="e">
        <f>IF(V95*$R97*(1-V99/100)&lt;'DB &gt; 100 ha'!$R$35,'DB &gt; 100 ha'!$R$35*H95*(1-H99),V95*$R97*(1-V99/100)*H95*(1-H99))</f>
        <v>#VALUE!</v>
      </c>
      <c r="W101" s="310" t="e">
        <f>IF(W95*$R97*(1-W99/100)&lt;'DB &gt; 100 ha'!$R$35,'DB &gt; 100 ha'!$R$35*I95*(1-I99),W95*$R97*(1-W99/100)*I95*(1-I99))</f>
        <v>#VALUE!</v>
      </c>
      <c r="X101" s="310" t="e">
        <f>IF(X95*$R97*(1-X99/100)&lt;'DB &gt; 100 ha'!$R$35,'DB &gt; 100 ha'!$R$35*J95*(1-J99),X95*$R97*(1-X99/100)*J95*(1-J99))</f>
        <v>#VALUE!</v>
      </c>
      <c r="Y101" s="310" t="e">
        <f>IF(Y95*$R97*(1-Y99/100)&lt;'DB &gt; 100 ha'!$R$35,'DB &gt; 100 ha'!$R$35*K95*(1-K99),Y95*$R97*(1-Y99/100)*K95*(1-K99))</f>
        <v>#VALUE!</v>
      </c>
      <c r="Z101" s="310" t="e">
        <f>IF(Z95*$R97*(1-Z99/100)&lt;'DB &gt; 100 ha'!$R$35,'DB &gt; 100 ha'!$R$35*L95*(1-L99),Z95*$R97*(1-Z99/100)*L95*(1-L99))</f>
        <v>#VALUE!</v>
      </c>
    </row>
    <row r="102" spans="2:38" x14ac:dyDescent="0.2">
      <c r="B102" s="395" t="str">
        <f>'Bestandesdaten &gt;100 ha'!AV16</f>
        <v>S-Ki</v>
      </c>
      <c r="C102" s="159" t="s">
        <v>170</v>
      </c>
      <c r="D102" s="190">
        <f>DSUM('Bestandesdaten &gt;100 ha'!$A$9:$AK$1100,'Bestandesdaten &gt;100 ha'!$D$9,N214:Q215)</f>
        <v>0</v>
      </c>
      <c r="E102" s="191">
        <f>DSUM('Bestandesdaten &gt;100 ha'!$A$9:$AK$1100,'Bestandesdaten &gt;100 ha'!$D$9,R214:U215)</f>
        <v>0</v>
      </c>
      <c r="F102" s="191">
        <f>DSUM('Bestandesdaten &gt;100 ha'!$A$9:$AK$1100,'Bestandesdaten &gt;100 ha'!$D$9,V214:Y215)</f>
        <v>0</v>
      </c>
      <c r="G102" s="191">
        <f>DSUM('Bestandesdaten &gt;100 ha'!$A$9:$AK$1100,'Bestandesdaten &gt;100 ha'!$D$9,Z214:AC215)</f>
        <v>0</v>
      </c>
      <c r="H102" s="191">
        <f>DSUM('Bestandesdaten &gt;100 ha'!$A$9:$AK$1100,'Bestandesdaten &gt;100 ha'!$D$9,AD214:AG215)</f>
        <v>0</v>
      </c>
      <c r="I102" s="191">
        <f>DSUM('Bestandesdaten &gt;100 ha'!$A$9:$AK$1100,'Bestandesdaten &gt;100 ha'!$D$9,AH214:AK215)</f>
        <v>0</v>
      </c>
      <c r="J102" s="191">
        <f>DSUM('Bestandesdaten &gt;100 ha'!$A$9:$AK$1100,'Bestandesdaten &gt;100 ha'!$D$9,AL214:AO215)</f>
        <v>0</v>
      </c>
      <c r="K102" s="191">
        <f>DSUM('Bestandesdaten &gt;100 ha'!$A$9:$AK$1100,'Bestandesdaten &gt;100 ha'!$D$9,AP214:AS215)</f>
        <v>0</v>
      </c>
      <c r="L102" s="192">
        <f>DSUM('Bestandesdaten &gt;100 ha'!$A$9:$AK$1100,'Bestandesdaten &gt;100 ha'!$D$9,AT214:AW215)</f>
        <v>0</v>
      </c>
      <c r="N102" s="316" t="e">
        <f>SUM(Q107:Z107)</f>
        <v>#VALUE!</v>
      </c>
      <c r="O102" s="315"/>
      <c r="Q102" s="65" t="s">
        <v>2</v>
      </c>
      <c r="R102" s="65" t="e">
        <f>DGET('DB &gt; 100 ha'!$A$2:$E$153,'DB &gt; 100 ha'!$D$2,V306:X307)</f>
        <v>#VALUE!</v>
      </c>
      <c r="S102" s="65" t="e">
        <f>DGET('DB &gt; 100 ha'!$A$2:$E$153,'DB &gt; 100 ha'!$D$2,Y306:AA307)</f>
        <v>#VALUE!</v>
      </c>
      <c r="T102" s="65" t="e">
        <f>DGET('DB &gt; 100 ha'!$A$2:$E$153,'DB &gt; 100 ha'!$D$2,AB306:AD307)</f>
        <v>#VALUE!</v>
      </c>
      <c r="U102" s="65" t="e">
        <f>DGET('DB &gt; 100 ha'!$A$2:$E$153,'DB &gt; 100 ha'!$D$2,AE306:AG307)</f>
        <v>#VALUE!</v>
      </c>
      <c r="V102" s="65" t="e">
        <f>DGET('DB &gt; 100 ha'!$A$2:$E$153,'DB &gt; 100 ha'!$D$2,AH306:AJ307)</f>
        <v>#VALUE!</v>
      </c>
      <c r="W102" s="65" t="e">
        <f>DGET('DB &gt; 100 ha'!$A$2:$E$153,'DB &gt; 100 ha'!$D$2,AK306:AM307)</f>
        <v>#VALUE!</v>
      </c>
      <c r="X102" s="65" t="e">
        <f>DGET('DB &gt; 100 ha'!$A$2:$E$153,'DB &gt; 100 ha'!$D$2,AN306:AP307)</f>
        <v>#VALUE!</v>
      </c>
      <c r="Y102" s="65" t="e">
        <f>DGET('DB &gt; 100 ha'!$A$2:$E$153,'DB &gt; 100 ha'!$D$2,AQ306:AS307)</f>
        <v>#VALUE!</v>
      </c>
      <c r="Z102" s="65" t="e">
        <f>DGET('DB &gt; 100 ha'!$A$2:$E$153,'DB &gt; 100 ha'!$D$2,AT306:AV307)</f>
        <v>#VALUE!</v>
      </c>
      <c r="AB102" s="65" t="s">
        <v>321</v>
      </c>
      <c r="AD102" s="65">
        <f>Y309</f>
        <v>3</v>
      </c>
      <c r="AE102" s="65">
        <f>AC309</f>
        <v>3</v>
      </c>
      <c r="AF102" s="65">
        <f>AG309</f>
        <v>3</v>
      </c>
      <c r="AG102" s="65">
        <f>AK309</f>
        <v>3</v>
      </c>
      <c r="AH102" s="65">
        <f>AO309</f>
        <v>3</v>
      </c>
      <c r="AI102" s="65">
        <f>AS309</f>
        <v>3</v>
      </c>
      <c r="AJ102" s="65">
        <f>AW309</f>
        <v>3</v>
      </c>
      <c r="AK102" s="65">
        <f>BA309</f>
        <v>3</v>
      </c>
      <c r="AL102" s="65">
        <f>BE309</f>
        <v>3</v>
      </c>
    </row>
    <row r="103" spans="2:38" ht="5.25" customHeight="1" x14ac:dyDescent="0.2">
      <c r="B103" s="396"/>
      <c r="C103" s="160"/>
      <c r="D103" s="72"/>
      <c r="E103" s="74"/>
      <c r="F103" s="74"/>
      <c r="G103" s="74"/>
      <c r="H103" s="74"/>
      <c r="I103" s="74"/>
      <c r="J103" s="74"/>
      <c r="K103" s="74"/>
      <c r="L103" s="75"/>
      <c r="N103" s="315"/>
      <c r="O103" s="315"/>
      <c r="AB103" s="65" t="s">
        <v>322</v>
      </c>
      <c r="AD103" s="65">
        <f>Y310</f>
        <v>0</v>
      </c>
      <c r="AE103" s="65">
        <f>AC310</f>
        <v>0</v>
      </c>
      <c r="AF103" s="65">
        <f>AG310</f>
        <v>0</v>
      </c>
      <c r="AG103" s="65">
        <f>AK310</f>
        <v>0</v>
      </c>
      <c r="AH103" s="65">
        <f>AO310</f>
        <v>0</v>
      </c>
      <c r="AI103" s="65">
        <f>AS310</f>
        <v>0</v>
      </c>
      <c r="AJ103" s="65">
        <f>AW310</f>
        <v>0</v>
      </c>
      <c r="AK103" s="65">
        <f>BA310</f>
        <v>0</v>
      </c>
      <c r="AL103" s="65">
        <f>BE310</f>
        <v>0</v>
      </c>
    </row>
    <row r="104" spans="2:38" ht="15" x14ac:dyDescent="0.25">
      <c r="B104" s="396"/>
      <c r="C104" s="160" t="s">
        <v>171</v>
      </c>
      <c r="D104" s="193">
        <f>IF(D102=0,0,DSUM('Bestandesdaten &gt;100 ha'!$A$9:$AK$1100,'Bestandesdaten &gt;100 ha'!$V$9,N216:Q217)/D102)</f>
        <v>0</v>
      </c>
      <c r="E104" s="194">
        <f>IF(E102=0,0,DSUM('Bestandesdaten &gt;100 ha'!$A$9:$AK$1100,'Bestandesdaten &gt;100 ha'!$V$9,R216:U217)/E102)</f>
        <v>0</v>
      </c>
      <c r="F104" s="194">
        <f>IF(F102=0,0,DSUM('Bestandesdaten &gt;100 ha'!$A$9:$AK$1100,'Bestandesdaten &gt;100 ha'!$V$9,V216:Y217)/F102)</f>
        <v>0</v>
      </c>
      <c r="G104" s="194">
        <f>IF(G102=0,0,DSUM('Bestandesdaten &gt;100 ha'!$A$9:$AK$1100,'Bestandesdaten &gt;100 ha'!$V$9,Z216:AC217)/G102)</f>
        <v>0</v>
      </c>
      <c r="H104" s="194">
        <f>IF(H102=0,0,DSUM('Bestandesdaten &gt;100 ha'!$A$9:$AK$1100,'Bestandesdaten &gt;100 ha'!$V$9,AD216:AG217)/H102)</f>
        <v>0</v>
      </c>
      <c r="I104" s="194">
        <f>IF(I102=0,0,DSUM('Bestandesdaten &gt;100 ha'!$A$9:$AK$1100,'Bestandesdaten &gt;100 ha'!$V$9,AH216:AK217)/I102)</f>
        <v>0</v>
      </c>
      <c r="J104" s="194">
        <f>IF(J102=0,0,DSUM('Bestandesdaten &gt;100 ha'!$A$9:$AK$1100,'Bestandesdaten &gt;100 ha'!$V$9,AL216:AO217)/J102)</f>
        <v>0</v>
      </c>
      <c r="K104" s="194">
        <f>IF(K102=0,0,DSUM('Bestandesdaten &gt;100 ha'!$A$9:$AK$1100,'Bestandesdaten &gt;100 ha'!$V$9,AP216:AS217)/K102)</f>
        <v>0</v>
      </c>
      <c r="L104" s="195">
        <f>IF(L102=0,0,DSUM('Bestandesdaten &gt;100 ha'!$A$9:$AK$1100,'Bestandesdaten &gt;100 ha'!$V$9,AT216:AW217)/L102)</f>
        <v>0</v>
      </c>
      <c r="N104" s="316" t="e">
        <f>SUM(Q108:Z108)</f>
        <v>#VALUE!</v>
      </c>
      <c r="O104" s="315"/>
      <c r="Q104" s="65" t="s">
        <v>311</v>
      </c>
      <c r="R104" s="294">
        <v>0.1</v>
      </c>
      <c r="S104" s="294">
        <v>0.1</v>
      </c>
      <c r="T104" s="294">
        <v>0.16</v>
      </c>
      <c r="U104" s="294">
        <v>0.39</v>
      </c>
      <c r="V104" s="294">
        <v>0.85</v>
      </c>
      <c r="W104" s="294">
        <v>1.32</v>
      </c>
      <c r="X104" s="294">
        <v>1.58</v>
      </c>
      <c r="Y104" s="294">
        <v>1.7</v>
      </c>
      <c r="Z104" s="294">
        <v>1.72</v>
      </c>
      <c r="AB104" s="65" t="s">
        <v>323</v>
      </c>
      <c r="AD104" s="65">
        <f>Y312</f>
        <v>41</v>
      </c>
      <c r="AE104" s="65">
        <f>AC312</f>
        <v>41</v>
      </c>
      <c r="AF104" s="65">
        <f>AG312</f>
        <v>41</v>
      </c>
      <c r="AG104" s="65">
        <f>AK312</f>
        <v>41</v>
      </c>
      <c r="AH104" s="65">
        <f>AO312</f>
        <v>41</v>
      </c>
      <c r="AI104" s="65">
        <f>AS312</f>
        <v>41</v>
      </c>
      <c r="AJ104" s="65">
        <f>AW312</f>
        <v>41</v>
      </c>
      <c r="AK104" s="65">
        <f>BA312</f>
        <v>41</v>
      </c>
      <c r="AL104" s="65">
        <f>BE312</f>
        <v>41</v>
      </c>
    </row>
    <row r="105" spans="2:38" ht="5.25" customHeight="1" x14ac:dyDescent="0.2">
      <c r="B105" s="396"/>
      <c r="C105" s="160"/>
      <c r="D105" s="312"/>
      <c r="E105" s="311"/>
      <c r="F105" s="311"/>
      <c r="G105" s="311"/>
      <c r="H105" s="311"/>
      <c r="I105" s="311"/>
      <c r="J105" s="311"/>
      <c r="K105" s="311"/>
      <c r="L105" s="313"/>
      <c r="N105" s="315"/>
      <c r="O105" s="315"/>
      <c r="AB105" s="65" t="s">
        <v>339</v>
      </c>
    </row>
    <row r="106" spans="2:38" x14ac:dyDescent="0.2">
      <c r="B106" s="397"/>
      <c r="C106" s="198" t="s">
        <v>172</v>
      </c>
      <c r="D106" s="228"/>
      <c r="E106" s="229"/>
      <c r="F106" s="199">
        <f>IF(F104=0,0,DSUM('Bestandesdaten &gt;100 ha'!$A$9:$AK$1100,'Bestandesdaten &gt;100 ha'!$W$9,V218:Y219)/F102)</f>
        <v>0</v>
      </c>
      <c r="G106" s="199">
        <f>IF(G104=0,0,DSUM('Bestandesdaten &gt;100 ha'!$A$9:$AK$1100,'Bestandesdaten &gt;100 ha'!$W$9,Z218:AC219)/G102)</f>
        <v>0</v>
      </c>
      <c r="H106" s="199">
        <f>IF(H104=0,0,DSUM('Bestandesdaten &gt;100 ha'!$A$9:$AK$1100,'Bestandesdaten &gt;100 ha'!$W$9,AD218:AG219)/H102)</f>
        <v>0</v>
      </c>
      <c r="I106" s="199">
        <f>IF(I104=0,0,DSUM('Bestandesdaten &gt;100 ha'!$A$9:$AK$1100,'Bestandesdaten &gt;100 ha'!$W$9,AH218:AK219)/I102)</f>
        <v>0</v>
      </c>
      <c r="J106" s="199">
        <f>IF(J104=0,0,DSUM('Bestandesdaten &gt;100 ha'!$A$9:$AK$1100,'Bestandesdaten &gt;100 ha'!$W$9,AL218:AO219)/J102)</f>
        <v>0</v>
      </c>
      <c r="K106" s="199">
        <f>IF(K104=0,0,DSUM('Bestandesdaten &gt;100 ha'!$A$9:$AK$1100,'Bestandesdaten &gt;100 ha'!$W$9,AP218:AS219)/K102)</f>
        <v>0</v>
      </c>
      <c r="L106" s="277">
        <f>IF(L104=0,0,DSUM('Bestandesdaten &gt;100 ha'!$A$9:$AK$1100,'Bestandesdaten &gt;100 ha'!$W$9,AT218:AW219)/L102)</f>
        <v>0</v>
      </c>
      <c r="N106" s="315"/>
      <c r="O106" s="315"/>
      <c r="Q106" s="65" t="s">
        <v>344</v>
      </c>
      <c r="R106" s="65">
        <f t="shared" ref="R106:Z106" si="5">ROUND((AD102+AD103+AD105+AD104*($S$54+$U$54)+$O$59*AD106),0)</f>
        <v>3</v>
      </c>
      <c r="S106" s="65">
        <f t="shared" si="5"/>
        <v>3</v>
      </c>
      <c r="T106" s="65">
        <f t="shared" si="5"/>
        <v>3</v>
      </c>
      <c r="U106" s="65">
        <f t="shared" si="5"/>
        <v>3</v>
      </c>
      <c r="V106" s="65">
        <f t="shared" si="5"/>
        <v>3</v>
      </c>
      <c r="W106" s="65">
        <f t="shared" si="5"/>
        <v>3</v>
      </c>
      <c r="X106" s="65">
        <f t="shared" si="5"/>
        <v>3</v>
      </c>
      <c r="Y106" s="65">
        <f t="shared" si="5"/>
        <v>3</v>
      </c>
      <c r="Z106" s="65">
        <f t="shared" si="5"/>
        <v>3</v>
      </c>
      <c r="AB106" s="65" t="s">
        <v>338</v>
      </c>
      <c r="AD106" s="65">
        <f>Y314</f>
        <v>11</v>
      </c>
      <c r="AE106" s="65">
        <f>AC314</f>
        <v>11</v>
      </c>
      <c r="AF106" s="65">
        <f>AG314</f>
        <v>11</v>
      </c>
      <c r="AG106" s="65">
        <f>AK314</f>
        <v>11</v>
      </c>
      <c r="AH106" s="65">
        <f>AO314</f>
        <v>11</v>
      </c>
      <c r="AI106" s="65">
        <f>AS314</f>
        <v>11</v>
      </c>
      <c r="AJ106" s="65">
        <f>AW314</f>
        <v>11</v>
      </c>
      <c r="AK106" s="65">
        <f>BA314</f>
        <v>11</v>
      </c>
      <c r="AL106" s="65">
        <f>BE314</f>
        <v>11</v>
      </c>
    </row>
    <row r="107" spans="2:38" ht="17.25" customHeight="1" x14ac:dyDescent="0.2">
      <c r="N107" s="315"/>
      <c r="O107" s="315"/>
      <c r="Q107" s="65" t="s">
        <v>345</v>
      </c>
      <c r="R107" s="310" t="e">
        <f>IF((R102*$T$77*R104*(1-R106/100)*D102)&lt;'DB &gt; 100 ha'!$R$36,'DB &gt; 100 ha'!$R$36*D102,R102*$T$77*R104*(1-R106/100)*D102)</f>
        <v>#VALUE!</v>
      </c>
      <c r="S107" s="310" t="e">
        <f>IF((S102*$T$77*S104*(1-S106/100)*E102)&lt;'DB &gt; 100 ha'!$R$36,'DB &gt; 100 ha'!$R$36*E102,S102*$T$77*S104*(1-S106/100)*E102)</f>
        <v>#VALUE!</v>
      </c>
      <c r="T107" s="310" t="e">
        <f>IF((T102*$T$77*T104*(1-T106/100)*F102)&lt;'DB &gt; 100 ha'!$R$36,'DB &gt; 100 ha'!$R$36*F102*F106,T102*$T$77*T104*(1-T106/100)*F102*F106)</f>
        <v>#VALUE!</v>
      </c>
      <c r="U107" s="310" t="e">
        <f>IF((U102*$T$77*U104*(1-U106/100)*G102)&lt;'DB &gt; 100 ha'!$R$36,'DB &gt; 100 ha'!$R$36*G102*G106,U102*$T$77*U104*(1-U106/100)*G102*G106)</f>
        <v>#VALUE!</v>
      </c>
      <c r="V107" s="310" t="e">
        <f>IF((V102*$T$77*V104*(1-V106/100)*H102)&lt;'DB &gt; 100 ha'!$R$36,'DB &gt; 100 ha'!$R$36*H102*H106,V102*$T$77*V104*(1-V106/100)*H102*H106)</f>
        <v>#VALUE!</v>
      </c>
      <c r="W107" s="310" t="e">
        <f>IF((W102*$T$77*W104*(1-W106/100)*I102)&lt;'DB &gt; 100 ha'!$R$36,'DB &gt; 100 ha'!$R$36*I102*I106,W102*$T$77*W104*(1-W106/100)*I102*I106)</f>
        <v>#VALUE!</v>
      </c>
      <c r="X107" s="310" t="e">
        <f>IF((X102*$T$77*X104*(1-X106/100)*J102)&lt;'DB &gt; 100 ha'!$R$36,'DB &gt; 100 ha'!$R$36*J102*J106,X102*$T$77*X104*(1-X106/100)*J102*J106)</f>
        <v>#VALUE!</v>
      </c>
      <c r="Y107" s="310" t="e">
        <f>IF((Y102*$T$77*Y104*(1-Y106/100)*K102)&lt;'DB &gt; 100 ha'!$R$36,'DB &gt; 100 ha'!$R$36*K102*K106,Y102*$T$77*Y104*(1-Y106/100)*K102*K106)</f>
        <v>#VALUE!</v>
      </c>
      <c r="Z107" s="310" t="e">
        <f>IF((Z102*$T$77*Z104*(1-Z106/100)*L102)&lt;'DB &gt; 100 ha'!$R$36,'DB &gt; 100 ha'!$R$36*L102*L106,Z102*$T$77*Z104*(1-Z106/100)*L102*L106)</f>
        <v>#VALUE!</v>
      </c>
    </row>
    <row r="108" spans="2:38" ht="17.25" customHeight="1" x14ac:dyDescent="0.2">
      <c r="B108" s="128" t="s">
        <v>0</v>
      </c>
      <c r="N108" s="315"/>
      <c r="O108" s="315"/>
      <c r="Q108" s="65" t="s">
        <v>349</v>
      </c>
      <c r="T108" s="310" t="e">
        <f>IF(T102*$R104*(1-T106/100)&lt;'DB &gt; 100 ha'!$R$36,'DB &gt; 100 ha'!$R$36*F102*(1-F106),T102*$R104*(1-T106/100)*F102*(1-F106))</f>
        <v>#VALUE!</v>
      </c>
      <c r="U108" s="310" t="e">
        <f>IF(U102*$R104*(1-U106/100)&lt;'DB &gt; 100 ha'!$R$36,'DB &gt; 100 ha'!$R$36*G102*(1-G106),U102*$R104*(1-U106/100)*G102*(1-G106))</f>
        <v>#VALUE!</v>
      </c>
      <c r="V108" s="310" t="e">
        <f>IF(V102*$R104*(1-V106/100)&lt;'DB &gt; 100 ha'!$R$36,'DB &gt; 100 ha'!$R$36*H102*(1-H106),V102*$R104*(1-V106/100)*H102*(1-H106))</f>
        <v>#VALUE!</v>
      </c>
      <c r="W108" s="310" t="e">
        <f>IF(W102*$R104*(1-W106/100)&lt;'DB &gt; 100 ha'!$R$36,'DB &gt; 100 ha'!$R$36*I102*(1-I106),W102*$R104*(1-W106/100)*I102*(1-I106))</f>
        <v>#VALUE!</v>
      </c>
      <c r="X108" s="310" t="e">
        <f>IF(X102*$R104*(1-X106/100)&lt;'DB &gt; 100 ha'!$R$36,'DB &gt; 100 ha'!$R$36*J102*(1-J106),X102*$R104*(1-X106/100)*J102*(1-J106))</f>
        <v>#VALUE!</v>
      </c>
      <c r="Y108" s="310" t="e">
        <f>IF(Y102*$R104*(1-Y106/100)&lt;'DB &gt; 100 ha'!$R$36,'DB &gt; 100 ha'!$R$36*K102*(1-K106),Y102*$R104*(1-Y106/100)*K102*(1-K106))</f>
        <v>#VALUE!</v>
      </c>
      <c r="Z108" s="310" t="e">
        <f>IF(Z102*$R104*(1-Z106/100)&lt;'DB &gt; 100 ha'!$R$36,'DB &gt; 100 ha'!$R$36*L102*(1-L106),Z102*$R104*(1-Z106/100)*L102*(1-L106))</f>
        <v>#VALUE!</v>
      </c>
    </row>
    <row r="109" spans="2:38" x14ac:dyDescent="0.2">
      <c r="B109" s="395" t="str">
        <f>'Bestandesdaten &gt;100 ha'!AV18</f>
        <v>Zi</v>
      </c>
      <c r="C109" s="159" t="s">
        <v>170</v>
      </c>
      <c r="D109" s="190">
        <f>DSUM('Bestandesdaten &gt;100 ha'!$A$9:$AK$1100,'Bestandesdaten &gt;100 ha'!$D$9,N221:Q222)</f>
        <v>0</v>
      </c>
      <c r="E109" s="191">
        <f>DSUM('Bestandesdaten &gt;100 ha'!$A$9:$AK$1100,'Bestandesdaten &gt;100 ha'!$D$9,R221:U222)</f>
        <v>0</v>
      </c>
      <c r="F109" s="191">
        <f>DSUM('Bestandesdaten &gt;100 ha'!$A$9:$AK$1100,'Bestandesdaten &gt;100 ha'!$D$9,V221:Y222)</f>
        <v>0</v>
      </c>
      <c r="G109" s="191">
        <f>DSUM('Bestandesdaten &gt;100 ha'!$A$9:$AK$1100,'Bestandesdaten &gt;100 ha'!$D$9,Z221:AC222)</f>
        <v>0</v>
      </c>
      <c r="H109" s="191">
        <f>DSUM('Bestandesdaten &gt;100 ha'!$A$9:$AK$1100,'Bestandesdaten &gt;100 ha'!$D$9,AD221:AG222)</f>
        <v>0</v>
      </c>
      <c r="I109" s="191">
        <f>DSUM('Bestandesdaten &gt;100 ha'!$A$9:$AK$1100,'Bestandesdaten &gt;100 ha'!$D$9,AH221:AK222)</f>
        <v>0</v>
      </c>
      <c r="J109" s="191">
        <f>DSUM('Bestandesdaten &gt;100 ha'!$A$9:$AK$1100,'Bestandesdaten &gt;100 ha'!$D$9,AL221:AO222)</f>
        <v>0</v>
      </c>
      <c r="K109" s="191">
        <f>DSUM('Bestandesdaten &gt;100 ha'!$A$9:$AK$1100,'Bestandesdaten &gt;100 ha'!$D$9,AP221:AS222)</f>
        <v>0</v>
      </c>
      <c r="L109" s="192">
        <f>DSUM('Bestandesdaten &gt;100 ha'!$A$9:$AK$1100,'Bestandesdaten &gt;100 ha'!$D$9,AT221:AW222)</f>
        <v>0</v>
      </c>
      <c r="N109" s="316" t="e">
        <f>SUM(Q114:Z114)</f>
        <v>#VALUE!</v>
      </c>
      <c r="O109" s="315"/>
      <c r="Q109" s="65" t="s">
        <v>2</v>
      </c>
      <c r="R109" s="65" t="e">
        <f>DGET('DB &gt; 100 ha'!$A$2:$E$153,'DB &gt; 100 ha'!$D$2,V319:X320)</f>
        <v>#VALUE!</v>
      </c>
      <c r="S109" s="65" t="e">
        <f>DGET('DB &gt; 100 ha'!$A$2:$E$153,'DB &gt; 100 ha'!$D$2,Y319:AA320)</f>
        <v>#VALUE!</v>
      </c>
      <c r="T109" s="65" t="e">
        <f>DGET('DB &gt; 100 ha'!$A$2:$E$153,'DB &gt; 100 ha'!$D$2,AB319:AD320)</f>
        <v>#VALUE!</v>
      </c>
      <c r="U109" s="65" t="e">
        <f>DGET('DB &gt; 100 ha'!$A$2:$E$153,'DB &gt; 100 ha'!$D$2,AE319:AG320)</f>
        <v>#VALUE!</v>
      </c>
      <c r="V109" s="65" t="e">
        <f>DGET('DB &gt; 100 ha'!$A$2:$E$153,'DB &gt; 100 ha'!$D$2,AH319:AJ320)</f>
        <v>#VALUE!</v>
      </c>
      <c r="W109" s="65" t="e">
        <f>DGET('DB &gt; 100 ha'!$A$2:$E$153,'DB &gt; 100 ha'!$D$2,AK319:AM320)</f>
        <v>#VALUE!</v>
      </c>
      <c r="X109" s="65" t="e">
        <f>DGET('DB &gt; 100 ha'!$A$2:$E$153,'DB &gt; 100 ha'!$D$2,AN319:AP320)</f>
        <v>#VALUE!</v>
      </c>
      <c r="Y109" s="65" t="e">
        <f>DGET('DB &gt; 100 ha'!$A$2:$E$153,'DB &gt; 100 ha'!$D$2,AQ319:AS320)</f>
        <v>#VALUE!</v>
      </c>
      <c r="Z109" s="65" t="e">
        <f>DGET('DB &gt; 100 ha'!$A$2:$E$153,'DB &gt; 100 ha'!$D$2,AT319:AV320)</f>
        <v>#VALUE!</v>
      </c>
      <c r="AB109" s="65" t="s">
        <v>321</v>
      </c>
      <c r="AD109" s="65">
        <f>Y322</f>
        <v>3</v>
      </c>
      <c r="AE109" s="65">
        <f>AC322</f>
        <v>3</v>
      </c>
      <c r="AF109" s="65">
        <f>AG322</f>
        <v>3</v>
      </c>
      <c r="AG109" s="65">
        <f>AK322</f>
        <v>3</v>
      </c>
      <c r="AH109" s="65">
        <f>AO322</f>
        <v>3</v>
      </c>
      <c r="AI109" s="65">
        <f>AS322</f>
        <v>3</v>
      </c>
      <c r="AJ109" s="65">
        <f>AW322</f>
        <v>3</v>
      </c>
      <c r="AK109" s="65">
        <f>BA322</f>
        <v>3</v>
      </c>
      <c r="AL109" s="65">
        <f>BE322</f>
        <v>3</v>
      </c>
    </row>
    <row r="110" spans="2:38" ht="5.25" customHeight="1" x14ac:dyDescent="0.2">
      <c r="B110" s="396"/>
      <c r="C110" s="160"/>
      <c r="D110" s="72"/>
      <c r="E110" s="74"/>
      <c r="F110" s="74"/>
      <c r="G110" s="74"/>
      <c r="H110" s="74"/>
      <c r="I110" s="74"/>
      <c r="J110" s="74"/>
      <c r="K110" s="74"/>
      <c r="L110" s="75"/>
      <c r="N110" s="315"/>
      <c r="O110" s="315"/>
      <c r="AB110" s="65" t="s">
        <v>322</v>
      </c>
      <c r="AD110" s="65">
        <f>Y323</f>
        <v>0</v>
      </c>
      <c r="AE110" s="65">
        <f>AC323</f>
        <v>0</v>
      </c>
      <c r="AF110" s="65">
        <f>AG323</f>
        <v>0</v>
      </c>
      <c r="AG110" s="65">
        <f>AK323</f>
        <v>0</v>
      </c>
      <c r="AH110" s="65">
        <f>AO323</f>
        <v>0</v>
      </c>
      <c r="AI110" s="65">
        <f>AS323</f>
        <v>0</v>
      </c>
      <c r="AJ110" s="65">
        <f>AW323</f>
        <v>0</v>
      </c>
      <c r="AK110" s="65">
        <f>BA323</f>
        <v>0</v>
      </c>
      <c r="AL110" s="65">
        <f>BE323</f>
        <v>0</v>
      </c>
    </row>
    <row r="111" spans="2:38" ht="15" x14ac:dyDescent="0.25">
      <c r="B111" s="396"/>
      <c r="C111" s="160" t="s">
        <v>171</v>
      </c>
      <c r="D111" s="193">
        <f>IF(D109=0,0,DSUM('Bestandesdaten &gt;100 ha'!$A$9:$AK$1100,'Bestandesdaten &gt;100 ha'!$V$9,N223:Q224)/D109)</f>
        <v>0</v>
      </c>
      <c r="E111" s="194">
        <f>IF(E109=0,0,DSUM('Bestandesdaten &gt;100 ha'!$A$9:$AK$1100,'Bestandesdaten &gt;100 ha'!$V$9,R223:U224)/E109)</f>
        <v>0</v>
      </c>
      <c r="F111" s="194">
        <f>IF(F109=0,0,DSUM('Bestandesdaten &gt;100 ha'!$A$9:$AK$1100,'Bestandesdaten &gt;100 ha'!$V$9,V223:Y224)/F109)</f>
        <v>0</v>
      </c>
      <c r="G111" s="194">
        <f>IF(G109=0,0,DSUM('Bestandesdaten &gt;100 ha'!$A$9:$AK$1100,'Bestandesdaten &gt;100 ha'!$V$9,Z223:AC224)/G109)</f>
        <v>0</v>
      </c>
      <c r="H111" s="194">
        <f>IF(H109=0,0,DSUM('Bestandesdaten &gt;100 ha'!$A$9:$AK$1100,'Bestandesdaten &gt;100 ha'!$V$9,AD223:AG224)/H109)</f>
        <v>0</v>
      </c>
      <c r="I111" s="194">
        <f>IF(I109=0,0,DSUM('Bestandesdaten &gt;100 ha'!$A$9:$AK$1100,'Bestandesdaten &gt;100 ha'!$V$9,AH223:AK224)/I109)</f>
        <v>0</v>
      </c>
      <c r="J111" s="194">
        <f>IF(J109=0,0,DSUM('Bestandesdaten &gt;100 ha'!$A$9:$AK$1100,'Bestandesdaten &gt;100 ha'!$V$9,AL223:AO224)/J109)</f>
        <v>0</v>
      </c>
      <c r="K111" s="194">
        <f>IF(K109=0,0,DSUM('Bestandesdaten &gt;100 ha'!$A$9:$AK$1100,'Bestandesdaten &gt;100 ha'!$V$9,AP223:AS224)/K109)</f>
        <v>0</v>
      </c>
      <c r="L111" s="195">
        <f>IF(L109=0,0,DSUM('Bestandesdaten &gt;100 ha'!$A$9:$AK$1100,'Bestandesdaten &gt;100 ha'!$V$9,AT223:AW224)/L109)</f>
        <v>0</v>
      </c>
      <c r="N111" s="316" t="e">
        <f>SUM(Q115:Z115)</f>
        <v>#VALUE!</v>
      </c>
      <c r="O111" s="315"/>
      <c r="Q111" s="65" t="s">
        <v>311</v>
      </c>
      <c r="R111" s="294">
        <v>0.1</v>
      </c>
      <c r="S111" s="294">
        <v>0.1</v>
      </c>
      <c r="T111" s="294">
        <v>0.17</v>
      </c>
      <c r="U111" s="294">
        <v>0.44</v>
      </c>
      <c r="V111" s="294">
        <v>0.99</v>
      </c>
      <c r="W111" s="294">
        <v>1.35</v>
      </c>
      <c r="X111" s="294">
        <v>1.5</v>
      </c>
      <c r="Y111" s="294">
        <v>1.55</v>
      </c>
      <c r="Z111" s="294">
        <v>1.56</v>
      </c>
      <c r="AB111" s="65" t="s">
        <v>323</v>
      </c>
      <c r="AD111" s="65">
        <f>Y325</f>
        <v>41</v>
      </c>
      <c r="AE111" s="65">
        <f>AC325</f>
        <v>41</v>
      </c>
      <c r="AF111" s="65">
        <f>AG325</f>
        <v>41</v>
      </c>
      <c r="AG111" s="65">
        <f>AK325</f>
        <v>41</v>
      </c>
      <c r="AH111" s="65">
        <f>AO325</f>
        <v>41</v>
      </c>
      <c r="AI111" s="65">
        <f>AS325</f>
        <v>41</v>
      </c>
      <c r="AJ111" s="65">
        <f>AW325</f>
        <v>41</v>
      </c>
      <c r="AK111" s="65">
        <f>BA325</f>
        <v>41</v>
      </c>
      <c r="AL111" s="65">
        <f>BE325</f>
        <v>41</v>
      </c>
    </row>
    <row r="112" spans="2:38" ht="5.25" customHeight="1" x14ac:dyDescent="0.2">
      <c r="B112" s="396"/>
      <c r="C112" s="160"/>
      <c r="D112" s="312"/>
      <c r="E112" s="311"/>
      <c r="F112" s="311"/>
      <c r="G112" s="311"/>
      <c r="H112" s="311"/>
      <c r="I112" s="311"/>
      <c r="J112" s="311"/>
      <c r="K112" s="311"/>
      <c r="L112" s="313"/>
      <c r="N112" s="315"/>
      <c r="O112" s="315"/>
      <c r="AB112" s="65" t="s">
        <v>339</v>
      </c>
    </row>
    <row r="113" spans="2:38" x14ac:dyDescent="0.2">
      <c r="B113" s="397"/>
      <c r="C113" s="198" t="s">
        <v>172</v>
      </c>
      <c r="D113" s="228"/>
      <c r="E113" s="229"/>
      <c r="F113" s="199">
        <f>IF(F111=0,0,DSUM('Bestandesdaten &gt;100 ha'!$A$9:$AK$1100,'Bestandesdaten &gt;100 ha'!$W$9,V225:Y226)/F109)</f>
        <v>0</v>
      </c>
      <c r="G113" s="199">
        <f>IF(G111=0,0,DSUM('Bestandesdaten &gt;100 ha'!$A$9:$AK$1100,'Bestandesdaten &gt;100 ha'!$W$9,Z225:AC226)/G109)</f>
        <v>0</v>
      </c>
      <c r="H113" s="199">
        <f>IF(H111=0,0,DSUM('Bestandesdaten &gt;100 ha'!$A$9:$AK$1100,'Bestandesdaten &gt;100 ha'!$W$9,AD225:AG226)/H109)</f>
        <v>0</v>
      </c>
      <c r="I113" s="199">
        <f>IF(I111=0,0,DSUM('Bestandesdaten &gt;100 ha'!$A$9:$AK$1100,'Bestandesdaten &gt;100 ha'!$W$9,AH225:AK226)/I109)</f>
        <v>0</v>
      </c>
      <c r="J113" s="199">
        <f>IF(J111=0,0,DSUM('Bestandesdaten &gt;100 ha'!$A$9:$AK$1100,'Bestandesdaten &gt;100 ha'!$W$9,AL225:AO226)/J109)</f>
        <v>0</v>
      </c>
      <c r="K113" s="199">
        <f>IF(K111=0,0,DSUM('Bestandesdaten &gt;100 ha'!$A$9:$AK$1100,'Bestandesdaten &gt;100 ha'!$W$9,AP225:AS226)/K109)</f>
        <v>0</v>
      </c>
      <c r="L113" s="277">
        <f>IF(L111=0,0,DSUM('Bestandesdaten &gt;100 ha'!$A$9:$AK$1100,'Bestandesdaten &gt;100 ha'!$W$9,AT225:AW226)/L109)</f>
        <v>0</v>
      </c>
      <c r="N113" s="315"/>
      <c r="O113" s="315"/>
      <c r="Q113" s="65" t="s">
        <v>344</v>
      </c>
      <c r="R113" s="65">
        <f t="shared" ref="R113:Z113" si="6">ROUND((AD109+AD110+AD112+AD111*($S$54+$U$54)+$O$59*AD113),0)</f>
        <v>3</v>
      </c>
      <c r="S113" s="65">
        <f t="shared" si="6"/>
        <v>3</v>
      </c>
      <c r="T113" s="65">
        <f t="shared" si="6"/>
        <v>3</v>
      </c>
      <c r="U113" s="65">
        <f t="shared" si="6"/>
        <v>3</v>
      </c>
      <c r="V113" s="65">
        <f t="shared" si="6"/>
        <v>3</v>
      </c>
      <c r="W113" s="65">
        <f t="shared" si="6"/>
        <v>3</v>
      </c>
      <c r="X113" s="65">
        <f t="shared" si="6"/>
        <v>3</v>
      </c>
      <c r="Y113" s="65">
        <f t="shared" si="6"/>
        <v>3</v>
      </c>
      <c r="Z113" s="65">
        <f t="shared" si="6"/>
        <v>3</v>
      </c>
      <c r="AB113" s="65" t="s">
        <v>338</v>
      </c>
      <c r="AD113" s="65">
        <f>Y327</f>
        <v>11</v>
      </c>
      <c r="AE113" s="65">
        <f>AC327</f>
        <v>11</v>
      </c>
      <c r="AF113" s="65">
        <f>AG327</f>
        <v>11</v>
      </c>
      <c r="AG113" s="65">
        <f>AK327</f>
        <v>11</v>
      </c>
      <c r="AH113" s="65">
        <f>AO327</f>
        <v>11</v>
      </c>
      <c r="AI113" s="65">
        <f>AS327</f>
        <v>11</v>
      </c>
      <c r="AJ113" s="65">
        <f>AW327</f>
        <v>11</v>
      </c>
      <c r="AK113" s="65">
        <f>BA327</f>
        <v>11</v>
      </c>
      <c r="AL113" s="65">
        <f>BE327</f>
        <v>11</v>
      </c>
    </row>
    <row r="114" spans="2:38" ht="17.25" customHeight="1" x14ac:dyDescent="0.2">
      <c r="N114" s="315"/>
      <c r="O114" s="315"/>
      <c r="Q114" s="65" t="s">
        <v>345</v>
      </c>
      <c r="R114" s="310" t="e">
        <f>IF((R109*$T$77*R111*(1-R113/100)*D109)&lt;'DB &gt; 100 ha'!$R$35,'DB &gt; 100 ha'!$R$35*D109,R109*$T$77*R111*(1-R113/100)*D109)</f>
        <v>#VALUE!</v>
      </c>
      <c r="S114" s="310" t="e">
        <f>IF((S109*$T$77*S111*(1-S113/100)*E109)&lt;'DB &gt; 100 ha'!$R$35,'DB &gt; 100 ha'!$R$35*E109,S109*$T$77*S111*(1-S113/100)*E109)</f>
        <v>#VALUE!</v>
      </c>
      <c r="T114" s="310" t="e">
        <f>IF((T109*$T$77*T111*(1-T113/100)*F109)&lt;'DB &gt; 100 ha'!$R$35,'DB &gt; 100 ha'!$R$35*F109*F113,T109*$T$77*T111*(1-T113/100)*F109*F113)</f>
        <v>#VALUE!</v>
      </c>
      <c r="U114" s="310" t="e">
        <f>IF((U109*$T$77*U111*(1-U113/100)*G109)&lt;'DB &gt; 100 ha'!$R$35,'DB &gt; 100 ha'!$R$35*G109*G113,U109*$T$77*U111*(1-U113/100)*((G109-G101)*G113+G101*G113*0.6))</f>
        <v>#VALUE!</v>
      </c>
      <c r="V114" s="310" t="e">
        <f>IF((V109*$T$77*V111*(1-V113/100)*H109)&lt;'DB &gt; 100 ha'!$R$35,'DB &gt; 100 ha'!$R$35*H109*H113,V109*$T$77*V111*(1-V113/100)*((H109-H101)*H113+H101*H113*0.6))</f>
        <v>#VALUE!</v>
      </c>
      <c r="W114" s="310" t="e">
        <f>IF((W109*$T$77*W111*(1-W113/100)*I109)&lt;'DB &gt; 100 ha'!$R$35,'DB &gt; 100 ha'!$R$35*I109*I113,W109*$T$77*W111*(1-W113/100)*((I109-I101)*I113+I101*I113*0.6))</f>
        <v>#VALUE!</v>
      </c>
      <c r="X114" s="310" t="e">
        <f>IF((X109*$T$77*X111*(1-X113/100)*J109)&lt;'DB &gt; 100 ha'!$R$35,'DB &gt; 100 ha'!$R$35*J109*J113,X109*$T$77*X111*(1-X113/100)*((J109-J101)*J113+J101*J113*0.6))</f>
        <v>#VALUE!</v>
      </c>
      <c r="Y114" s="310" t="e">
        <f>IF((Y109*$T$77*Y111*(1-Y113/100)*K109)&lt;'DB &gt; 100 ha'!$R$35,'DB &gt; 100 ha'!$R$35*K109*K113,Y109*$T$77*Y111*(1-Y113/100)*((K109-K101)*K113+K101*K113*0.6))</f>
        <v>#VALUE!</v>
      </c>
      <c r="Z114" s="310" t="e">
        <f>IF((Z109*$T$77*Z111*(1-Z113/100)*L109)&lt;'DB &gt; 100 ha'!$R$35,'DB &gt; 100 ha'!$R$35*L109*L113,Z109*$T$77*Z111*(1-Z113/100)*((L109-L101)*L113+L101*L113*0.6))</f>
        <v>#VALUE!</v>
      </c>
    </row>
    <row r="115" spans="2:38" ht="17.25" customHeight="1" x14ac:dyDescent="0.2">
      <c r="B115" s="128" t="s">
        <v>0</v>
      </c>
      <c r="N115" s="315"/>
      <c r="O115" s="315"/>
      <c r="Q115" s="65" t="s">
        <v>349</v>
      </c>
      <c r="T115" s="310" t="e">
        <f>IF(T109*$R111*(1-T113/100)&lt;'DB &gt; 100 ha'!$R$35,'DB &gt; 100 ha'!$R$35*F109*(1-F113),T109*$R111*(1-T113/100)*F109*(1-F113))</f>
        <v>#VALUE!</v>
      </c>
      <c r="U115" s="310" t="e">
        <f>IF(U109*$R111*(1-U113/100)&lt;'DB &gt; 100 ha'!$R$35,'DB &gt; 100 ha'!$R$35*G109*(1-G113),U109*$R111*(1-U113/100)*G109*(1-G113))</f>
        <v>#VALUE!</v>
      </c>
      <c r="V115" s="310" t="e">
        <f>IF(V109*$R111*(1-V113/100)&lt;'DB &gt; 100 ha'!$R$35,'DB &gt; 100 ha'!$R$35*H109*(1-H113),V109*$R111*(1-V113/100)*H109*(1-H113))</f>
        <v>#VALUE!</v>
      </c>
      <c r="W115" s="310" t="e">
        <f>IF(W109*$R111*(1-W113/100)&lt;'DB &gt; 100 ha'!$R$35,'DB &gt; 100 ha'!$R$35*I109*(1-I113),W109*$R111*(1-W113/100)*I109*(1-I113))</f>
        <v>#VALUE!</v>
      </c>
      <c r="X115" s="310" t="e">
        <f>IF(X109*$R111*(1-X113/100)&lt;'DB &gt; 100 ha'!$R$35,'DB &gt; 100 ha'!$R$35*J109*(1-J113),X109*$R111*(1-X113/100)*J109*(1-J113))</f>
        <v>#VALUE!</v>
      </c>
      <c r="Y115" s="310" t="e">
        <f>IF(Y109*$R111*(1-Y113/100)&lt;'DB &gt; 100 ha'!$R$35,'DB &gt; 100 ha'!$R$35*K109*(1-K113),Y109*$R111*(1-Y113/100)*K109*(1-K113))</f>
        <v>#VALUE!</v>
      </c>
      <c r="Z115" s="310" t="e">
        <f>IF(Z109*$R111*(1-Z113/100)&lt;'DB &gt; 100 ha'!$R$35,'DB &gt; 100 ha'!$R$35*L109*(1-L113),Z109*$R111*(1-Z113/100)*L109*(1-L113))</f>
        <v>#VALUE!</v>
      </c>
    </row>
    <row r="116" spans="2:38" x14ac:dyDescent="0.2">
      <c r="B116" s="395" t="str">
        <f>'Bestandesdaten &gt;100 ha'!AV20</f>
        <v>Douglasie</v>
      </c>
      <c r="C116" s="159" t="s">
        <v>170</v>
      </c>
      <c r="D116" s="190">
        <f>DSUM('Bestandesdaten &gt;100 ha'!$A$9:$AK$1100,'Bestandesdaten &gt;100 ha'!$D$9,N228:Q229)</f>
        <v>0</v>
      </c>
      <c r="E116" s="191">
        <f>DSUM('Bestandesdaten &gt;100 ha'!$A$9:$AK$1100,'Bestandesdaten &gt;100 ha'!$D$9,R228:U229)</f>
        <v>0</v>
      </c>
      <c r="F116" s="191">
        <f>DSUM('Bestandesdaten &gt;100 ha'!$A$9:$AK$1100,'Bestandesdaten &gt;100 ha'!$D$9,V228:Y229)</f>
        <v>0</v>
      </c>
      <c r="G116" s="191">
        <f>DSUM('Bestandesdaten &gt;100 ha'!$A$9:$AK$1100,'Bestandesdaten &gt;100 ha'!$D$9,Z228:AC229)</f>
        <v>0</v>
      </c>
      <c r="H116" s="191">
        <f>DSUM('Bestandesdaten &gt;100 ha'!$A$9:$AK$1100,'Bestandesdaten &gt;100 ha'!$D$9,AD228:AG229)</f>
        <v>0</v>
      </c>
      <c r="I116" s="191">
        <f>DSUM('Bestandesdaten &gt;100 ha'!$A$9:$AK$1100,'Bestandesdaten &gt;100 ha'!$D$9,AH228:AK229)</f>
        <v>0</v>
      </c>
      <c r="J116" s="191">
        <f>DSUM('Bestandesdaten &gt;100 ha'!$A$9:$AK$1100,'Bestandesdaten &gt;100 ha'!$D$9,AL228:AO229)</f>
        <v>0</v>
      </c>
      <c r="K116" s="191">
        <f>DSUM('Bestandesdaten &gt;100 ha'!$A$9:$AK$1100,'Bestandesdaten &gt;100 ha'!$D$9,AP228:AS229)</f>
        <v>0</v>
      </c>
      <c r="L116" s="192">
        <f>DSUM('Bestandesdaten &gt;100 ha'!$A$9:$AK$1100,'Bestandesdaten &gt;100 ha'!$D$9,AT228:AW229)</f>
        <v>0</v>
      </c>
      <c r="N116" s="316" t="e">
        <f>SUM(Q121:Z121)</f>
        <v>#VALUE!</v>
      </c>
      <c r="O116" s="315"/>
      <c r="Q116" s="65" t="s">
        <v>2</v>
      </c>
      <c r="R116" s="65" t="e">
        <f>DGET('DB &gt; 100 ha'!$A$2:$E$153,'DB &gt; 100 ha'!$D$2,V332:X333)</f>
        <v>#VALUE!</v>
      </c>
      <c r="S116" s="65" t="e">
        <f>DGET('DB &gt; 100 ha'!$A$2:$E$153,'DB &gt; 100 ha'!$D$2,Y332:AA333)</f>
        <v>#VALUE!</v>
      </c>
      <c r="T116" s="65" t="e">
        <f>DGET('DB &gt; 100 ha'!$A$2:$E$153,'DB &gt; 100 ha'!$D$2,AB332:AD333)</f>
        <v>#VALUE!</v>
      </c>
      <c r="U116" s="65" t="e">
        <f>DGET('DB &gt; 100 ha'!$A$2:$E$153,'DB &gt; 100 ha'!$D$2,AE332:AG333)</f>
        <v>#VALUE!</v>
      </c>
      <c r="V116" s="65" t="e">
        <f>DGET('DB &gt; 100 ha'!$A$2:$E$153,'DB &gt; 100 ha'!$D$2,AH332:AJ333)</f>
        <v>#VALUE!</v>
      </c>
      <c r="W116" s="65" t="e">
        <f>DGET('DB &gt; 100 ha'!$A$2:$E$153,'DB &gt; 100 ha'!$D$2,AK332:AM333)</f>
        <v>#VALUE!</v>
      </c>
      <c r="X116" s="65" t="e">
        <f>DGET('DB &gt; 100 ha'!$A$2:$E$153,'DB &gt; 100 ha'!$D$2,AN332:AP333)</f>
        <v>#VALUE!</v>
      </c>
      <c r="Y116" s="65" t="e">
        <f>DGET('DB &gt; 100 ha'!$A$2:$E$153,'DB &gt; 100 ha'!$D$2,AQ332:AS333)</f>
        <v>#VALUE!</v>
      </c>
      <c r="Z116" s="65" t="e">
        <f>DGET('DB &gt; 100 ha'!$A$2:$E$153,'DB &gt; 100 ha'!$D$2,AT332:AV333)</f>
        <v>#VALUE!</v>
      </c>
      <c r="AB116" s="65" t="s">
        <v>321</v>
      </c>
      <c r="AD116" s="65">
        <f>Y335</f>
        <v>3</v>
      </c>
      <c r="AE116" s="65">
        <f>AC335</f>
        <v>3</v>
      </c>
      <c r="AF116" s="65">
        <f>AG335</f>
        <v>3</v>
      </c>
      <c r="AG116" s="65">
        <f>AK335</f>
        <v>3</v>
      </c>
      <c r="AH116" s="65">
        <f>AO335</f>
        <v>3</v>
      </c>
      <c r="AI116" s="65">
        <f>AS335</f>
        <v>3</v>
      </c>
      <c r="AJ116" s="65">
        <f>AW335</f>
        <v>3</v>
      </c>
      <c r="AK116" s="65">
        <f>BA335</f>
        <v>3</v>
      </c>
      <c r="AL116" s="65">
        <f>BE335</f>
        <v>3</v>
      </c>
    </row>
    <row r="117" spans="2:38" ht="5.25" customHeight="1" x14ac:dyDescent="0.2">
      <c r="B117" s="396"/>
      <c r="C117" s="160"/>
      <c r="D117" s="72"/>
      <c r="E117" s="74"/>
      <c r="F117" s="74"/>
      <c r="G117" s="74"/>
      <c r="H117" s="74"/>
      <c r="I117" s="74"/>
      <c r="J117" s="74"/>
      <c r="K117" s="74"/>
      <c r="L117" s="75"/>
      <c r="N117" s="315"/>
      <c r="O117" s="315"/>
      <c r="AB117" s="65" t="s">
        <v>322</v>
      </c>
      <c r="AD117" s="65">
        <f>Y336</f>
        <v>0</v>
      </c>
      <c r="AE117" s="65">
        <f>AC336</f>
        <v>0</v>
      </c>
      <c r="AF117" s="65">
        <f>AG336</f>
        <v>0</v>
      </c>
      <c r="AG117" s="65">
        <f>AK336</f>
        <v>0</v>
      </c>
      <c r="AH117" s="65">
        <f>AO336</f>
        <v>0</v>
      </c>
      <c r="AI117" s="65">
        <f>AS336</f>
        <v>0</v>
      </c>
      <c r="AJ117" s="65">
        <f>AW336</f>
        <v>0</v>
      </c>
      <c r="AK117" s="65">
        <f>BA336</f>
        <v>0</v>
      </c>
      <c r="AL117" s="65">
        <f>BE336</f>
        <v>0</v>
      </c>
    </row>
    <row r="118" spans="2:38" ht="15" x14ac:dyDescent="0.25">
      <c r="B118" s="396"/>
      <c r="C118" s="160" t="s">
        <v>171</v>
      </c>
      <c r="D118" s="193">
        <f>IF(D116=0,0,DSUM('Bestandesdaten &gt;100 ha'!$A$9:$AK$1100,'Bestandesdaten &gt;100 ha'!$V$9,N230:Q231)/D116)</f>
        <v>0</v>
      </c>
      <c r="E118" s="194">
        <f>IF(E116=0,0,DSUM('Bestandesdaten &gt;100 ha'!$A$9:$AK$1100,'Bestandesdaten &gt;100 ha'!$V$9,R230:U231)/E116)</f>
        <v>0</v>
      </c>
      <c r="F118" s="194">
        <f>IF(F116=0,0,DSUM('Bestandesdaten &gt;100 ha'!$A$9:$AK$1100,'Bestandesdaten &gt;100 ha'!$V$9,V230:Y231)/F116)</f>
        <v>0</v>
      </c>
      <c r="G118" s="194">
        <f>IF(G116=0,0,DSUM('Bestandesdaten &gt;100 ha'!$A$9:$AK$1100,'Bestandesdaten &gt;100 ha'!$V$9,Z230:AC231)/G116)</f>
        <v>0</v>
      </c>
      <c r="H118" s="194">
        <f>IF(H116=0,0,DSUM('Bestandesdaten &gt;100 ha'!$A$9:$AK$1100,'Bestandesdaten &gt;100 ha'!$V$9,AD230:AG231)/H116)</f>
        <v>0</v>
      </c>
      <c r="I118" s="194">
        <f>IF(I116=0,0,DSUM('Bestandesdaten &gt;100 ha'!$A$9:$AK$1100,'Bestandesdaten &gt;100 ha'!$V$9,AH230:AK231)/I116)</f>
        <v>0</v>
      </c>
      <c r="J118" s="194">
        <f>IF(J116=0,0,DSUM('Bestandesdaten &gt;100 ha'!$A$9:$AK$1100,'Bestandesdaten &gt;100 ha'!$V$9,AL230:AO231)/J116)</f>
        <v>0</v>
      </c>
      <c r="K118" s="194">
        <f>IF(K116=0,0,DSUM('Bestandesdaten &gt;100 ha'!$A$9:$AK$1100,'Bestandesdaten &gt;100 ha'!$V$9,AP230:AS231)/K116)</f>
        <v>0</v>
      </c>
      <c r="L118" s="195">
        <f>IF(L116=0,0,DSUM('Bestandesdaten &gt;100 ha'!$A$9:$AK$1100,'Bestandesdaten &gt;100 ha'!$V$9,AT230:AW231)/L116)</f>
        <v>0</v>
      </c>
      <c r="N118" s="316" t="e">
        <f>SUM(Q122:Z122)</f>
        <v>#VALUE!</v>
      </c>
      <c r="O118" s="315"/>
      <c r="Q118" s="65" t="s">
        <v>311</v>
      </c>
      <c r="R118" s="294">
        <v>0.1</v>
      </c>
      <c r="S118" s="294">
        <v>0.1</v>
      </c>
      <c r="T118" s="294">
        <v>0.16</v>
      </c>
      <c r="U118" s="294">
        <v>0.35</v>
      </c>
      <c r="V118" s="294">
        <v>0.83</v>
      </c>
      <c r="W118" s="294">
        <v>1.36</v>
      </c>
      <c r="X118" s="294">
        <v>1.6</v>
      </c>
      <c r="Y118" s="294">
        <v>1.7</v>
      </c>
      <c r="Z118" s="294">
        <v>1.72</v>
      </c>
      <c r="AB118" s="65" t="s">
        <v>323</v>
      </c>
      <c r="AD118" s="65">
        <f>Y338</f>
        <v>41</v>
      </c>
      <c r="AE118" s="65">
        <f>AC338</f>
        <v>41</v>
      </c>
      <c r="AF118" s="65">
        <f>AG338</f>
        <v>41</v>
      </c>
      <c r="AG118" s="65">
        <f>AK338</f>
        <v>41</v>
      </c>
      <c r="AH118" s="65">
        <f>AO338</f>
        <v>41</v>
      </c>
      <c r="AI118" s="65">
        <f>AS338</f>
        <v>41</v>
      </c>
      <c r="AJ118" s="65">
        <f>AW338</f>
        <v>41</v>
      </c>
      <c r="AK118" s="65">
        <f>BA338</f>
        <v>41</v>
      </c>
      <c r="AL118" s="65">
        <f>BE338</f>
        <v>41</v>
      </c>
    </row>
    <row r="119" spans="2:38" ht="5.25" customHeight="1" x14ac:dyDescent="0.2">
      <c r="B119" s="396"/>
      <c r="C119" s="160"/>
      <c r="D119" s="312"/>
      <c r="E119" s="311"/>
      <c r="F119" s="311"/>
      <c r="G119" s="311"/>
      <c r="H119" s="311"/>
      <c r="I119" s="311"/>
      <c r="J119" s="311"/>
      <c r="K119" s="311"/>
      <c r="L119" s="313"/>
      <c r="N119" s="315"/>
      <c r="O119" s="315"/>
      <c r="AB119" s="65" t="s">
        <v>339</v>
      </c>
    </row>
    <row r="120" spans="2:38" x14ac:dyDescent="0.2">
      <c r="B120" s="397"/>
      <c r="C120" s="198" t="s">
        <v>172</v>
      </c>
      <c r="D120" s="228"/>
      <c r="E120" s="229"/>
      <c r="F120" s="199">
        <f>IF(F118=0,0,DSUM('Bestandesdaten &gt;100 ha'!$A$9:$AK$1100,'Bestandesdaten &gt;100 ha'!$W$9,V232:Y233)/F116)</f>
        <v>0</v>
      </c>
      <c r="G120" s="199">
        <f>IF(G118=0,0,DSUM('Bestandesdaten &gt;100 ha'!$A$9:$AK$1100,'Bestandesdaten &gt;100 ha'!$W$9,Z232:AC233)/G116)</f>
        <v>0</v>
      </c>
      <c r="H120" s="199">
        <f>IF(H118=0,0,DSUM('Bestandesdaten &gt;100 ha'!$A$9:$AK$1100,'Bestandesdaten &gt;100 ha'!$W$9,AD232:AG233)/H116)</f>
        <v>0</v>
      </c>
      <c r="I120" s="199">
        <f>IF(I118=0,0,DSUM('Bestandesdaten &gt;100 ha'!$A$9:$AK$1100,'Bestandesdaten &gt;100 ha'!$W$9,AH232:AK233)/I116)</f>
        <v>0</v>
      </c>
      <c r="J120" s="199">
        <f>IF(J118=0,0,DSUM('Bestandesdaten &gt;100 ha'!$A$9:$AK$1100,'Bestandesdaten &gt;100 ha'!$W$9,AL232:AO233)/J116)</f>
        <v>0</v>
      </c>
      <c r="K120" s="199">
        <f>IF(K118=0,0,DSUM('Bestandesdaten &gt;100 ha'!$A$9:$AK$1100,'Bestandesdaten &gt;100 ha'!$W$9,AP232:AS233)/K116)</f>
        <v>0</v>
      </c>
      <c r="L120" s="277">
        <f>IF(L118=0,0,DSUM('Bestandesdaten &gt;100 ha'!$A$9:$AK$1100,'Bestandesdaten &gt;100 ha'!$W$9,AT232:AW233)/L116)</f>
        <v>0</v>
      </c>
      <c r="N120" s="315"/>
      <c r="O120" s="315"/>
      <c r="Q120" s="65" t="s">
        <v>344</v>
      </c>
      <c r="R120" s="65">
        <f t="shared" ref="R120:Z120" si="7">ROUND((AD116+AD117+AD119+AD118*($S$54+$U$54)+$O$59*AD120),0)</f>
        <v>3</v>
      </c>
      <c r="S120" s="65">
        <f t="shared" si="7"/>
        <v>3</v>
      </c>
      <c r="T120" s="65">
        <f t="shared" si="7"/>
        <v>3</v>
      </c>
      <c r="U120" s="65">
        <f t="shared" si="7"/>
        <v>3</v>
      </c>
      <c r="V120" s="65">
        <f t="shared" si="7"/>
        <v>3</v>
      </c>
      <c r="W120" s="65">
        <f t="shared" si="7"/>
        <v>3</v>
      </c>
      <c r="X120" s="65">
        <f t="shared" si="7"/>
        <v>3</v>
      </c>
      <c r="Y120" s="65">
        <f t="shared" si="7"/>
        <v>3</v>
      </c>
      <c r="Z120" s="65">
        <f t="shared" si="7"/>
        <v>3</v>
      </c>
      <c r="AB120" s="65" t="s">
        <v>338</v>
      </c>
      <c r="AD120" s="65">
        <f>Y340</f>
        <v>11</v>
      </c>
      <c r="AE120" s="65">
        <f>AC340</f>
        <v>11</v>
      </c>
      <c r="AF120" s="65">
        <f>AG340</f>
        <v>11</v>
      </c>
      <c r="AG120" s="65">
        <f>AK340</f>
        <v>11</v>
      </c>
      <c r="AH120" s="65">
        <f>AO340</f>
        <v>11</v>
      </c>
      <c r="AI120" s="65">
        <f>AS340</f>
        <v>11</v>
      </c>
      <c r="AJ120" s="65">
        <f>AW340</f>
        <v>11</v>
      </c>
      <c r="AK120" s="65">
        <f>BA340</f>
        <v>11</v>
      </c>
      <c r="AL120" s="65">
        <f>BE340</f>
        <v>11</v>
      </c>
    </row>
    <row r="121" spans="2:38" ht="17.25" customHeight="1" x14ac:dyDescent="0.2">
      <c r="N121" s="315"/>
      <c r="O121" s="315"/>
      <c r="Q121" s="65" t="s">
        <v>345</v>
      </c>
      <c r="R121" s="310" t="e">
        <f>IF((R116*$T$77*R118*(1-R120/100)*D116)&lt;'DB &gt; 100 ha'!$R$35,'DB &gt; 100 ha'!$R$35*D116,R116*$T$77*R118*(1-R120/100)*D116)</f>
        <v>#VALUE!</v>
      </c>
      <c r="S121" s="310" t="e">
        <f>IF((S116*$T$77*S118*(1-S120/100)*E116)&lt;'DB &gt; 100 ha'!$R$35,'DB &gt; 100 ha'!$R$35*E116,S116*$T$77*S118*(1-S120/100)*E116)</f>
        <v>#VALUE!</v>
      </c>
      <c r="T121" s="310" t="e">
        <f>IF((T116*$T$77*T118*(1-T120/100)*F116)&lt;'DB &gt; 100 ha'!$R$35,'DB &gt; 100 ha'!$R$35*F116*F120,T116*$T$77*T118*(1-T120/100)*F116*F120)</f>
        <v>#VALUE!</v>
      </c>
      <c r="U121" s="310" t="e">
        <f>IF((U116*$T$77*U118*(1-U120/100)*G116)&lt;'DB &gt; 100 ha'!$R$35,'DB &gt; 100 ha'!$R$35*G116*G120,U116*$T$77*U118*(1-U120/100)*((G116-G108)*G120+G108*G120*0.6))</f>
        <v>#VALUE!</v>
      </c>
      <c r="V121" s="310" t="e">
        <f>IF((V116*$T$77*V118*(1-V120/100)*H116)&lt;'DB &gt; 100 ha'!$R$35,'DB &gt; 100 ha'!$R$35*H116*H120,V116*$T$77*V118*(1-V120/100)*((H116-H108)*H120+H108*H120*0.6))</f>
        <v>#VALUE!</v>
      </c>
      <c r="W121" s="310" t="e">
        <f>IF((W116*$T$77*W118*(1-W120/100)*I116)&lt;'DB &gt; 100 ha'!$R$35,'DB &gt; 100 ha'!$R$35*I116*I120,W116*$T$77*W118*(1-W120/100)*((I116-I108)*I120+I108*I120*0.6))</f>
        <v>#VALUE!</v>
      </c>
      <c r="X121" s="310" t="e">
        <f>IF((X116*$T$77*X118*(1-X120/100)*J116)&lt;'DB &gt; 100 ha'!$R$35,'DB &gt; 100 ha'!$R$35*J116*J120,X116*$T$77*X118*(1-X120/100)*((J116-J108)*J120+J108*J120*0.6))</f>
        <v>#VALUE!</v>
      </c>
      <c r="Y121" s="310" t="e">
        <f>IF((Y116*$T$77*Y118*(1-Y120/100)*K116)&lt;'DB &gt; 100 ha'!$R$35,'DB &gt; 100 ha'!$R$35*K116*K120,Y116*$T$77*Y118*(1-Y120/100)*((K116-K108)*K120+K108*K120*0.6))</f>
        <v>#VALUE!</v>
      </c>
      <c r="Z121" s="310" t="e">
        <f>IF((Z116*$T$77*Z118*(1-Z120/100)*L116)&lt;'DB &gt; 100 ha'!$R$35,'DB &gt; 100 ha'!$R$35*L116*L120,Z116*$T$77*Z118*(1-Z120/100)*((L116-L108)*L120+L108*L120*0.6))</f>
        <v>#VALUE!</v>
      </c>
    </row>
    <row r="122" spans="2:38" ht="17.25" customHeight="1" x14ac:dyDescent="0.2">
      <c r="B122" s="128" t="s">
        <v>0</v>
      </c>
      <c r="N122" s="315"/>
      <c r="O122" s="315"/>
      <c r="Q122" s="65" t="s">
        <v>349</v>
      </c>
      <c r="T122" s="310" t="e">
        <f>IF(T116*$R118*(1-T120/100)&lt;'DB &gt; 100 ha'!$R$35,'DB &gt; 100 ha'!$R$35*F116*(1-F120),T116*$R118*(1-T120/100)*F116*(1-F120))</f>
        <v>#VALUE!</v>
      </c>
      <c r="U122" s="310" t="e">
        <f>IF(U116*$R118*(1-U120/100)&lt;'DB &gt; 100 ha'!$R$35,'DB &gt; 100 ha'!$R$35*G116*(1-G120),U116*$R118*(1-U120/100)*G116*(1-G120))</f>
        <v>#VALUE!</v>
      </c>
      <c r="V122" s="310" t="e">
        <f>IF(V116*$R118*(1-V120/100)&lt;'DB &gt; 100 ha'!$R$35,'DB &gt; 100 ha'!$R$35*H116*(1-H120),V116*$R118*(1-V120/100)*H116*(1-H120))</f>
        <v>#VALUE!</v>
      </c>
      <c r="W122" s="310" t="e">
        <f>IF(W116*$R118*(1-W120/100)&lt;'DB &gt; 100 ha'!$R$35,'DB &gt; 100 ha'!$R$35*I116*(1-I120),W116*$R118*(1-W120/100)*I116*(1-I120))</f>
        <v>#VALUE!</v>
      </c>
      <c r="X122" s="310" t="e">
        <f>IF(X116*$R118*(1-X120/100)&lt;'DB &gt; 100 ha'!$R$35,'DB &gt; 100 ha'!$R$35*J116*(1-J120),X116*$R118*(1-X120/100)*J116*(1-J120))</f>
        <v>#VALUE!</v>
      </c>
      <c r="Y122" s="310" t="e">
        <f>IF(Y116*$R118*(1-Y120/100)&lt;'DB &gt; 100 ha'!$R$35,'DB &gt; 100 ha'!$R$35*K116*(1-K120),Y116*$R118*(1-Y120/100)*K116*(1-K120))</f>
        <v>#VALUE!</v>
      </c>
      <c r="Z122" s="310" t="e">
        <f>IF(Z116*$R118*(1-Z120/100)&lt;'DB &gt; 100 ha'!$R$35,'DB &gt; 100 ha'!$R$35*L116*(1-L120),Z116*$R118*(1-Z120/100)*L116*(1-L120))</f>
        <v>#VALUE!</v>
      </c>
    </row>
    <row r="123" spans="2:38" x14ac:dyDescent="0.2">
      <c r="B123" s="395" t="str">
        <f>'Bestandesdaten &gt;100 ha'!AV22</f>
        <v>Lb ohne Ei</v>
      </c>
      <c r="C123" s="159" t="s">
        <v>170</v>
      </c>
      <c r="D123" s="190">
        <f>DSUM('Bestandesdaten &gt;100 ha'!$A$9:$AK$1100,'Bestandesdaten &gt;100 ha'!$D$9,N235:Q236)</f>
        <v>0</v>
      </c>
      <c r="E123" s="191">
        <f>DSUM('Bestandesdaten &gt;100 ha'!$A$9:$AK$1100,'Bestandesdaten &gt;100 ha'!$D$9,R235:U236)</f>
        <v>0</v>
      </c>
      <c r="F123" s="191">
        <f>DSUM('Bestandesdaten &gt;100 ha'!$A$9:$AK$1100,'Bestandesdaten &gt;100 ha'!$D$9,V235:Y236)</f>
        <v>0</v>
      </c>
      <c r="G123" s="191">
        <f>DSUM('Bestandesdaten &gt;100 ha'!$A$9:$AK$1100,'Bestandesdaten &gt;100 ha'!$D$9,Z235:AC236)</f>
        <v>0</v>
      </c>
      <c r="H123" s="191">
        <f>DSUM('Bestandesdaten &gt;100 ha'!$A$9:$AK$1100,'Bestandesdaten &gt;100 ha'!$D$9,AD235:AG236)</f>
        <v>0</v>
      </c>
      <c r="I123" s="191">
        <f>DSUM('Bestandesdaten &gt;100 ha'!$A$9:$AK$1100,'Bestandesdaten &gt;100 ha'!$D$9,AH235:AK236)</f>
        <v>0</v>
      </c>
      <c r="J123" s="191">
        <f>DSUM('Bestandesdaten &gt;100 ha'!$A$9:$AK$1100,'Bestandesdaten &gt;100 ha'!$D$9,AL235:AO236)</f>
        <v>0</v>
      </c>
      <c r="K123" s="191">
        <f>DSUM('Bestandesdaten &gt;100 ha'!$A$9:$AK$1100,'Bestandesdaten &gt;100 ha'!$D$9,AP235:AS236)</f>
        <v>0</v>
      </c>
      <c r="L123" s="192">
        <f>DSUM('Bestandesdaten &gt;100 ha'!$A$9:$AK$1100,'Bestandesdaten &gt;100 ha'!$D$9,AT235:AW236)</f>
        <v>0</v>
      </c>
      <c r="N123" s="316" t="e">
        <f>SUM(Q128:Z128)</f>
        <v>#VALUE!</v>
      </c>
      <c r="O123" s="315"/>
      <c r="Q123" s="65" t="s">
        <v>2</v>
      </c>
      <c r="R123" s="65" t="e">
        <f>DGET('DB &gt; 100 ha'!$A$2:$E$153,'DB &gt; 100 ha'!$D$2,V345:X346)</f>
        <v>#VALUE!</v>
      </c>
      <c r="S123" s="65" t="e">
        <f>DGET('DB &gt; 100 ha'!$A$2:$E$153,'DB &gt; 100 ha'!$D$2,Y345:AA346)</f>
        <v>#VALUE!</v>
      </c>
      <c r="T123" s="65" t="e">
        <f>DGET('DB &gt; 100 ha'!$A$2:$E$153,'DB &gt; 100 ha'!$D$2,AB345:AD346)</f>
        <v>#VALUE!</v>
      </c>
      <c r="U123" s="65" t="e">
        <f>DGET('DB &gt; 100 ha'!$A$2:$E$153,'DB &gt; 100 ha'!$D$2,AE345:AG346)</f>
        <v>#VALUE!</v>
      </c>
      <c r="V123" s="65" t="e">
        <f>DGET('DB &gt; 100 ha'!$A$2:$E$153,'DB &gt; 100 ha'!$D$2,AH345:AJ346)</f>
        <v>#VALUE!</v>
      </c>
      <c r="W123" s="65" t="e">
        <f>DGET('DB &gt; 100 ha'!$A$2:$E$153,'DB &gt; 100 ha'!$D$2,AK345:AM346)</f>
        <v>#VALUE!</v>
      </c>
      <c r="X123" s="65" t="e">
        <f>DGET('DB &gt; 100 ha'!$A$2:$E$153,'DB &gt; 100 ha'!$D$2,AN345:AP346)</f>
        <v>#VALUE!</v>
      </c>
      <c r="Y123" s="65" t="e">
        <f>DGET('DB &gt; 100 ha'!$A$2:$E$153,'DB &gt; 100 ha'!$D$2,AQ345:AS346)</f>
        <v>#VALUE!</v>
      </c>
      <c r="Z123" s="65" t="e">
        <f>DGET('DB &gt; 100 ha'!$A$2:$E$153,'DB &gt; 100 ha'!$D$2,AT345:AV346)</f>
        <v>#VALUE!</v>
      </c>
      <c r="AB123" s="65" t="s">
        <v>321</v>
      </c>
      <c r="AD123" s="65">
        <f>Y348</f>
        <v>3</v>
      </c>
      <c r="AE123" s="65">
        <f>AC348</f>
        <v>3</v>
      </c>
      <c r="AF123" s="65">
        <f>AG348</f>
        <v>3</v>
      </c>
      <c r="AG123" s="65">
        <f>AK348</f>
        <v>3</v>
      </c>
      <c r="AH123" s="65">
        <f>AO348</f>
        <v>3</v>
      </c>
      <c r="AI123" s="65">
        <f>AS348</f>
        <v>3</v>
      </c>
      <c r="AJ123" s="65">
        <f>AW348</f>
        <v>3</v>
      </c>
      <c r="AK123" s="65">
        <f>BA348</f>
        <v>3</v>
      </c>
      <c r="AL123" s="65">
        <f>BE348</f>
        <v>3</v>
      </c>
    </row>
    <row r="124" spans="2:38" ht="5.25" customHeight="1" x14ac:dyDescent="0.2">
      <c r="B124" s="396"/>
      <c r="C124" s="160"/>
      <c r="D124" s="72"/>
      <c r="E124" s="74"/>
      <c r="F124" s="74"/>
      <c r="G124" s="74"/>
      <c r="H124" s="74"/>
      <c r="I124" s="74"/>
      <c r="J124" s="74"/>
      <c r="K124" s="74"/>
      <c r="L124" s="75"/>
      <c r="N124" s="315"/>
      <c r="O124" s="315"/>
      <c r="AB124" s="65" t="s">
        <v>322</v>
      </c>
      <c r="AD124" s="65">
        <f>Y349</f>
        <v>0</v>
      </c>
      <c r="AE124" s="65">
        <f>AC349</f>
        <v>0</v>
      </c>
      <c r="AF124" s="65">
        <f>AG349</f>
        <v>0</v>
      </c>
      <c r="AG124" s="65">
        <f>AK349</f>
        <v>0</v>
      </c>
      <c r="AH124" s="65">
        <f>AO349</f>
        <v>0</v>
      </c>
      <c r="AI124" s="65">
        <f>AS349</f>
        <v>0</v>
      </c>
      <c r="AJ124" s="65">
        <f>AW349</f>
        <v>0</v>
      </c>
      <c r="AK124" s="65">
        <f>BA349</f>
        <v>0</v>
      </c>
      <c r="AL124" s="65">
        <f>BE349</f>
        <v>0</v>
      </c>
    </row>
    <row r="125" spans="2:38" ht="15" x14ac:dyDescent="0.25">
      <c r="B125" s="396"/>
      <c r="C125" s="160" t="s">
        <v>171</v>
      </c>
      <c r="D125" s="193">
        <f>IF(D123=0,0,DSUM('Bestandesdaten &gt;100 ha'!$A$9:$AK$1100,'Bestandesdaten &gt;100 ha'!$V$9,N237:Q238)/D123)</f>
        <v>0</v>
      </c>
      <c r="E125" s="194">
        <f>IF(E123=0,0,DSUM('Bestandesdaten &gt;100 ha'!$A$9:$AK$1100,'Bestandesdaten &gt;100 ha'!$V$9,R237:U238)/E123)</f>
        <v>0</v>
      </c>
      <c r="F125" s="194">
        <f>IF(F123=0,0,DSUM('Bestandesdaten &gt;100 ha'!$A$9:$AK$1100,'Bestandesdaten &gt;100 ha'!$V$9,V237:Y238)/F123)</f>
        <v>0</v>
      </c>
      <c r="G125" s="194">
        <f>IF(G123=0,0,DSUM('Bestandesdaten &gt;100 ha'!$A$9:$AK$1100,'Bestandesdaten &gt;100 ha'!$V$9,Z237:AC238)/G123)</f>
        <v>0</v>
      </c>
      <c r="H125" s="194">
        <f>IF(H123=0,0,DSUM('Bestandesdaten &gt;100 ha'!$A$9:$AK$1100,'Bestandesdaten &gt;100 ha'!$V$9,AD237:AG238)/H123)</f>
        <v>0</v>
      </c>
      <c r="I125" s="194">
        <f>IF(I123=0,0,DSUM('Bestandesdaten &gt;100 ha'!$A$9:$AK$1100,'Bestandesdaten &gt;100 ha'!$V$9,AH237:AK238)/I123)</f>
        <v>0</v>
      </c>
      <c r="J125" s="194">
        <f>IF(J123=0,0,DSUM('Bestandesdaten &gt;100 ha'!$A$9:$AK$1100,'Bestandesdaten &gt;100 ha'!$V$9,AL237:AO238)/J123)</f>
        <v>0</v>
      </c>
      <c r="K125" s="194">
        <f>IF(K123=0,0,DSUM('Bestandesdaten &gt;100 ha'!$A$9:$AK$1100,'Bestandesdaten &gt;100 ha'!$V$9,AP237:AS238)/K123)</f>
        <v>0</v>
      </c>
      <c r="L125" s="195">
        <f>IF(L123=0,0,DSUM('Bestandesdaten &gt;100 ha'!$A$9:$AK$1100,'Bestandesdaten &gt;100 ha'!$V$9,AT237:AW238)/L123)</f>
        <v>0</v>
      </c>
      <c r="N125" s="316" t="e">
        <f>SUM(Q129:Z129)</f>
        <v>#VALUE!</v>
      </c>
      <c r="O125" s="315"/>
      <c r="Q125" s="65" t="s">
        <v>311</v>
      </c>
      <c r="R125" s="294">
        <v>0.1</v>
      </c>
      <c r="S125" s="294">
        <v>0.1</v>
      </c>
      <c r="T125" s="294">
        <v>0.17</v>
      </c>
      <c r="U125" s="294">
        <v>0.42</v>
      </c>
      <c r="V125" s="294">
        <v>0.76</v>
      </c>
      <c r="W125" s="294">
        <v>1.22</v>
      </c>
      <c r="X125" s="294">
        <v>1.6</v>
      </c>
      <c r="Y125" s="294">
        <v>1.83</v>
      </c>
      <c r="Z125" s="294">
        <v>1.86</v>
      </c>
      <c r="AB125" s="65" t="s">
        <v>323</v>
      </c>
      <c r="AD125" s="65">
        <f>Y351</f>
        <v>61</v>
      </c>
      <c r="AE125" s="65">
        <f>AC351</f>
        <v>61</v>
      </c>
      <c r="AF125" s="65">
        <f>AG351</f>
        <v>61</v>
      </c>
      <c r="AG125" s="65">
        <f>AK351</f>
        <v>61</v>
      </c>
      <c r="AH125" s="65">
        <f>AO351</f>
        <v>61</v>
      </c>
      <c r="AI125" s="65">
        <f>AS351</f>
        <v>61</v>
      </c>
      <c r="AJ125" s="65">
        <f>AW351</f>
        <v>61</v>
      </c>
      <c r="AK125" s="65">
        <f>BA351</f>
        <v>61</v>
      </c>
      <c r="AL125" s="65">
        <f>BE351</f>
        <v>61</v>
      </c>
    </row>
    <row r="126" spans="2:38" ht="5.25" customHeight="1" x14ac:dyDescent="0.2">
      <c r="B126" s="396"/>
      <c r="C126" s="160"/>
      <c r="D126" s="312"/>
      <c r="E126" s="311"/>
      <c r="F126" s="311"/>
      <c r="G126" s="311"/>
      <c r="H126" s="311"/>
      <c r="I126" s="311"/>
      <c r="J126" s="311"/>
      <c r="K126" s="311"/>
      <c r="L126" s="313"/>
      <c r="N126" s="315"/>
      <c r="O126" s="315"/>
      <c r="AB126" s="65" t="s">
        <v>339</v>
      </c>
    </row>
    <row r="127" spans="2:38" x14ac:dyDescent="0.2">
      <c r="B127" s="397"/>
      <c r="C127" s="198" t="s">
        <v>172</v>
      </c>
      <c r="D127" s="228"/>
      <c r="E127" s="229"/>
      <c r="F127" s="199">
        <f>IF(F125=0,0,DSUM('Bestandesdaten &gt;100 ha'!$A$9:$AK$1100,'Bestandesdaten &gt;100 ha'!$W$9,V239:Y240)/F123)</f>
        <v>0</v>
      </c>
      <c r="G127" s="199">
        <f>IF(G125=0,0,DSUM('Bestandesdaten &gt;100 ha'!$A$9:$AK$1100,'Bestandesdaten &gt;100 ha'!$W$9,Z239:AC240)/G123)</f>
        <v>0</v>
      </c>
      <c r="H127" s="199">
        <f>IF(H125=0,0,DSUM('Bestandesdaten &gt;100 ha'!$A$9:$AK$1100,'Bestandesdaten &gt;100 ha'!$W$9,AD239:AG240)/H123)</f>
        <v>0</v>
      </c>
      <c r="I127" s="199">
        <f>IF(I125=0,0,DSUM('Bestandesdaten &gt;100 ha'!$A$9:$AK$1100,'Bestandesdaten &gt;100 ha'!$W$9,AH239:AK240)/I123)</f>
        <v>0</v>
      </c>
      <c r="J127" s="199">
        <f>IF(J125=0,0,DSUM('Bestandesdaten &gt;100 ha'!$A$9:$AK$1100,'Bestandesdaten &gt;100 ha'!$W$9,AL239:AO240)/J123)</f>
        <v>0</v>
      </c>
      <c r="K127" s="199">
        <f>IF(K125=0,0,DSUM('Bestandesdaten &gt;100 ha'!$A$9:$AK$1100,'Bestandesdaten &gt;100 ha'!$W$9,AP239:AS240)/K123)</f>
        <v>0</v>
      </c>
      <c r="L127" s="277">
        <f>IF(L125=0,0,DSUM('Bestandesdaten &gt;100 ha'!$A$9:$AK$1100,'Bestandesdaten &gt;100 ha'!$W$9,AT239:AW240)/L123)</f>
        <v>0</v>
      </c>
      <c r="N127" s="315"/>
      <c r="O127" s="315"/>
      <c r="Q127" s="65" t="s">
        <v>344</v>
      </c>
      <c r="R127" s="65">
        <f t="shared" ref="R127:Z127" si="8">ROUND((AD123+AD124+AD126+AD125*($S$54+$U$54)+$O$59*AD127),0)</f>
        <v>3</v>
      </c>
      <c r="S127" s="65">
        <f t="shared" si="8"/>
        <v>3</v>
      </c>
      <c r="T127" s="65">
        <f t="shared" si="8"/>
        <v>3</v>
      </c>
      <c r="U127" s="65">
        <f t="shared" si="8"/>
        <v>3</v>
      </c>
      <c r="V127" s="65">
        <f t="shared" si="8"/>
        <v>3</v>
      </c>
      <c r="W127" s="65">
        <f t="shared" si="8"/>
        <v>3</v>
      </c>
      <c r="X127" s="65">
        <f t="shared" si="8"/>
        <v>3</v>
      </c>
      <c r="Y127" s="65">
        <f t="shared" si="8"/>
        <v>3</v>
      </c>
      <c r="Z127" s="65">
        <f t="shared" si="8"/>
        <v>3</v>
      </c>
      <c r="AB127" s="65" t="s">
        <v>338</v>
      </c>
      <c r="AD127" s="65">
        <f>Y353</f>
        <v>11</v>
      </c>
      <c r="AE127" s="65">
        <f>AC353</f>
        <v>11</v>
      </c>
      <c r="AF127" s="65">
        <f>AG353</f>
        <v>11</v>
      </c>
      <c r="AG127" s="65">
        <f>AK353</f>
        <v>11</v>
      </c>
      <c r="AH127" s="65">
        <f>AO353</f>
        <v>11</v>
      </c>
      <c r="AI127" s="65">
        <f>AS353</f>
        <v>11</v>
      </c>
      <c r="AJ127" s="65">
        <f>AW353</f>
        <v>11</v>
      </c>
      <c r="AK127" s="65">
        <f>BA353</f>
        <v>11</v>
      </c>
      <c r="AL127" s="65">
        <f>BE353</f>
        <v>11</v>
      </c>
    </row>
    <row r="128" spans="2:38" ht="17.25" customHeight="1" x14ac:dyDescent="0.2">
      <c r="N128" s="315"/>
      <c r="O128" s="315"/>
      <c r="Q128" s="65" t="s">
        <v>345</v>
      </c>
      <c r="R128" s="310" t="e">
        <f>IF((R123*$T$77*R125*(1-R127/100)*D123)&lt;'DB &gt; 100 ha'!$R$36,'DB &gt; 100 ha'!$R$36*D123,R123*$T$77*R125*(1-R127/100)*D123)</f>
        <v>#VALUE!</v>
      </c>
      <c r="S128" s="310" t="e">
        <f>IF((S123*$T$77*S125*(1-S127/100)*E123)&lt;'DB &gt; 100 ha'!$R$36,'DB &gt; 100 ha'!$R$36*E123,S123*$T$77*S125*(1-S127/100)*E123)</f>
        <v>#VALUE!</v>
      </c>
      <c r="T128" s="310" t="e">
        <f>IF((T123*$T$77*T125*(1-T127/100)*F123)&lt;'DB &gt; 100 ha'!$R$36,'DB &gt; 100 ha'!$R$36*F123*F127,T123*$T$77*T125*(1-T127/100)*F123*F127)</f>
        <v>#VALUE!</v>
      </c>
      <c r="U128" s="310" t="e">
        <f>IF((U123*$T$77*U125*(1-U127/100)*G123)&lt;'DB &gt; 100 ha'!$R$36,'DB &gt; 100 ha'!$R$36*G123*G127,U123*$T$77*U125*(1-U127/100)*G123*G127)</f>
        <v>#VALUE!</v>
      </c>
      <c r="V128" s="310" t="e">
        <f>IF((V123*$T$77*V125*(1-V127/100)*H123)&lt;'DB &gt; 100 ha'!$R$36,'DB &gt; 100 ha'!$R$36*H123*H127,V123*$T$77*V125*(1-V127/100)*H123*H127)</f>
        <v>#VALUE!</v>
      </c>
      <c r="W128" s="310" t="e">
        <f>IF((W123*$T$77*W125*(1-W127/100)*I123)&lt;'DB &gt; 100 ha'!$R$36,'DB &gt; 100 ha'!$R$36*I123*I127,W123*$T$77*W125*(1-W127/100)*I123*I127)</f>
        <v>#VALUE!</v>
      </c>
      <c r="X128" s="310" t="e">
        <f>IF((X123*$T$77*X125*(1-X127/100)*J123)&lt;'DB &gt; 100 ha'!$R$36,'DB &gt; 100 ha'!$R$36*J123*J127,X123*$T$77*X125*(1-X127/100)*J123*J127)</f>
        <v>#VALUE!</v>
      </c>
      <c r="Y128" s="310" t="e">
        <f>IF((Y123*$T$77*Y125*(1-Y127/100)*K123)&lt;'DB &gt; 100 ha'!$R$36,'DB &gt; 100 ha'!$R$36*K123*K127,Y123*$T$77*Y125*(1-Y127/100)*K123*K127)</f>
        <v>#VALUE!</v>
      </c>
      <c r="Z128" s="310" t="e">
        <f>IF((Z123*$T$77*Z125*(1-Z127/100)*L123)&lt;'DB &gt; 100 ha'!$R$36,'DB &gt; 100 ha'!$R$36*L123*L127,Z123*$T$77*Z125*(1-Z127/100)*L123*L127)</f>
        <v>#VALUE!</v>
      </c>
    </row>
    <row r="129" spans="1:38" ht="12" customHeight="1" x14ac:dyDescent="0.2">
      <c r="B129" s="128" t="s">
        <v>0</v>
      </c>
      <c r="N129" s="315"/>
      <c r="O129" s="315"/>
      <c r="Q129" s="65" t="s">
        <v>349</v>
      </c>
      <c r="T129" s="310" t="e">
        <f>IF(T123*$R125*(1-T127/100)&lt;'DB &gt; 100 ha'!$R$36,'DB &gt; 100 ha'!$R$36*F123*(1-F127),T123*$R125*(1-T127/100)*F123*(1-F127))</f>
        <v>#VALUE!</v>
      </c>
      <c r="U129" s="310" t="e">
        <f>IF(U123*$R125*(1-U127/100)&lt;'DB &gt; 100 ha'!$R$36,'DB &gt; 100 ha'!$R$36*G123*(1-G127),U123*$R125*(1-U127/100)*G123*(1-G127))</f>
        <v>#VALUE!</v>
      </c>
      <c r="V129" s="310" t="e">
        <f>IF(V123*$R125*(1-V127/100)&lt;'DB &gt; 100 ha'!$R$36,'DB &gt; 100 ha'!$R$36*H123*(1-H127),V123*$R125*(1-V127/100)*H123*(1-H127))</f>
        <v>#VALUE!</v>
      </c>
      <c r="W129" s="310" t="e">
        <f>IF(W123*$R125*(1-W127/100)&lt;'DB &gt; 100 ha'!$R$36,'DB &gt; 100 ha'!$R$36*I123*(1-I127),W123*$R125*(1-W127/100)*I123*(1-I127))</f>
        <v>#VALUE!</v>
      </c>
      <c r="X129" s="310" t="e">
        <f>IF(X123*$R125*(1-X127/100)&lt;'DB &gt; 100 ha'!$R$36,'DB &gt; 100 ha'!$R$36*J123*(1-J127),X123*$R125*(1-X127/100)*J123*(1-J127))</f>
        <v>#VALUE!</v>
      </c>
      <c r="Y129" s="310" t="e">
        <f>IF(Y123*$R125*(1-Y127/100)&lt;'DB &gt; 100 ha'!$R$36,'DB &gt; 100 ha'!$R$36*K123*(1-K127),Y123*$R125*(1-Y127/100)*K123*(1-K127))</f>
        <v>#VALUE!</v>
      </c>
      <c r="Z129" s="310" t="e">
        <f>IF(Z123*$R125*(1-Z127/100)&lt;'DB &gt; 100 ha'!$R$36,'DB &gt; 100 ha'!$R$36*L123*(1-L127),Z123*$R125*(1-Z127/100)*L123*(1-L127))</f>
        <v>#VALUE!</v>
      </c>
    </row>
    <row r="130" spans="1:38" x14ac:dyDescent="0.2">
      <c r="B130" s="395" t="str">
        <f>'Bestandesdaten &gt;100 ha'!AV24</f>
        <v>Ei</v>
      </c>
      <c r="C130" s="159" t="s">
        <v>170</v>
      </c>
      <c r="D130" s="190">
        <f>DSUM('Bestandesdaten &gt;100 ha'!$A$9:$AK$1100,'Bestandesdaten &gt;100 ha'!$D$9,N242:Q243)</f>
        <v>0</v>
      </c>
      <c r="E130" s="191">
        <f>DSUM('Bestandesdaten &gt;100 ha'!$A$9:$AK$1100,'Bestandesdaten &gt;100 ha'!$D$9,R242:U243)</f>
        <v>0</v>
      </c>
      <c r="F130" s="191">
        <f>DSUM('Bestandesdaten &gt;100 ha'!$A$9:$AK$1100,'Bestandesdaten &gt;100 ha'!$D$9,V242:Y243)</f>
        <v>0</v>
      </c>
      <c r="G130" s="191">
        <f>DSUM('Bestandesdaten &gt;100 ha'!$A$9:$AK$1100,'Bestandesdaten &gt;100 ha'!$D$9,Z242:AC243)</f>
        <v>0</v>
      </c>
      <c r="H130" s="191">
        <f>DSUM('Bestandesdaten &gt;100 ha'!$A$9:$AK$1100,'Bestandesdaten &gt;100 ha'!$D$9,AD242:AG243)</f>
        <v>0</v>
      </c>
      <c r="I130" s="191">
        <f>DSUM('Bestandesdaten &gt;100 ha'!$A$9:$AK$1100,'Bestandesdaten &gt;100 ha'!$D$9,AH242:AK243)</f>
        <v>0</v>
      </c>
      <c r="J130" s="191">
        <f>DSUM('Bestandesdaten &gt;100 ha'!$A$9:$AK$1100,'Bestandesdaten &gt;100 ha'!$D$9,AL242:AO243)</f>
        <v>0</v>
      </c>
      <c r="K130" s="191">
        <f>DSUM('Bestandesdaten &gt;100 ha'!$A$9:$AK$1100,'Bestandesdaten &gt;100 ha'!$D$9,AP242:AS243)</f>
        <v>0</v>
      </c>
      <c r="L130" s="192">
        <f>DSUM('Bestandesdaten &gt;100 ha'!$A$9:$AK$1100,'Bestandesdaten &gt;100 ha'!$D$9,AT242:AW243)</f>
        <v>0</v>
      </c>
      <c r="N130" s="316" t="e">
        <f>SUM(Q135:Z135)</f>
        <v>#VALUE!</v>
      </c>
      <c r="O130" s="315"/>
      <c r="Q130" s="65" t="s">
        <v>2</v>
      </c>
      <c r="R130" s="65" t="e">
        <f>DGET('DB &gt; 100 ha'!$A$2:$E$153,'DB &gt; 100 ha'!$D$2,V358:X359)</f>
        <v>#VALUE!</v>
      </c>
      <c r="S130" s="65" t="e">
        <f>DGET('DB &gt; 100 ha'!$A$2:$E$153,'DB &gt; 100 ha'!$D$2,Y358:AA359)</f>
        <v>#VALUE!</v>
      </c>
      <c r="T130" s="65" t="e">
        <f>DGET('DB &gt; 100 ha'!$A$2:$E$153,'DB &gt; 100 ha'!$D$2,AB358:AD359)</f>
        <v>#VALUE!</v>
      </c>
      <c r="U130" s="65" t="e">
        <f>DGET('DB &gt; 100 ha'!$A$2:$E$153,'DB &gt; 100 ha'!$D$2,AE358:AG359)</f>
        <v>#VALUE!</v>
      </c>
      <c r="V130" s="65" t="e">
        <f>DGET('DB &gt; 100 ha'!$A$2:$E$153,'DB &gt; 100 ha'!$D$2,AH358:AJ359)</f>
        <v>#VALUE!</v>
      </c>
      <c r="W130" s="65" t="e">
        <f>DGET('DB &gt; 100 ha'!$A$2:$E$153,'DB &gt; 100 ha'!$D$2,AK358:AM359)</f>
        <v>#VALUE!</v>
      </c>
      <c r="X130" s="65" t="e">
        <f>DGET('DB &gt; 100 ha'!$A$2:$E$153,'DB &gt; 100 ha'!$D$2,AN358:AP359)</f>
        <v>#VALUE!</v>
      </c>
      <c r="Y130" s="65" t="e">
        <f>DGET('DB &gt; 100 ha'!$A$2:$E$153,'DB &gt; 100 ha'!$D$2,AQ358:AS359)</f>
        <v>#VALUE!</v>
      </c>
      <c r="Z130" s="65" t="e">
        <f>DGET('DB &gt; 100 ha'!$A$2:$E$153,'DB &gt; 100 ha'!$D$2,AT358:AV359)</f>
        <v>#VALUE!</v>
      </c>
      <c r="AB130" s="65" t="s">
        <v>321</v>
      </c>
      <c r="AD130" s="65">
        <f>Y361</f>
        <v>3</v>
      </c>
      <c r="AE130" s="65">
        <f>AC361</f>
        <v>3</v>
      </c>
      <c r="AF130" s="65">
        <f>AG361</f>
        <v>3</v>
      </c>
      <c r="AG130" s="65">
        <f>AK361</f>
        <v>3</v>
      </c>
      <c r="AH130" s="65">
        <f>AO361</f>
        <v>3</v>
      </c>
      <c r="AI130" s="65">
        <f>AS361</f>
        <v>3</v>
      </c>
      <c r="AJ130" s="65">
        <f>AW361</f>
        <v>3</v>
      </c>
      <c r="AK130" s="65">
        <f>BA361</f>
        <v>3</v>
      </c>
      <c r="AL130" s="65">
        <f>BE361</f>
        <v>3</v>
      </c>
    </row>
    <row r="131" spans="1:38" ht="5.25" customHeight="1" x14ac:dyDescent="0.2">
      <c r="B131" s="396"/>
      <c r="C131" s="160"/>
      <c r="D131" s="72"/>
      <c r="E131" s="74"/>
      <c r="F131" s="74"/>
      <c r="G131" s="74"/>
      <c r="H131" s="74"/>
      <c r="I131" s="74"/>
      <c r="J131" s="74"/>
      <c r="K131" s="74"/>
      <c r="L131" s="75"/>
      <c r="N131" s="315"/>
      <c r="O131" s="315"/>
      <c r="AB131" s="65" t="s">
        <v>322</v>
      </c>
      <c r="AD131" s="65">
        <f>Y362</f>
        <v>0</v>
      </c>
      <c r="AE131" s="65">
        <f>AC362</f>
        <v>0</v>
      </c>
      <c r="AF131" s="65">
        <f>AG362</f>
        <v>0</v>
      </c>
      <c r="AG131" s="65">
        <f>AK362</f>
        <v>0</v>
      </c>
      <c r="AH131" s="65">
        <f>AO362</f>
        <v>0</v>
      </c>
      <c r="AI131" s="65">
        <f>AS362</f>
        <v>0</v>
      </c>
      <c r="AJ131" s="65">
        <f>AW362</f>
        <v>0</v>
      </c>
      <c r="AK131" s="65">
        <f>BA362</f>
        <v>0</v>
      </c>
      <c r="AL131" s="65">
        <f>BE362</f>
        <v>0</v>
      </c>
    </row>
    <row r="132" spans="1:38" ht="15" x14ac:dyDescent="0.25">
      <c r="B132" s="396"/>
      <c r="C132" s="160" t="s">
        <v>171</v>
      </c>
      <c r="D132" s="193">
        <f>IF(D130=0,0,DSUM('Bestandesdaten &gt;100 ha'!$A$9:$AK$1100,'Bestandesdaten &gt;100 ha'!$V$9,N244:Q245)/D130)</f>
        <v>0</v>
      </c>
      <c r="E132" s="194">
        <f>IF(E130=0,0,DSUM('Bestandesdaten &gt;100 ha'!$A$9:$AK$1100,'Bestandesdaten &gt;100 ha'!$V$9,R244:U245)/E130)</f>
        <v>0</v>
      </c>
      <c r="F132" s="194">
        <f>IF(F130=0,0,DSUM('Bestandesdaten &gt;100 ha'!$A$9:$AK$1100,'Bestandesdaten &gt;100 ha'!$V$9,V244:Y245)/F130)</f>
        <v>0</v>
      </c>
      <c r="G132" s="194">
        <f>IF(G130=0,0,DSUM('Bestandesdaten &gt;100 ha'!$A$9:$AK$1100,'Bestandesdaten &gt;100 ha'!$V$9,Z244:AC245)/G130)</f>
        <v>0</v>
      </c>
      <c r="H132" s="194">
        <f>IF(H130=0,0,DSUM('Bestandesdaten &gt;100 ha'!$A$9:$AK$1100,'Bestandesdaten &gt;100 ha'!$V$9,AD244:AG245)/H130)</f>
        <v>0</v>
      </c>
      <c r="I132" s="194">
        <f>IF(I130=0,0,DSUM('Bestandesdaten &gt;100 ha'!$A$9:$AK$1100,'Bestandesdaten &gt;100 ha'!$V$9,AH244:AK245)/I130)</f>
        <v>0</v>
      </c>
      <c r="J132" s="194">
        <f>IF(J130=0,0,DSUM('Bestandesdaten &gt;100 ha'!$A$9:$AK$1100,'Bestandesdaten &gt;100 ha'!$V$9,AL244:AO245)/J130)</f>
        <v>0</v>
      </c>
      <c r="K132" s="194">
        <f>IF(K130=0,0,DSUM('Bestandesdaten &gt;100 ha'!$A$9:$AK$1100,'Bestandesdaten &gt;100 ha'!$V$9,AP244:AS245)/K130)</f>
        <v>0</v>
      </c>
      <c r="L132" s="195">
        <f>IF(L130=0,0,DSUM('Bestandesdaten &gt;100 ha'!$A$9:$AK$1100,'Bestandesdaten &gt;100 ha'!$V$9,AT244:AW245)/L130)</f>
        <v>0</v>
      </c>
      <c r="N132" s="316" t="e">
        <f>SUM(Q136:Z136)</f>
        <v>#VALUE!</v>
      </c>
      <c r="O132" s="315"/>
      <c r="Q132" s="65" t="s">
        <v>311</v>
      </c>
      <c r="R132" s="294">
        <v>0.1</v>
      </c>
      <c r="S132" s="294">
        <v>0.1</v>
      </c>
      <c r="T132" s="294">
        <v>0.14000000000000001</v>
      </c>
      <c r="U132" s="294">
        <v>0.19</v>
      </c>
      <c r="V132" s="294">
        <v>0.43</v>
      </c>
      <c r="W132" s="294">
        <v>1.04</v>
      </c>
      <c r="X132" s="294">
        <v>1.41</v>
      </c>
      <c r="Y132" s="294">
        <v>1.55</v>
      </c>
      <c r="Z132" s="294">
        <v>1.62</v>
      </c>
      <c r="AB132" s="65" t="s">
        <v>323</v>
      </c>
      <c r="AD132" s="65">
        <f>Y364</f>
        <v>61</v>
      </c>
      <c r="AE132" s="65">
        <f>AC364</f>
        <v>61</v>
      </c>
      <c r="AF132" s="65">
        <f>AG364</f>
        <v>61</v>
      </c>
      <c r="AG132" s="65">
        <f>AK364</f>
        <v>61</v>
      </c>
      <c r="AH132" s="65">
        <f>AO364</f>
        <v>61</v>
      </c>
      <c r="AI132" s="65">
        <f>AS364</f>
        <v>61</v>
      </c>
      <c r="AJ132" s="65">
        <f>AW364</f>
        <v>61</v>
      </c>
      <c r="AK132" s="65">
        <f>BA364</f>
        <v>61</v>
      </c>
      <c r="AL132" s="65">
        <f>BE364</f>
        <v>61</v>
      </c>
    </row>
    <row r="133" spans="1:38" ht="5.25" customHeight="1" x14ac:dyDescent="0.25">
      <c r="B133" s="396"/>
      <c r="C133" s="160"/>
      <c r="D133" s="312"/>
      <c r="E133" s="311"/>
      <c r="F133" s="311"/>
      <c r="G133" s="311"/>
      <c r="H133" s="311"/>
      <c r="I133" s="311"/>
      <c r="J133" s="311"/>
      <c r="K133" s="311"/>
      <c r="L133" s="313"/>
      <c r="N133" s="315"/>
      <c r="O133" s="315"/>
      <c r="R133" s="294"/>
      <c r="AB133" s="65" t="s">
        <v>339</v>
      </c>
    </row>
    <row r="134" spans="1:38" x14ac:dyDescent="0.2">
      <c r="B134" s="397"/>
      <c r="C134" s="198" t="s">
        <v>172</v>
      </c>
      <c r="D134" s="228"/>
      <c r="E134" s="229"/>
      <c r="F134" s="199">
        <f>IF(F132=0,0,DSUM('Bestandesdaten &gt;100 ha'!$A$9:$AK$1100,'Bestandesdaten &gt;100 ha'!$W$9,V246:Y247)/F130)</f>
        <v>0</v>
      </c>
      <c r="G134" s="199">
        <f>IF(G132=0,0,DSUM('Bestandesdaten &gt;100 ha'!$A$9:$AK$1100,'Bestandesdaten &gt;100 ha'!$W$9,Z246:AC247)/G130)</f>
        <v>0</v>
      </c>
      <c r="H134" s="199">
        <f>IF(H132=0,0,DSUM('Bestandesdaten &gt;100 ha'!$A$9:$AK$1100,'Bestandesdaten &gt;100 ha'!$W$9,AD246:AG247)/H130)</f>
        <v>0</v>
      </c>
      <c r="I134" s="199">
        <f>IF(I132=0,0,DSUM('Bestandesdaten &gt;100 ha'!$A$9:$AK$1100,'Bestandesdaten &gt;100 ha'!$W$9,AH246:AK247)/I130)</f>
        <v>0</v>
      </c>
      <c r="J134" s="199">
        <f>IF(J132=0,0,DSUM('Bestandesdaten &gt;100 ha'!$A$9:$AK$1100,'Bestandesdaten &gt;100 ha'!$W$9,AL246:AO247)/J130)</f>
        <v>0</v>
      </c>
      <c r="K134" s="199">
        <f>IF(K132=0,0,DSUM('Bestandesdaten &gt;100 ha'!$A$9:$AK$1100,'Bestandesdaten &gt;100 ha'!$W$9,AP246:AS247)/K130)</f>
        <v>0</v>
      </c>
      <c r="L134" s="277">
        <f>IF(L132=0,0,DSUM('Bestandesdaten &gt;100 ha'!$A$9:$AK$1100,'Bestandesdaten &gt;100 ha'!$W$9,AT246:AW247)/L130)</f>
        <v>0</v>
      </c>
      <c r="N134" s="315"/>
      <c r="O134" s="315"/>
      <c r="Q134" s="65" t="s">
        <v>344</v>
      </c>
      <c r="R134" s="65">
        <f t="shared" ref="R134:Z134" si="9">ROUND((AD130+AD131+AD133+AD132*($S$54+$U$54)+$O$59*AD134),0)</f>
        <v>3</v>
      </c>
      <c r="S134" s="65">
        <f t="shared" si="9"/>
        <v>3</v>
      </c>
      <c r="T134" s="65">
        <f t="shared" si="9"/>
        <v>3</v>
      </c>
      <c r="U134" s="65">
        <f t="shared" si="9"/>
        <v>3</v>
      </c>
      <c r="V134" s="65">
        <f t="shared" si="9"/>
        <v>3</v>
      </c>
      <c r="W134" s="65">
        <f t="shared" si="9"/>
        <v>3</v>
      </c>
      <c r="X134" s="65">
        <f t="shared" si="9"/>
        <v>3</v>
      </c>
      <c r="Y134" s="65">
        <f t="shared" si="9"/>
        <v>3</v>
      </c>
      <c r="Z134" s="65">
        <f t="shared" si="9"/>
        <v>3</v>
      </c>
      <c r="AB134" s="65" t="s">
        <v>338</v>
      </c>
      <c r="AD134" s="65">
        <f>Y366</f>
        <v>11</v>
      </c>
      <c r="AE134" s="65">
        <f>AC366</f>
        <v>11</v>
      </c>
      <c r="AF134" s="65">
        <f>AG366</f>
        <v>11</v>
      </c>
      <c r="AG134" s="65">
        <f>AK366</f>
        <v>11</v>
      </c>
      <c r="AH134" s="65">
        <f>AO366</f>
        <v>11</v>
      </c>
      <c r="AI134" s="65">
        <f>AS366</f>
        <v>11</v>
      </c>
      <c r="AJ134" s="65">
        <f>AW366</f>
        <v>11</v>
      </c>
      <c r="AK134" s="65">
        <f>BA366</f>
        <v>11</v>
      </c>
      <c r="AL134" s="65">
        <f>BE366</f>
        <v>11</v>
      </c>
    </row>
    <row r="135" spans="1:38" ht="17.25" customHeight="1" x14ac:dyDescent="0.2">
      <c r="N135" s="315"/>
      <c r="O135" s="315"/>
      <c r="Q135" s="65" t="s">
        <v>345</v>
      </c>
      <c r="R135" s="310" t="e">
        <f>IF((R130*$T$77*R132*(1-R134/100)*D130)&lt;'DB &gt; 100 ha'!$R$36,'DB &gt; 100 ha'!$R$36*D130,R130*$T$77*R132*(1-R134/100)*D130)</f>
        <v>#VALUE!</v>
      </c>
      <c r="S135" s="310" t="e">
        <f>IF((S130*$T$77*S132*(1-S134/100)*E130)&lt;'DB &gt; 100 ha'!$R$36,'DB &gt; 100 ha'!$R$36*E130,S130*$T$77*S132*(1-S134/100)*E130)</f>
        <v>#VALUE!</v>
      </c>
      <c r="T135" s="310" t="e">
        <f>IF((T130*$T$77*T132*(1-T134/100)*F130)&lt;'DB &gt; 100 ha'!$R$36,'DB &gt; 100 ha'!$R$36*F130*F134,T130*$T$77*T132*(1-T134/100)*F130*F134)</f>
        <v>#VALUE!</v>
      </c>
      <c r="U135" s="310" t="e">
        <f>IF((U130*$T$77*U132*(1-U134/100)*G130)&lt;'DB &gt; 100 ha'!$R$36,'DB &gt; 100 ha'!$R$36*G130*G134,U130*$T$77*U132*(1-U134/100)*G130*G134)</f>
        <v>#VALUE!</v>
      </c>
      <c r="V135" s="310" t="e">
        <f>IF((V130*$T$77*V132*(1-V134/100)*H130)&lt;'DB &gt; 100 ha'!$R$36,'DB &gt; 100 ha'!$R$36*H130*H134,V130*$T$77*V132*(1-V134/100)*H130*H134)</f>
        <v>#VALUE!</v>
      </c>
      <c r="W135" s="310" t="e">
        <f>IF((W130*$T$77*W132*(1-W134/100)*I130)&lt;'DB &gt; 100 ha'!$R$36,'DB &gt; 100 ha'!$R$36*I130*I134,W130*$T$77*W132*(1-W134/100)*I130*I134)</f>
        <v>#VALUE!</v>
      </c>
      <c r="X135" s="310" t="e">
        <f>IF((X130*$T$77*X132*(1-X134/100)*J130)&lt;'DB &gt; 100 ha'!$R$36,'DB &gt; 100 ha'!$R$36*J130*J134,X130*$T$77*X132*(1-X134/100)*J130*J134)</f>
        <v>#VALUE!</v>
      </c>
      <c r="Y135" s="310" t="e">
        <f>IF((Y130*$T$77*Y132*(1-Y134/100)*K130)&lt;'DB &gt; 100 ha'!$R$36,'DB &gt; 100 ha'!$R$36*K130*K134,Y130*$T$77*Y132*(1-Y134/100)*K130*K134)</f>
        <v>#VALUE!</v>
      </c>
      <c r="Z135" s="310" t="e">
        <f>IF((Z130*$T$77*Z132*(1-Z134/100)*L130)&lt;'DB &gt; 100 ha'!$R$36,'DB &gt; 100 ha'!$R$36*L130*L134,Z130*$T$77*Z132*(1-Z134/100)*L130*L134)</f>
        <v>#VALUE!</v>
      </c>
    </row>
    <row r="136" spans="1:38" ht="15" hidden="1" x14ac:dyDescent="0.25">
      <c r="A136" s="200" t="s">
        <v>188</v>
      </c>
      <c r="B136" s="201"/>
      <c r="C136" s="201"/>
      <c r="D136" s="201"/>
      <c r="E136" s="201"/>
      <c r="F136" s="201"/>
      <c r="G136" s="201"/>
      <c r="H136" s="201"/>
      <c r="I136" s="201"/>
      <c r="J136" s="201"/>
      <c r="K136" s="201"/>
      <c r="L136" s="202"/>
      <c r="N136" s="315"/>
      <c r="O136" s="315"/>
      <c r="Q136" s="65" t="s">
        <v>349</v>
      </c>
      <c r="T136" s="310" t="e">
        <f>IF(T130*$R132*(1-T134/100)&lt;'DB &gt; 100 ha'!$R$36,'DB &gt; 100 ha'!$R$36*F130*(1-F134),T130*$R132*(1-T134/100)*F130*(1-F134))</f>
        <v>#VALUE!</v>
      </c>
      <c r="U136" s="310" t="e">
        <f>IF(U130*$R132*(1-U134/100)&lt;'DB &gt; 100 ha'!$R$36,'DB &gt; 100 ha'!$R$36*G130*(1-G134),U130*$R132*(1-U134/100)*G130*(1-G134))</f>
        <v>#VALUE!</v>
      </c>
      <c r="V136" s="310" t="e">
        <f>IF(V130*$R132*(1-V134/100)&lt;'DB &gt; 100 ha'!$R$36,'DB &gt; 100 ha'!$R$36*H130*(1-H134),V130*$R132*(1-V134/100)*H130*(1-H134))</f>
        <v>#VALUE!</v>
      </c>
      <c r="W136" s="310" t="e">
        <f>IF(W130*$R132*(1-W134/100)&lt;'DB &gt; 100 ha'!$R$36,'DB &gt; 100 ha'!$R$36*I130*(1-I134),W130*$R132*(1-W134/100)*I130*(1-I134))</f>
        <v>#VALUE!</v>
      </c>
      <c r="X136" s="310" t="e">
        <f>IF(X130*$R132*(1-X134/100)&lt;'DB &gt; 100 ha'!$R$36,'DB &gt; 100 ha'!$R$36*J130*(1-J134),X130*$R132*(1-X134/100)*J130*(1-J134))</f>
        <v>#VALUE!</v>
      </c>
      <c r="Y136" s="310" t="e">
        <f>IF(Y130*$R132*(1-Y134/100)&lt;'DB &gt; 100 ha'!$R$36,'DB &gt; 100 ha'!$R$36*K130*(1-K134),Y130*$R132*(1-Y134/100)*K130*(1-K134))</f>
        <v>#VALUE!</v>
      </c>
      <c r="Z136" s="310" t="e">
        <f>IF(Z130*$R132*(1-Z134/100)&lt;'DB &gt; 100 ha'!$R$36,'DB &gt; 100 ha'!$R$36*L130*(1-L134),Z130*$R132*(1-Z134/100)*L130*(1-L134))</f>
        <v>#VALUE!</v>
      </c>
    </row>
    <row r="137" spans="1:38" hidden="1" x14ac:dyDescent="0.2">
      <c r="A137" s="72"/>
      <c r="B137" s="79" t="s">
        <v>57</v>
      </c>
      <c r="C137" s="77" t="s">
        <v>75</v>
      </c>
      <c r="D137" s="77"/>
      <c r="E137" s="77"/>
      <c r="F137" s="191">
        <f>DSUM('Bestandesdaten &gt;100 ha'!$A$9:$AK$1100,'Bestandesdaten &gt;100 ha'!$D$9,N249:P250)</f>
        <v>0</v>
      </c>
      <c r="G137" s="77" t="s">
        <v>122</v>
      </c>
      <c r="H137" s="77"/>
      <c r="I137" s="77"/>
      <c r="J137" s="203" t="s">
        <v>193</v>
      </c>
      <c r="K137" s="204">
        <f>IF(F137=0,0,DSUM('Bestandesdaten &gt;100 ha'!$A$9:$AK$1100,'Bestandesdaten &gt;100 ha'!$D$9,N251:O252)/F137)</f>
        <v>0</v>
      </c>
      <c r="L137" s="78"/>
      <c r="N137" s="315" t="e">
        <f>F137*R137</f>
        <v>#VALUE!</v>
      </c>
      <c r="O137" s="315">
        <f>IF(K137&gt;0.7,(K137-0.7)*0.7*(-1)*F137*R137,0)</f>
        <v>0</v>
      </c>
      <c r="Q137" s="65" t="s">
        <v>2</v>
      </c>
      <c r="R137" s="65" t="e">
        <f>DGET('DB &gt; 100 ha'!$A$2:$E$153,'DB &gt; 100 ha'!$D$2,V372:X373)</f>
        <v>#VALUE!</v>
      </c>
    </row>
    <row r="138" spans="1:38" hidden="1" x14ac:dyDescent="0.2">
      <c r="A138" s="72"/>
      <c r="B138" s="72"/>
      <c r="C138" s="74"/>
      <c r="D138" s="74"/>
      <c r="E138" s="74"/>
      <c r="F138" s="205"/>
      <c r="G138" s="74"/>
      <c r="H138" s="74"/>
      <c r="I138" s="74"/>
      <c r="J138" s="74"/>
      <c r="K138" s="74"/>
      <c r="L138" s="75"/>
      <c r="N138" s="315"/>
      <c r="O138" s="315"/>
    </row>
    <row r="139" spans="1:38" hidden="1" x14ac:dyDescent="0.2">
      <c r="A139" s="72"/>
      <c r="B139" s="72"/>
      <c r="C139" s="74" t="s">
        <v>74</v>
      </c>
      <c r="D139" s="74"/>
      <c r="E139" s="74"/>
      <c r="F139" s="206">
        <f>DSUM('Bestandesdaten &gt;100 ha'!$A$9:$AK$1100,'Bestandesdaten &gt;100 ha'!$D$9,Q249:S250)</f>
        <v>0</v>
      </c>
      <c r="G139" s="74" t="s">
        <v>122</v>
      </c>
      <c r="H139" s="74"/>
      <c r="I139" s="74"/>
      <c r="J139" s="130" t="s">
        <v>193</v>
      </c>
      <c r="K139" s="207">
        <f>IF(F139=0,0,DSUM('Bestandesdaten &gt;100 ha'!$A$9:$AK$1100,'Bestandesdaten &gt;100 ha'!$D$9,Q251:R252)/F139)</f>
        <v>0</v>
      </c>
      <c r="L139" s="75"/>
      <c r="N139" s="315" t="e">
        <f>F139*R139</f>
        <v>#VALUE!</v>
      </c>
      <c r="O139" s="315">
        <f>IF(K139&gt;0.7,(K139-0.7)*0.7*(-1)*F139*R139,0)</f>
        <v>0</v>
      </c>
      <c r="R139" s="65" t="e">
        <f>DGET('DB &gt; 100 ha'!$A$2:$E$153,'DB &gt; 100 ha'!$D$2,V374:X375)</f>
        <v>#VALUE!</v>
      </c>
    </row>
    <row r="140" spans="1:38" hidden="1" x14ac:dyDescent="0.2">
      <c r="A140" s="72"/>
      <c r="B140" s="72"/>
      <c r="C140" s="74"/>
      <c r="D140" s="74"/>
      <c r="E140" s="74"/>
      <c r="F140" s="205"/>
      <c r="G140" s="74"/>
      <c r="H140" s="74"/>
      <c r="I140" s="74"/>
      <c r="J140" s="74"/>
      <c r="K140" s="74"/>
      <c r="L140" s="75"/>
      <c r="N140" s="315"/>
      <c r="O140" s="315"/>
    </row>
    <row r="141" spans="1:38" hidden="1" x14ac:dyDescent="0.2">
      <c r="A141" s="72"/>
      <c r="B141" s="80"/>
      <c r="C141" s="67" t="s">
        <v>73</v>
      </c>
      <c r="D141" s="67"/>
      <c r="E141" s="67"/>
      <c r="F141" s="208">
        <f>DSUM('Bestandesdaten &gt;100 ha'!$A$9:$AK$1100,'Bestandesdaten &gt;100 ha'!$D$9,T249:V250)</f>
        <v>0</v>
      </c>
      <c r="G141" s="67" t="s">
        <v>122</v>
      </c>
      <c r="H141" s="67"/>
      <c r="I141" s="67"/>
      <c r="J141" s="71" t="s">
        <v>193</v>
      </c>
      <c r="K141" s="209">
        <f>IF(F141=0,0,DSUM('Bestandesdaten &gt;100 ha'!$A$9:$AK$1100,'Bestandesdaten &gt;100 ha'!$D$9,T251:U252)/F141)</f>
        <v>0</v>
      </c>
      <c r="L141" s="76"/>
      <c r="N141" s="315" t="e">
        <f>F141*R141</f>
        <v>#VALUE!</v>
      </c>
      <c r="O141" s="315">
        <f>IF(K141&gt;0.7,(K141-0.7)*0.7*(-1)*F141*R141,0)</f>
        <v>0</v>
      </c>
      <c r="R141" s="65" t="e">
        <f>DGET('DB &gt; 100 ha'!$A$2:$E$153,'DB &gt; 100 ha'!$D$2,V376:X377)</f>
        <v>#VALUE!</v>
      </c>
    </row>
    <row r="142" spans="1:38" ht="3" hidden="1" customHeight="1" x14ac:dyDescent="0.2">
      <c r="A142" s="72"/>
      <c r="B142" s="74"/>
      <c r="C142" s="74"/>
      <c r="D142" s="74"/>
      <c r="E142" s="74"/>
      <c r="F142" s="205"/>
      <c r="G142" s="74"/>
      <c r="H142" s="74"/>
      <c r="I142" s="74"/>
      <c r="J142" s="74"/>
      <c r="K142" s="74"/>
      <c r="L142" s="75"/>
      <c r="N142" s="315"/>
      <c r="O142" s="315"/>
    </row>
    <row r="143" spans="1:38" hidden="1" x14ac:dyDescent="0.2">
      <c r="A143" s="72"/>
      <c r="B143" s="79" t="s">
        <v>56</v>
      </c>
      <c r="C143" s="77" t="s">
        <v>75</v>
      </c>
      <c r="D143" s="77"/>
      <c r="E143" s="77"/>
      <c r="F143" s="191">
        <f>DSUM('Bestandesdaten &gt;100 ha'!$A$9:$AK$1100,'Bestandesdaten &gt;100 ha'!$D$9,N254:O255)</f>
        <v>0</v>
      </c>
      <c r="G143" s="77" t="s">
        <v>122</v>
      </c>
      <c r="H143" s="77"/>
      <c r="I143" s="77"/>
      <c r="J143" s="77"/>
      <c r="K143" s="77"/>
      <c r="L143" s="78"/>
      <c r="N143" s="315" t="e">
        <f>F143*R143</f>
        <v>#VALUE!</v>
      </c>
      <c r="O143" s="315"/>
      <c r="R143" s="65" t="e">
        <f>DGET('DB &gt; 100 ha'!$A$2:$E$153,'DB &gt; 100 ha'!$D$2,V378:X379)</f>
        <v>#VALUE!</v>
      </c>
    </row>
    <row r="144" spans="1:38" hidden="1" x14ac:dyDescent="0.2">
      <c r="A144" s="72"/>
      <c r="B144" s="72"/>
      <c r="C144" s="74"/>
      <c r="D144" s="74"/>
      <c r="E144" s="74"/>
      <c r="F144" s="205"/>
      <c r="G144" s="74"/>
      <c r="H144" s="74"/>
      <c r="I144" s="74"/>
      <c r="J144" s="74"/>
      <c r="K144" s="74"/>
      <c r="L144" s="75"/>
      <c r="N144" s="315"/>
      <c r="O144" s="315"/>
    </row>
    <row r="145" spans="1:18" hidden="1" x14ac:dyDescent="0.2">
      <c r="A145" s="72"/>
      <c r="B145" s="72"/>
      <c r="C145" s="74" t="s">
        <v>74</v>
      </c>
      <c r="D145" s="74"/>
      <c r="E145" s="74"/>
      <c r="F145" s="206">
        <f>DSUM('Bestandesdaten &gt;100 ha'!$A$9:$AK$1100,'Bestandesdaten &gt;100 ha'!$D$9,N256:O257)</f>
        <v>0</v>
      </c>
      <c r="G145" s="74" t="s">
        <v>122</v>
      </c>
      <c r="H145" s="74"/>
      <c r="I145" s="74"/>
      <c r="J145" s="74"/>
      <c r="K145" s="74"/>
      <c r="L145" s="75"/>
      <c r="N145" s="315" t="e">
        <f>F145*R145</f>
        <v>#VALUE!</v>
      </c>
      <c r="O145" s="315"/>
      <c r="R145" s="65" t="e">
        <f>DGET('DB &gt; 100 ha'!$A$2:$E$153,'DB &gt; 100 ha'!$D$2,V380:X381)</f>
        <v>#VALUE!</v>
      </c>
    </row>
    <row r="146" spans="1:18" hidden="1" x14ac:dyDescent="0.2">
      <c r="A146" s="72"/>
      <c r="B146" s="72"/>
      <c r="C146" s="74"/>
      <c r="D146" s="74"/>
      <c r="E146" s="74"/>
      <c r="F146" s="205"/>
      <c r="G146" s="74"/>
      <c r="H146" s="74"/>
      <c r="I146" s="74"/>
      <c r="J146" s="74"/>
      <c r="K146" s="74"/>
      <c r="L146" s="75"/>
      <c r="N146" s="315"/>
      <c r="O146" s="315"/>
    </row>
    <row r="147" spans="1:18" hidden="1" x14ac:dyDescent="0.2">
      <c r="A147" s="72"/>
      <c r="B147" s="80"/>
      <c r="C147" s="67" t="s">
        <v>73</v>
      </c>
      <c r="D147" s="67"/>
      <c r="E147" s="67"/>
      <c r="F147" s="208">
        <f>DSUM('Bestandesdaten &gt;100 ha'!$A$9:$AK$1100,'Bestandesdaten &gt;100 ha'!$D$9,N258:O259)</f>
        <v>0</v>
      </c>
      <c r="G147" s="67" t="s">
        <v>122</v>
      </c>
      <c r="H147" s="67"/>
      <c r="I147" s="67"/>
      <c r="J147" s="67"/>
      <c r="K147" s="67"/>
      <c r="L147" s="76"/>
      <c r="N147" s="315" t="e">
        <f>F147*R147</f>
        <v>#VALUE!</v>
      </c>
      <c r="O147" s="315"/>
      <c r="R147" s="65" t="e">
        <f>DGET('DB &gt; 100 ha'!$A$2:$E$153,'DB &gt; 100 ha'!$D$2,V382:X383)</f>
        <v>#VALUE!</v>
      </c>
    </row>
    <row r="148" spans="1:18" ht="3" hidden="1" customHeight="1" x14ac:dyDescent="0.2">
      <c r="A148" s="72"/>
      <c r="B148" s="74"/>
      <c r="C148" s="74"/>
      <c r="D148" s="74"/>
      <c r="E148" s="74"/>
      <c r="F148" s="205"/>
      <c r="G148" s="74"/>
      <c r="H148" s="74"/>
      <c r="I148" s="74"/>
      <c r="J148" s="74"/>
      <c r="K148" s="74"/>
      <c r="L148" s="75"/>
      <c r="N148" s="315"/>
      <c r="O148" s="315"/>
    </row>
    <row r="149" spans="1:18" hidden="1" x14ac:dyDescent="0.2">
      <c r="A149" s="72"/>
      <c r="B149" s="79" t="s">
        <v>55</v>
      </c>
      <c r="C149" s="77" t="s">
        <v>75</v>
      </c>
      <c r="D149" s="77"/>
      <c r="E149" s="77"/>
      <c r="F149" s="191">
        <f>DSUM('Bestandesdaten &gt;100 ha'!$A$9:$AK$1100,'Bestandesdaten &gt;100 ha'!$D$9,N260:O261)</f>
        <v>0</v>
      </c>
      <c r="G149" s="77" t="s">
        <v>122</v>
      </c>
      <c r="H149" s="77"/>
      <c r="I149" s="77"/>
      <c r="J149" s="77"/>
      <c r="K149" s="77"/>
      <c r="L149" s="78"/>
      <c r="N149" s="315" t="e">
        <f>F149*R149</f>
        <v>#VALUE!</v>
      </c>
      <c r="O149" s="315"/>
      <c r="R149" s="65" t="e">
        <f>DGET('DB &gt; 100 ha'!$A$2:$E$153,'DB &gt; 100 ha'!$D$2,V384:X385)</f>
        <v>#VALUE!</v>
      </c>
    </row>
    <row r="150" spans="1:18" hidden="1" x14ac:dyDescent="0.2">
      <c r="A150" s="72"/>
      <c r="B150" s="72"/>
      <c r="C150" s="74"/>
      <c r="D150" s="74"/>
      <c r="E150" s="74"/>
      <c r="F150" s="205"/>
      <c r="G150" s="74"/>
      <c r="H150" s="74"/>
      <c r="I150" s="74"/>
      <c r="J150" s="74"/>
      <c r="K150" s="74"/>
      <c r="L150" s="75"/>
      <c r="N150" s="315"/>
      <c r="O150" s="315"/>
    </row>
    <row r="151" spans="1:18" hidden="1" x14ac:dyDescent="0.2">
      <c r="A151" s="72"/>
      <c r="B151" s="72"/>
      <c r="C151" s="74" t="s">
        <v>74</v>
      </c>
      <c r="D151" s="74"/>
      <c r="E151" s="74"/>
      <c r="F151" s="206">
        <f>DSUM('Bestandesdaten &gt;100 ha'!$A$9:$AK$1100,'Bestandesdaten &gt;100 ha'!$D$9,N262:O263)</f>
        <v>0</v>
      </c>
      <c r="G151" s="74" t="s">
        <v>122</v>
      </c>
      <c r="H151" s="74"/>
      <c r="I151" s="74"/>
      <c r="J151" s="74"/>
      <c r="K151" s="74"/>
      <c r="L151" s="75"/>
      <c r="N151" s="315" t="e">
        <f>F151*R151</f>
        <v>#VALUE!</v>
      </c>
      <c r="O151" s="315"/>
      <c r="R151" s="65" t="e">
        <f>DGET('DB &gt; 100 ha'!$A$2:$E$153,'DB &gt; 100 ha'!$D$2,V386:X387)</f>
        <v>#VALUE!</v>
      </c>
    </row>
    <row r="152" spans="1:18" hidden="1" x14ac:dyDescent="0.2">
      <c r="A152" s="72"/>
      <c r="B152" s="72"/>
      <c r="C152" s="74"/>
      <c r="D152" s="74"/>
      <c r="E152" s="74"/>
      <c r="F152" s="205"/>
      <c r="G152" s="74"/>
      <c r="H152" s="74"/>
      <c r="I152" s="74"/>
      <c r="J152" s="74"/>
      <c r="K152" s="74"/>
      <c r="L152" s="75"/>
      <c r="N152" s="315"/>
      <c r="O152" s="315"/>
    </row>
    <row r="153" spans="1:18" hidden="1" x14ac:dyDescent="0.2">
      <c r="A153" s="80"/>
      <c r="B153" s="80"/>
      <c r="C153" s="67" t="s">
        <v>73</v>
      </c>
      <c r="D153" s="67"/>
      <c r="E153" s="67"/>
      <c r="F153" s="208">
        <f>DSUM('Bestandesdaten &gt;100 ha'!$A$9:$AK$1100,'Bestandesdaten &gt;100 ha'!$D$9,N264:O265)</f>
        <v>0</v>
      </c>
      <c r="G153" s="67" t="s">
        <v>122</v>
      </c>
      <c r="H153" s="67"/>
      <c r="I153" s="67"/>
      <c r="J153" s="67"/>
      <c r="K153" s="67"/>
      <c r="L153" s="76"/>
      <c r="N153" s="315" t="e">
        <f>F153*R153</f>
        <v>#VALUE!</v>
      </c>
      <c r="O153" s="315"/>
      <c r="R153" s="65" t="e">
        <f>DGET('DB &gt; 100 ha'!$A$2:$E$153,'DB &gt; 100 ha'!$D$2,V388:X389)</f>
        <v>#VALUE!</v>
      </c>
    </row>
    <row r="154" spans="1:18" hidden="1" x14ac:dyDescent="0.2"/>
    <row r="155" spans="1:18" hidden="1" x14ac:dyDescent="0.2"/>
    <row r="156" spans="1:18" hidden="1" x14ac:dyDescent="0.2"/>
    <row r="157" spans="1:18" hidden="1" x14ac:dyDescent="0.2"/>
    <row r="158" spans="1:18" hidden="1" x14ac:dyDescent="0.2"/>
    <row r="159" spans="1:18" hidden="1" x14ac:dyDescent="0.2"/>
    <row r="160" spans="1:18" hidden="1" x14ac:dyDescent="0.2"/>
    <row r="161" spans="1:21" s="66" customFormat="1" x14ac:dyDescent="0.2">
      <c r="A161" s="66" t="s">
        <v>146</v>
      </c>
    </row>
    <row r="162" spans="1:21" s="210" customFormat="1" hidden="1" x14ac:dyDescent="0.2">
      <c r="M162" s="210" t="s">
        <v>211</v>
      </c>
      <c r="N162" s="210" t="str">
        <f>'Bestandesdaten &gt;100 ha'!$M$8</f>
        <v>WA abfr</v>
      </c>
      <c r="P162" s="210" t="s">
        <v>232</v>
      </c>
      <c r="R162" s="210" t="str">
        <f>'Bestandesdaten &gt;100 ha'!$M$8</f>
        <v>WA abfr</v>
      </c>
      <c r="S162" s="210" t="str">
        <f>'Bestandesdaten &gt;100 ha'!$M$8</f>
        <v>WA abfr</v>
      </c>
    </row>
    <row r="163" spans="1:21" s="210" customFormat="1" hidden="1" x14ac:dyDescent="0.2">
      <c r="N163" s="210">
        <v>53</v>
      </c>
      <c r="R163" s="210" t="s">
        <v>119</v>
      </c>
      <c r="S163" s="210" t="s">
        <v>120</v>
      </c>
    </row>
    <row r="164" spans="1:21" s="210" customFormat="1" hidden="1" x14ac:dyDescent="0.2">
      <c r="M164" s="210" t="s">
        <v>212</v>
      </c>
      <c r="N164" s="210" t="str">
        <f>'Bestandesdaten &gt;100 ha'!$M$8</f>
        <v>WA abfr</v>
      </c>
    </row>
    <row r="165" spans="1:21" s="210" customFormat="1" hidden="1" x14ac:dyDescent="0.2">
      <c r="N165" s="210">
        <v>54</v>
      </c>
    </row>
    <row r="166" spans="1:21" s="210" customFormat="1" hidden="1" x14ac:dyDescent="0.2">
      <c r="M166" s="210" t="s">
        <v>183</v>
      </c>
      <c r="N166" s="210" t="str">
        <f>'Bestandesdaten &gt;100 ha'!$M$8</f>
        <v>WA abfr</v>
      </c>
    </row>
    <row r="167" spans="1:21" s="210" customFormat="1" hidden="1" x14ac:dyDescent="0.2">
      <c r="N167" s="210">
        <v>61</v>
      </c>
    </row>
    <row r="168" spans="1:21" s="210" customFormat="1" hidden="1" x14ac:dyDescent="0.2">
      <c r="M168" s="210" t="s">
        <v>214</v>
      </c>
      <c r="N168" s="210" t="s">
        <v>0</v>
      </c>
      <c r="O168" s="210" t="str">
        <f>'Bestandesdaten &gt;100 ha'!$M$8</f>
        <v>WA abfr</v>
      </c>
      <c r="P168" s="210" t="s">
        <v>0</v>
      </c>
      <c r="Q168" s="210" t="str">
        <f>'Bestandesdaten &gt;100 ha'!$M$8</f>
        <v>WA abfr</v>
      </c>
      <c r="R168" s="210" t="s">
        <v>0</v>
      </c>
      <c r="S168" s="210" t="str">
        <f>'Bestandesdaten &gt;100 ha'!$M$8</f>
        <v>WA abfr</v>
      </c>
      <c r="T168" s="210" t="s">
        <v>0</v>
      </c>
      <c r="U168" s="210" t="str">
        <f>'Bestandesdaten &gt;100 ha'!$M$8</f>
        <v>WA abfr</v>
      </c>
    </row>
    <row r="169" spans="1:21" s="210" customFormat="1" hidden="1" x14ac:dyDescent="0.2">
      <c r="N169" s="210">
        <v>11</v>
      </c>
      <c r="O169" s="210">
        <v>52</v>
      </c>
      <c r="P169" s="210">
        <v>13</v>
      </c>
      <c r="Q169" s="210">
        <v>52</v>
      </c>
      <c r="R169" s="210">
        <v>15</v>
      </c>
      <c r="S169" s="210">
        <v>52</v>
      </c>
      <c r="T169" s="210">
        <v>16</v>
      </c>
      <c r="U169" s="210">
        <v>52</v>
      </c>
    </row>
    <row r="170" spans="1:21" s="210" customFormat="1" hidden="1" x14ac:dyDescent="0.2">
      <c r="M170" s="210" t="s">
        <v>215</v>
      </c>
      <c r="O170" s="210" t="str">
        <f>'Bestandesdaten &gt;100 ha'!$M$8</f>
        <v>WA abfr</v>
      </c>
    </row>
    <row r="171" spans="1:21" s="210" customFormat="1" hidden="1" x14ac:dyDescent="0.2">
      <c r="O171" s="210">
        <v>52</v>
      </c>
    </row>
    <row r="172" spans="1:21" s="210" customFormat="1" hidden="1" x14ac:dyDescent="0.2">
      <c r="M172" s="210" t="s">
        <v>216</v>
      </c>
      <c r="O172" s="210" t="str">
        <f>'Bestandesdaten &gt;100 ha'!$M$8</f>
        <v>WA abfr</v>
      </c>
    </row>
    <row r="173" spans="1:21" s="210" customFormat="1" hidden="1" x14ac:dyDescent="0.2">
      <c r="O173" s="210">
        <v>51</v>
      </c>
    </row>
    <row r="174" spans="1:21" s="210" customFormat="1" hidden="1" x14ac:dyDescent="0.2">
      <c r="M174" s="210" t="s">
        <v>218</v>
      </c>
      <c r="O174" s="210" t="str">
        <f>'Bestandesdaten &gt;100 ha'!$M$8</f>
        <v>WA abfr</v>
      </c>
    </row>
    <row r="175" spans="1:21" s="210" customFormat="1" hidden="1" x14ac:dyDescent="0.2">
      <c r="O175" s="210">
        <v>73</v>
      </c>
    </row>
    <row r="176" spans="1:21" s="210" customFormat="1" hidden="1" x14ac:dyDescent="0.2">
      <c r="M176" s="210" t="s">
        <v>219</v>
      </c>
      <c r="O176" s="210" t="str">
        <f>'Bestandesdaten &gt;100 ha'!$M$8</f>
        <v>WA abfr</v>
      </c>
    </row>
    <row r="177" spans="13:17" s="210" customFormat="1" hidden="1" x14ac:dyDescent="0.2">
      <c r="O177" s="210">
        <v>55</v>
      </c>
    </row>
    <row r="178" spans="13:17" s="210" customFormat="1" hidden="1" x14ac:dyDescent="0.2">
      <c r="M178" s="210" t="s">
        <v>222</v>
      </c>
      <c r="O178" s="210" t="str">
        <f>'Bestandesdaten &gt;100 ha'!$M$8</f>
        <v>WA abfr</v>
      </c>
      <c r="P178" s="210" t="str">
        <f>'Bestandesdaten &gt;100 ha'!$M$8</f>
        <v>WA abfr</v>
      </c>
    </row>
    <row r="179" spans="13:17" s="210" customFormat="1" hidden="1" x14ac:dyDescent="0.2">
      <c r="O179" s="210" t="s">
        <v>220</v>
      </c>
      <c r="P179" s="210" t="s">
        <v>221</v>
      </c>
    </row>
    <row r="180" spans="13:17" s="210" customFormat="1" hidden="1" x14ac:dyDescent="0.2">
      <c r="M180" s="210" t="s">
        <v>212</v>
      </c>
      <c r="O180" s="210" t="str">
        <f>'Bestandesdaten &gt;100 ha'!$M$8</f>
        <v>WA abfr</v>
      </c>
    </row>
    <row r="181" spans="13:17" s="210" customFormat="1" hidden="1" x14ac:dyDescent="0.2">
      <c r="O181" s="210">
        <v>54</v>
      </c>
    </row>
    <row r="182" spans="13:17" s="210" customFormat="1" hidden="1" x14ac:dyDescent="0.2">
      <c r="M182" s="210" t="s">
        <v>223</v>
      </c>
      <c r="O182" s="210" t="str">
        <f>'Bestandesdaten &gt;100 ha'!$M$8</f>
        <v>WA abfr</v>
      </c>
    </row>
    <row r="183" spans="13:17" s="210" customFormat="1" hidden="1" x14ac:dyDescent="0.2">
      <c r="O183" s="210">
        <v>56</v>
      </c>
    </row>
    <row r="184" spans="13:17" s="210" customFormat="1" hidden="1" x14ac:dyDescent="0.2">
      <c r="M184" s="210" t="s">
        <v>224</v>
      </c>
      <c r="O184" s="210" t="str">
        <f>'Bestandesdaten &gt;100 ha'!$M$8</f>
        <v>WA abfr</v>
      </c>
    </row>
    <row r="185" spans="13:17" s="210" customFormat="1" hidden="1" x14ac:dyDescent="0.2">
      <c r="O185" s="210">
        <v>57</v>
      </c>
    </row>
    <row r="186" spans="13:17" s="210" customFormat="1" hidden="1" x14ac:dyDescent="0.2">
      <c r="M186" s="210" t="s">
        <v>227</v>
      </c>
      <c r="O186" s="210" t="str">
        <f>'Bestandesdaten &gt;100 ha'!$M$8</f>
        <v>WA abfr</v>
      </c>
      <c r="P186" s="210" t="str">
        <f>'Bestandesdaten &gt;100 ha'!$M$8</f>
        <v>WA abfr</v>
      </c>
    </row>
    <row r="187" spans="13:17" s="210" customFormat="1" hidden="1" x14ac:dyDescent="0.2">
      <c r="O187" s="210" t="s">
        <v>228</v>
      </c>
      <c r="P187" s="210" t="s">
        <v>229</v>
      </c>
    </row>
    <row r="188" spans="13:17" s="210" customFormat="1" hidden="1" x14ac:dyDescent="0.2">
      <c r="M188" s="210" t="s">
        <v>231</v>
      </c>
      <c r="O188" s="210" t="str">
        <f>'Bestandesdaten &gt;100 ha'!$M$8</f>
        <v>WA abfr</v>
      </c>
    </row>
    <row r="189" spans="13:17" s="210" customFormat="1" hidden="1" x14ac:dyDescent="0.2">
      <c r="O189" s="210">
        <v>74</v>
      </c>
    </row>
    <row r="190" spans="13:17" hidden="1" x14ac:dyDescent="0.2">
      <c r="M190" s="65" t="s">
        <v>232</v>
      </c>
      <c r="N190" s="65" t="str">
        <f>'Bestandesdaten &gt;100 ha'!$M$8</f>
        <v>WA abfr</v>
      </c>
      <c r="O190" s="65" t="str">
        <f>'Bestandesdaten &gt;100 ha'!$M$8</f>
        <v>WA abfr</v>
      </c>
      <c r="P190" s="65" t="str">
        <f>'Bestandesdaten &gt;100 ha'!$M$8</f>
        <v>WA abfr</v>
      </c>
      <c r="Q190" s="65" t="str">
        <f>'Bestandesdaten &gt;100 ha'!$M$8</f>
        <v>WA abfr</v>
      </c>
    </row>
    <row r="191" spans="13:17" hidden="1" x14ac:dyDescent="0.2">
      <c r="N191" s="65" t="s">
        <v>120</v>
      </c>
    </row>
    <row r="192" spans="13:17" hidden="1" x14ac:dyDescent="0.2">
      <c r="M192" s="65" t="s">
        <v>109</v>
      </c>
      <c r="N192" s="65" t="str">
        <f>'Bestandesdaten &gt;100 ha'!$M$8</f>
        <v>WA abfr</v>
      </c>
    </row>
    <row r="193" spans="13:49" hidden="1" x14ac:dyDescent="0.2">
      <c r="N193" s="65">
        <v>71</v>
      </c>
    </row>
    <row r="194" spans="13:49" hidden="1" x14ac:dyDescent="0.2">
      <c r="M194" s="65" t="s">
        <v>147</v>
      </c>
      <c r="N194" s="65" t="str">
        <f>'Bestandesdaten &gt;100 ha'!$M$8</f>
        <v>WA abfr</v>
      </c>
    </row>
    <row r="195" spans="13:49" hidden="1" x14ac:dyDescent="0.2">
      <c r="N195" s="65">
        <v>72</v>
      </c>
    </row>
    <row r="196" spans="13:49" hidden="1" x14ac:dyDescent="0.2"/>
    <row r="197" spans="13:49" ht="25.5" hidden="1" x14ac:dyDescent="0.2">
      <c r="M197" s="181"/>
      <c r="N197" s="70" t="s">
        <v>52</v>
      </c>
      <c r="O197" s="70" t="s">
        <v>52</v>
      </c>
      <c r="P197" s="70" t="s">
        <v>0</v>
      </c>
      <c r="Q197" s="211" t="s">
        <v>145</v>
      </c>
      <c r="R197" s="70" t="s">
        <v>52</v>
      </c>
      <c r="S197" s="70" t="s">
        <v>52</v>
      </c>
      <c r="T197" s="70" t="s">
        <v>0</v>
      </c>
      <c r="U197" s="211" t="s">
        <v>145</v>
      </c>
      <c r="V197" s="70" t="s">
        <v>52</v>
      </c>
      <c r="W197" s="70" t="s">
        <v>52</v>
      </c>
      <c r="X197" s="70" t="s">
        <v>0</v>
      </c>
      <c r="Y197" s="211" t="s">
        <v>145</v>
      </c>
      <c r="Z197" s="70" t="s">
        <v>52</v>
      </c>
      <c r="AA197" s="70" t="s">
        <v>52</v>
      </c>
      <c r="AB197" s="70" t="s">
        <v>0</v>
      </c>
      <c r="AC197" s="211" t="s">
        <v>145</v>
      </c>
      <c r="AD197" s="70" t="s">
        <v>52</v>
      </c>
      <c r="AE197" s="70" t="s">
        <v>52</v>
      </c>
      <c r="AF197" s="70" t="s">
        <v>0</v>
      </c>
      <c r="AG197" s="211" t="s">
        <v>145</v>
      </c>
      <c r="AH197" s="70" t="s">
        <v>52</v>
      </c>
      <c r="AI197" s="70" t="s">
        <v>52</v>
      </c>
      <c r="AJ197" s="70" t="s">
        <v>0</v>
      </c>
      <c r="AK197" s="211" t="s">
        <v>145</v>
      </c>
      <c r="AL197" s="70" t="s">
        <v>52</v>
      </c>
      <c r="AM197" s="70" t="s">
        <v>52</v>
      </c>
      <c r="AN197" s="70" t="s">
        <v>0</v>
      </c>
      <c r="AO197" s="211" t="s">
        <v>145</v>
      </c>
      <c r="AP197" s="70" t="s">
        <v>52</v>
      </c>
      <c r="AQ197" s="70" t="s">
        <v>52</v>
      </c>
      <c r="AR197" s="70" t="s">
        <v>0</v>
      </c>
      <c r="AS197" s="211" t="s">
        <v>145</v>
      </c>
      <c r="AT197" s="70" t="s">
        <v>52</v>
      </c>
      <c r="AU197" s="70" t="s">
        <v>52</v>
      </c>
      <c r="AV197" s="70" t="s">
        <v>0</v>
      </c>
      <c r="AW197" s="211" t="s">
        <v>145</v>
      </c>
    </row>
    <row r="198" spans="13:49" hidden="1" x14ac:dyDescent="0.2">
      <c r="N198" s="65">
        <v>0</v>
      </c>
      <c r="O198" s="65">
        <v>0</v>
      </c>
      <c r="P198" s="65">
        <f>DGET('Bestandesdaten &gt;100 ha'!$AV$9:$AX$24,'Bestandesdaten &gt;100 ha'!$AX$9,$B$80:$B$81)</f>
        <v>11</v>
      </c>
      <c r="Q198" s="66">
        <v>56</v>
      </c>
      <c r="R198" s="65" t="s">
        <v>182</v>
      </c>
      <c r="S198" s="65" t="s">
        <v>266</v>
      </c>
      <c r="T198" s="65">
        <f>$P198</f>
        <v>11</v>
      </c>
      <c r="U198" s="65">
        <f>Q198</f>
        <v>56</v>
      </c>
      <c r="V198" s="65" t="s">
        <v>267</v>
      </c>
      <c r="W198" s="65" t="s">
        <v>173</v>
      </c>
      <c r="X198" s="65">
        <f>$P198</f>
        <v>11</v>
      </c>
      <c r="Y198" s="65">
        <f>U198</f>
        <v>56</v>
      </c>
      <c r="Z198" s="65" t="s">
        <v>174</v>
      </c>
      <c r="AA198" s="65" t="s">
        <v>175</v>
      </c>
      <c r="AB198" s="65">
        <f>$P198</f>
        <v>11</v>
      </c>
      <c r="AC198" s="65">
        <f>Y198</f>
        <v>56</v>
      </c>
      <c r="AD198" s="65" t="s">
        <v>116</v>
      </c>
      <c r="AE198" s="65" t="s">
        <v>176</v>
      </c>
      <c r="AF198" s="65">
        <f>$P198</f>
        <v>11</v>
      </c>
      <c r="AG198" s="65">
        <f>AC198</f>
        <v>56</v>
      </c>
      <c r="AH198" s="65" t="s">
        <v>177</v>
      </c>
      <c r="AI198" s="65" t="s">
        <v>117</v>
      </c>
      <c r="AJ198" s="65">
        <f>$P198</f>
        <v>11</v>
      </c>
      <c r="AK198" s="65">
        <f>AG198</f>
        <v>56</v>
      </c>
      <c r="AL198" s="65" t="s">
        <v>118</v>
      </c>
      <c r="AM198" s="65" t="s">
        <v>178</v>
      </c>
      <c r="AN198" s="65">
        <f>$P198</f>
        <v>11</v>
      </c>
      <c r="AO198" s="65">
        <f>AK198</f>
        <v>56</v>
      </c>
      <c r="AP198" s="65" t="s">
        <v>179</v>
      </c>
      <c r="AQ198" s="65" t="s">
        <v>180</v>
      </c>
      <c r="AR198" s="65">
        <f>$P198</f>
        <v>11</v>
      </c>
      <c r="AS198" s="65">
        <f>AO198</f>
        <v>56</v>
      </c>
      <c r="AT198" s="65" t="s">
        <v>181</v>
      </c>
      <c r="AV198" s="65">
        <f>$P198</f>
        <v>11</v>
      </c>
      <c r="AW198" s="65">
        <f>AS198</f>
        <v>56</v>
      </c>
    </row>
    <row r="199" spans="13:49" hidden="1" x14ac:dyDescent="0.2"/>
    <row r="200" spans="13:49" ht="25.5" hidden="1" x14ac:dyDescent="0.2">
      <c r="N200" s="70" t="s">
        <v>52</v>
      </c>
      <c r="O200" s="70" t="s">
        <v>52</v>
      </c>
      <c r="P200" s="70" t="s">
        <v>0</v>
      </c>
      <c r="Q200" s="211" t="s">
        <v>145</v>
      </c>
      <c r="R200" s="70" t="s">
        <v>52</v>
      </c>
      <c r="S200" s="70" t="s">
        <v>52</v>
      </c>
      <c r="T200" s="70" t="s">
        <v>0</v>
      </c>
      <c r="U200" s="211" t="s">
        <v>145</v>
      </c>
      <c r="V200" s="70" t="s">
        <v>52</v>
      </c>
      <c r="W200" s="70" t="s">
        <v>52</v>
      </c>
      <c r="X200" s="70" t="s">
        <v>0</v>
      </c>
      <c r="Y200" s="211" t="s">
        <v>145</v>
      </c>
      <c r="Z200" s="70" t="s">
        <v>52</v>
      </c>
      <c r="AA200" s="70" t="s">
        <v>52</v>
      </c>
      <c r="AB200" s="70" t="s">
        <v>0</v>
      </c>
      <c r="AC200" s="211" t="s">
        <v>145</v>
      </c>
      <c r="AD200" s="70" t="s">
        <v>52</v>
      </c>
      <c r="AE200" s="70" t="s">
        <v>52</v>
      </c>
      <c r="AF200" s="70" t="s">
        <v>0</v>
      </c>
      <c r="AG200" s="211" t="s">
        <v>145</v>
      </c>
      <c r="AH200" s="70" t="s">
        <v>52</v>
      </c>
      <c r="AI200" s="70" t="s">
        <v>52</v>
      </c>
      <c r="AJ200" s="70" t="s">
        <v>0</v>
      </c>
      <c r="AK200" s="211" t="s">
        <v>145</v>
      </c>
      <c r="AL200" s="70" t="s">
        <v>52</v>
      </c>
      <c r="AM200" s="70" t="s">
        <v>52</v>
      </c>
      <c r="AN200" s="70" t="s">
        <v>0</v>
      </c>
      <c r="AO200" s="211" t="s">
        <v>145</v>
      </c>
      <c r="AP200" s="70" t="s">
        <v>52</v>
      </c>
      <c r="AQ200" s="70" t="s">
        <v>52</v>
      </c>
      <c r="AR200" s="70" t="s">
        <v>0</v>
      </c>
      <c r="AS200" s="211" t="s">
        <v>145</v>
      </c>
      <c r="AT200" s="70" t="s">
        <v>52</v>
      </c>
      <c r="AU200" s="70" t="s">
        <v>52</v>
      </c>
      <c r="AV200" s="70" t="s">
        <v>0</v>
      </c>
      <c r="AW200" s="211" t="s">
        <v>145</v>
      </c>
    </row>
    <row r="201" spans="13:49" hidden="1" x14ac:dyDescent="0.2">
      <c r="N201" s="65">
        <v>0</v>
      </c>
      <c r="O201" s="65">
        <v>0</v>
      </c>
      <c r="P201" s="65">
        <f>DGET('Bestandesdaten &gt;100 ha'!$AV$9:$AX$24,'Bestandesdaten &gt;100 ha'!$AX$9,B87:B88)</f>
        <v>12</v>
      </c>
      <c r="Q201" s="65">
        <f>Q198</f>
        <v>56</v>
      </c>
      <c r="R201" s="65" t="s">
        <v>182</v>
      </c>
      <c r="S201" s="65" t="str">
        <f>$S$198</f>
        <v>&lt;4</v>
      </c>
      <c r="T201" s="65">
        <f>$P201</f>
        <v>12</v>
      </c>
      <c r="U201" s="65">
        <f>U198</f>
        <v>56</v>
      </c>
      <c r="V201" s="65" t="str">
        <f>$V$198</f>
        <v>&gt;3</v>
      </c>
      <c r="W201" s="65" t="s">
        <v>173</v>
      </c>
      <c r="X201" s="65">
        <f>$P201</f>
        <v>12</v>
      </c>
      <c r="Y201" s="65">
        <f>Y198</f>
        <v>56</v>
      </c>
      <c r="Z201" s="65" t="s">
        <v>174</v>
      </c>
      <c r="AA201" s="65" t="s">
        <v>175</v>
      </c>
      <c r="AB201" s="65">
        <f>$P201</f>
        <v>12</v>
      </c>
      <c r="AC201" s="65">
        <f>AC198</f>
        <v>56</v>
      </c>
      <c r="AD201" s="65" t="s">
        <v>116</v>
      </c>
      <c r="AE201" s="65" t="s">
        <v>176</v>
      </c>
      <c r="AF201" s="65">
        <f>$P201</f>
        <v>12</v>
      </c>
      <c r="AG201" s="65">
        <f>AG198</f>
        <v>56</v>
      </c>
      <c r="AH201" s="65" t="s">
        <v>177</v>
      </c>
      <c r="AI201" s="65" t="s">
        <v>117</v>
      </c>
      <c r="AJ201" s="65">
        <f>$P201</f>
        <v>12</v>
      </c>
      <c r="AK201" s="65">
        <f>AK198</f>
        <v>56</v>
      </c>
      <c r="AL201" s="65" t="s">
        <v>118</v>
      </c>
      <c r="AM201" s="65" t="s">
        <v>178</v>
      </c>
      <c r="AN201" s="65">
        <f>$P201</f>
        <v>12</v>
      </c>
      <c r="AO201" s="65">
        <f>AO198</f>
        <v>56</v>
      </c>
      <c r="AP201" s="65" t="s">
        <v>179</v>
      </c>
      <c r="AQ201" s="65" t="s">
        <v>180</v>
      </c>
      <c r="AR201" s="65">
        <f>$P201</f>
        <v>12</v>
      </c>
      <c r="AS201" s="65">
        <f>AS198</f>
        <v>56</v>
      </c>
      <c r="AT201" s="65" t="s">
        <v>181</v>
      </c>
      <c r="AV201" s="65">
        <f>$P201</f>
        <v>12</v>
      </c>
      <c r="AW201" s="65">
        <f>AW198</f>
        <v>56</v>
      </c>
    </row>
    <row r="202" spans="13:49" ht="25.5" hidden="1" x14ac:dyDescent="0.2">
      <c r="N202" s="70" t="s">
        <v>52</v>
      </c>
      <c r="O202" s="70" t="s">
        <v>52</v>
      </c>
      <c r="P202" s="70" t="s">
        <v>0</v>
      </c>
      <c r="Q202" s="211" t="s">
        <v>145</v>
      </c>
      <c r="R202" s="70" t="s">
        <v>52</v>
      </c>
      <c r="S202" s="70" t="s">
        <v>52</v>
      </c>
      <c r="T202" s="70" t="s">
        <v>0</v>
      </c>
      <c r="U202" s="211" t="s">
        <v>145</v>
      </c>
      <c r="V202" s="70" t="s">
        <v>52</v>
      </c>
      <c r="W202" s="70" t="s">
        <v>52</v>
      </c>
      <c r="X202" s="70" t="s">
        <v>0</v>
      </c>
      <c r="Y202" s="211" t="s">
        <v>145</v>
      </c>
      <c r="Z202" s="70" t="s">
        <v>52</v>
      </c>
      <c r="AA202" s="70" t="s">
        <v>52</v>
      </c>
      <c r="AB202" s="70" t="s">
        <v>0</v>
      </c>
      <c r="AC202" s="211" t="s">
        <v>145</v>
      </c>
      <c r="AD202" s="70" t="s">
        <v>52</v>
      </c>
      <c r="AE202" s="70" t="s">
        <v>52</v>
      </c>
      <c r="AF202" s="70" t="s">
        <v>0</v>
      </c>
      <c r="AG202" s="211" t="s">
        <v>145</v>
      </c>
      <c r="AH202" s="70" t="s">
        <v>52</v>
      </c>
      <c r="AI202" s="70" t="s">
        <v>52</v>
      </c>
      <c r="AJ202" s="70" t="s">
        <v>0</v>
      </c>
      <c r="AK202" s="211" t="s">
        <v>145</v>
      </c>
      <c r="AL202" s="70" t="s">
        <v>52</v>
      </c>
      <c r="AM202" s="70" t="s">
        <v>52</v>
      </c>
      <c r="AN202" s="70" t="s">
        <v>0</v>
      </c>
      <c r="AO202" s="211" t="s">
        <v>145</v>
      </c>
      <c r="AP202" s="70" t="s">
        <v>52</v>
      </c>
      <c r="AQ202" s="70" t="s">
        <v>52</v>
      </c>
      <c r="AR202" s="70" t="s">
        <v>0</v>
      </c>
      <c r="AS202" s="211" t="s">
        <v>145</v>
      </c>
      <c r="AT202" s="70" t="s">
        <v>52</v>
      </c>
      <c r="AU202" s="70" t="s">
        <v>52</v>
      </c>
      <c r="AV202" s="70" t="s">
        <v>0</v>
      </c>
      <c r="AW202" s="211" t="s">
        <v>145</v>
      </c>
    </row>
    <row r="203" spans="13:49" hidden="1" x14ac:dyDescent="0.2">
      <c r="N203" s="65">
        <v>0</v>
      </c>
      <c r="O203" s="65">
        <v>0</v>
      </c>
      <c r="P203" s="65">
        <f>P201</f>
        <v>12</v>
      </c>
      <c r="Q203" s="65">
        <f>Q201</f>
        <v>56</v>
      </c>
      <c r="R203" s="65" t="s">
        <v>182</v>
      </c>
      <c r="S203" s="65" t="str">
        <f>$S$198</f>
        <v>&lt;4</v>
      </c>
      <c r="T203" s="65">
        <f>$P203</f>
        <v>12</v>
      </c>
      <c r="U203" s="65">
        <f>U201</f>
        <v>56</v>
      </c>
      <c r="V203" s="65" t="str">
        <f>$V$198</f>
        <v>&gt;3</v>
      </c>
      <c r="W203" s="65" t="s">
        <v>173</v>
      </c>
      <c r="X203" s="65">
        <f>$P203</f>
        <v>12</v>
      </c>
      <c r="Y203" s="65">
        <f>Y201</f>
        <v>56</v>
      </c>
      <c r="Z203" s="65" t="s">
        <v>174</v>
      </c>
      <c r="AA203" s="65" t="s">
        <v>175</v>
      </c>
      <c r="AB203" s="65">
        <f>$P203</f>
        <v>12</v>
      </c>
      <c r="AC203" s="65">
        <f>AC201</f>
        <v>56</v>
      </c>
      <c r="AD203" s="65" t="s">
        <v>116</v>
      </c>
      <c r="AE203" s="65" t="s">
        <v>176</v>
      </c>
      <c r="AF203" s="65">
        <f>$P203</f>
        <v>12</v>
      </c>
      <c r="AG203" s="65">
        <f>AG201</f>
        <v>56</v>
      </c>
      <c r="AH203" s="65" t="s">
        <v>177</v>
      </c>
      <c r="AI203" s="65" t="s">
        <v>117</v>
      </c>
      <c r="AJ203" s="65">
        <f>$P203</f>
        <v>12</v>
      </c>
      <c r="AK203" s="65">
        <f>AK201</f>
        <v>56</v>
      </c>
      <c r="AL203" s="65" t="s">
        <v>118</v>
      </c>
      <c r="AM203" s="65" t="s">
        <v>178</v>
      </c>
      <c r="AN203" s="65">
        <f>$P203</f>
        <v>12</v>
      </c>
      <c r="AO203" s="65">
        <f>AO201</f>
        <v>56</v>
      </c>
      <c r="AP203" s="65" t="s">
        <v>179</v>
      </c>
      <c r="AQ203" s="65" t="s">
        <v>180</v>
      </c>
      <c r="AR203" s="65">
        <f>$P203</f>
        <v>12</v>
      </c>
      <c r="AS203" s="65">
        <f>AS201</f>
        <v>56</v>
      </c>
      <c r="AT203" s="65" t="s">
        <v>181</v>
      </c>
      <c r="AV203" s="65">
        <f>$P203</f>
        <v>12</v>
      </c>
      <c r="AW203" s="65">
        <f>AW201</f>
        <v>56</v>
      </c>
    </row>
    <row r="204" spans="13:49" ht="25.5" hidden="1" x14ac:dyDescent="0.2">
      <c r="N204" s="70" t="s">
        <v>52</v>
      </c>
      <c r="O204" s="70" t="s">
        <v>52</v>
      </c>
      <c r="P204" s="70" t="s">
        <v>0</v>
      </c>
      <c r="Q204" s="211" t="s">
        <v>145</v>
      </c>
      <c r="R204" s="70" t="s">
        <v>52</v>
      </c>
      <c r="S204" s="70" t="s">
        <v>52</v>
      </c>
      <c r="T204" s="70" t="s">
        <v>0</v>
      </c>
      <c r="U204" s="211" t="s">
        <v>145</v>
      </c>
      <c r="V204" s="70" t="s">
        <v>52</v>
      </c>
      <c r="W204" s="70" t="s">
        <v>52</v>
      </c>
      <c r="X204" s="70" t="s">
        <v>0</v>
      </c>
      <c r="Y204" s="211" t="s">
        <v>145</v>
      </c>
      <c r="Z204" s="70" t="s">
        <v>52</v>
      </c>
      <c r="AA204" s="70" t="s">
        <v>52</v>
      </c>
      <c r="AB204" s="70" t="s">
        <v>0</v>
      </c>
      <c r="AC204" s="211" t="s">
        <v>145</v>
      </c>
      <c r="AD204" s="70" t="s">
        <v>52</v>
      </c>
      <c r="AE204" s="70" t="s">
        <v>52</v>
      </c>
      <c r="AF204" s="70" t="s">
        <v>0</v>
      </c>
      <c r="AG204" s="211" t="s">
        <v>145</v>
      </c>
      <c r="AH204" s="70" t="s">
        <v>52</v>
      </c>
      <c r="AI204" s="70" t="s">
        <v>52</v>
      </c>
      <c r="AJ204" s="70" t="s">
        <v>0</v>
      </c>
      <c r="AK204" s="211" t="s">
        <v>145</v>
      </c>
      <c r="AL204" s="70" t="s">
        <v>52</v>
      </c>
      <c r="AM204" s="70" t="s">
        <v>52</v>
      </c>
      <c r="AN204" s="70" t="s">
        <v>0</v>
      </c>
      <c r="AO204" s="211" t="s">
        <v>145</v>
      </c>
      <c r="AP204" s="70" t="s">
        <v>52</v>
      </c>
      <c r="AQ204" s="70" t="s">
        <v>52</v>
      </c>
      <c r="AR204" s="70" t="s">
        <v>0</v>
      </c>
      <c r="AS204" s="211" t="s">
        <v>145</v>
      </c>
      <c r="AT204" s="70" t="s">
        <v>52</v>
      </c>
      <c r="AU204" s="70" t="s">
        <v>52</v>
      </c>
      <c r="AV204" s="70" t="s">
        <v>0</v>
      </c>
      <c r="AW204" s="211" t="s">
        <v>145</v>
      </c>
    </row>
    <row r="205" spans="13:49" hidden="1" x14ac:dyDescent="0.2">
      <c r="N205" s="65">
        <v>0</v>
      </c>
      <c r="O205" s="65">
        <v>0</v>
      </c>
      <c r="P205" s="65">
        <f>P201</f>
        <v>12</v>
      </c>
      <c r="Q205" s="65">
        <f>Q203</f>
        <v>56</v>
      </c>
      <c r="R205" s="65" t="s">
        <v>182</v>
      </c>
      <c r="S205" s="65" t="str">
        <f>$S$198</f>
        <v>&lt;4</v>
      </c>
      <c r="T205" s="65">
        <f>$P205</f>
        <v>12</v>
      </c>
      <c r="U205" s="65">
        <f>U203</f>
        <v>56</v>
      </c>
      <c r="V205" s="65" t="str">
        <f>$V$198</f>
        <v>&gt;3</v>
      </c>
      <c r="W205" s="65" t="s">
        <v>173</v>
      </c>
      <c r="X205" s="65">
        <f>$P205</f>
        <v>12</v>
      </c>
      <c r="Y205" s="65">
        <f>Y203</f>
        <v>56</v>
      </c>
      <c r="Z205" s="65" t="s">
        <v>174</v>
      </c>
      <c r="AA205" s="65" t="s">
        <v>175</v>
      </c>
      <c r="AB205" s="65">
        <f>$P205</f>
        <v>12</v>
      </c>
      <c r="AC205" s="65">
        <f>AC203</f>
        <v>56</v>
      </c>
      <c r="AD205" s="65" t="s">
        <v>116</v>
      </c>
      <c r="AE205" s="65" t="s">
        <v>176</v>
      </c>
      <c r="AF205" s="65">
        <f>$P205</f>
        <v>12</v>
      </c>
      <c r="AG205" s="65">
        <f>AG203</f>
        <v>56</v>
      </c>
      <c r="AH205" s="65" t="s">
        <v>177</v>
      </c>
      <c r="AI205" s="65" t="s">
        <v>117</v>
      </c>
      <c r="AJ205" s="65">
        <f>$P205</f>
        <v>12</v>
      </c>
      <c r="AK205" s="65">
        <f>AK203</f>
        <v>56</v>
      </c>
      <c r="AL205" s="65" t="s">
        <v>118</v>
      </c>
      <c r="AM205" s="65" t="s">
        <v>178</v>
      </c>
      <c r="AN205" s="65">
        <f>$P205</f>
        <v>12</v>
      </c>
      <c r="AO205" s="65">
        <f>AO203</f>
        <v>56</v>
      </c>
      <c r="AP205" s="65" t="s">
        <v>179</v>
      </c>
      <c r="AQ205" s="65" t="s">
        <v>180</v>
      </c>
      <c r="AR205" s="65">
        <f>$P205</f>
        <v>12</v>
      </c>
      <c r="AS205" s="65">
        <f>AS203</f>
        <v>56</v>
      </c>
      <c r="AT205" s="65" t="s">
        <v>181</v>
      </c>
      <c r="AV205" s="65">
        <f>$P205</f>
        <v>12</v>
      </c>
      <c r="AW205" s="65">
        <f>AW203</f>
        <v>56</v>
      </c>
    </row>
    <row r="206" spans="13:49" hidden="1" x14ac:dyDescent="0.2"/>
    <row r="207" spans="13:49" ht="25.5" hidden="1" x14ac:dyDescent="0.2">
      <c r="N207" s="70" t="s">
        <v>52</v>
      </c>
      <c r="O207" s="70" t="s">
        <v>52</v>
      </c>
      <c r="P207" s="70" t="s">
        <v>0</v>
      </c>
      <c r="Q207" s="211" t="s">
        <v>145</v>
      </c>
      <c r="R207" s="70" t="s">
        <v>52</v>
      </c>
      <c r="S207" s="70" t="s">
        <v>52</v>
      </c>
      <c r="T207" s="70" t="s">
        <v>0</v>
      </c>
      <c r="U207" s="211" t="s">
        <v>145</v>
      </c>
      <c r="V207" s="70" t="s">
        <v>52</v>
      </c>
      <c r="W207" s="70" t="s">
        <v>52</v>
      </c>
      <c r="X207" s="70" t="s">
        <v>0</v>
      </c>
      <c r="Y207" s="211" t="s">
        <v>145</v>
      </c>
      <c r="Z207" s="70" t="s">
        <v>52</v>
      </c>
      <c r="AA207" s="70" t="s">
        <v>52</v>
      </c>
      <c r="AB207" s="70" t="s">
        <v>0</v>
      </c>
      <c r="AC207" s="211" t="s">
        <v>145</v>
      </c>
      <c r="AD207" s="70" t="s">
        <v>52</v>
      </c>
      <c r="AE207" s="70" t="s">
        <v>52</v>
      </c>
      <c r="AF207" s="70" t="s">
        <v>0</v>
      </c>
      <c r="AG207" s="211" t="s">
        <v>145</v>
      </c>
      <c r="AH207" s="70" t="s">
        <v>52</v>
      </c>
      <c r="AI207" s="70" t="s">
        <v>52</v>
      </c>
      <c r="AJ207" s="70" t="s">
        <v>0</v>
      </c>
      <c r="AK207" s="211" t="s">
        <v>145</v>
      </c>
      <c r="AL207" s="70" t="s">
        <v>52</v>
      </c>
      <c r="AM207" s="70" t="s">
        <v>52</v>
      </c>
      <c r="AN207" s="70" t="s">
        <v>0</v>
      </c>
      <c r="AO207" s="211" t="s">
        <v>145</v>
      </c>
      <c r="AP207" s="70" t="s">
        <v>52</v>
      </c>
      <c r="AQ207" s="70" t="s">
        <v>52</v>
      </c>
      <c r="AR207" s="70" t="s">
        <v>0</v>
      </c>
      <c r="AS207" s="211" t="s">
        <v>145</v>
      </c>
      <c r="AT207" s="70" t="s">
        <v>52</v>
      </c>
      <c r="AU207" s="70" t="s">
        <v>52</v>
      </c>
      <c r="AV207" s="70" t="s">
        <v>0</v>
      </c>
      <c r="AW207" s="211" t="s">
        <v>145</v>
      </c>
    </row>
    <row r="208" spans="13:49" hidden="1" x14ac:dyDescent="0.2">
      <c r="N208" s="65">
        <v>0</v>
      </c>
      <c r="O208" s="65">
        <v>0</v>
      </c>
      <c r="P208" s="65">
        <f>DGET('Bestandesdaten &gt;100 ha'!$AV$9:$AX$24,'Bestandesdaten &gt;100 ha'!$AX$9,B94:B95)</f>
        <v>13</v>
      </c>
      <c r="Q208" s="65">
        <f>Q205</f>
        <v>56</v>
      </c>
      <c r="R208" s="65" t="s">
        <v>182</v>
      </c>
      <c r="S208" s="65" t="str">
        <f>$S$198</f>
        <v>&lt;4</v>
      </c>
      <c r="T208" s="65">
        <f>$P208</f>
        <v>13</v>
      </c>
      <c r="U208" s="65">
        <f>U205</f>
        <v>56</v>
      </c>
      <c r="V208" s="65" t="str">
        <f>$V$198</f>
        <v>&gt;3</v>
      </c>
      <c r="W208" s="65" t="s">
        <v>173</v>
      </c>
      <c r="X208" s="65">
        <f>$P208</f>
        <v>13</v>
      </c>
      <c r="Y208" s="65">
        <f>Y205</f>
        <v>56</v>
      </c>
      <c r="Z208" s="65" t="s">
        <v>174</v>
      </c>
      <c r="AA208" s="65" t="s">
        <v>175</v>
      </c>
      <c r="AB208" s="65">
        <f>$P208</f>
        <v>13</v>
      </c>
      <c r="AC208" s="65">
        <f>AC205</f>
        <v>56</v>
      </c>
      <c r="AD208" s="65" t="s">
        <v>116</v>
      </c>
      <c r="AE208" s="65" t="s">
        <v>176</v>
      </c>
      <c r="AF208" s="65">
        <f>$P208</f>
        <v>13</v>
      </c>
      <c r="AG208" s="65">
        <f>AG205</f>
        <v>56</v>
      </c>
      <c r="AH208" s="65" t="s">
        <v>177</v>
      </c>
      <c r="AI208" s="65" t="s">
        <v>117</v>
      </c>
      <c r="AJ208" s="65">
        <f>$P208</f>
        <v>13</v>
      </c>
      <c r="AK208" s="65">
        <f>AK205</f>
        <v>56</v>
      </c>
      <c r="AL208" s="65" t="s">
        <v>118</v>
      </c>
      <c r="AM208" s="65" t="s">
        <v>178</v>
      </c>
      <c r="AN208" s="65">
        <f>$P208</f>
        <v>13</v>
      </c>
      <c r="AO208" s="65">
        <f>AO205</f>
        <v>56</v>
      </c>
      <c r="AP208" s="65" t="s">
        <v>179</v>
      </c>
      <c r="AQ208" s="65" t="s">
        <v>180</v>
      </c>
      <c r="AR208" s="65">
        <f>$P208</f>
        <v>13</v>
      </c>
      <c r="AS208" s="65">
        <f>AS205</f>
        <v>56</v>
      </c>
      <c r="AT208" s="65" t="s">
        <v>181</v>
      </c>
      <c r="AV208" s="65">
        <f>$P208</f>
        <v>13</v>
      </c>
      <c r="AW208" s="65">
        <f>AW205</f>
        <v>56</v>
      </c>
    </row>
    <row r="209" spans="14:49" ht="25.5" hidden="1" x14ac:dyDescent="0.2">
      <c r="N209" s="70" t="s">
        <v>52</v>
      </c>
      <c r="O209" s="70" t="s">
        <v>52</v>
      </c>
      <c r="P209" s="70" t="s">
        <v>0</v>
      </c>
      <c r="Q209" s="211" t="s">
        <v>145</v>
      </c>
      <c r="R209" s="70" t="s">
        <v>52</v>
      </c>
      <c r="S209" s="70" t="s">
        <v>52</v>
      </c>
      <c r="T209" s="70" t="s">
        <v>0</v>
      </c>
      <c r="U209" s="211" t="s">
        <v>145</v>
      </c>
      <c r="V209" s="70" t="s">
        <v>52</v>
      </c>
      <c r="W209" s="70" t="s">
        <v>52</v>
      </c>
      <c r="X209" s="70" t="s">
        <v>0</v>
      </c>
      <c r="Y209" s="211" t="s">
        <v>145</v>
      </c>
      <c r="Z209" s="70" t="s">
        <v>52</v>
      </c>
      <c r="AA209" s="70" t="s">
        <v>52</v>
      </c>
      <c r="AB209" s="70" t="s">
        <v>0</v>
      </c>
      <c r="AC209" s="211" t="s">
        <v>145</v>
      </c>
      <c r="AD209" s="70" t="s">
        <v>52</v>
      </c>
      <c r="AE209" s="70" t="s">
        <v>52</v>
      </c>
      <c r="AF209" s="70" t="s">
        <v>0</v>
      </c>
      <c r="AG209" s="211" t="s">
        <v>145</v>
      </c>
      <c r="AH209" s="70" t="s">
        <v>52</v>
      </c>
      <c r="AI209" s="70" t="s">
        <v>52</v>
      </c>
      <c r="AJ209" s="70" t="s">
        <v>0</v>
      </c>
      <c r="AK209" s="211" t="s">
        <v>145</v>
      </c>
      <c r="AL209" s="70" t="s">
        <v>52</v>
      </c>
      <c r="AM209" s="70" t="s">
        <v>52</v>
      </c>
      <c r="AN209" s="70" t="s">
        <v>0</v>
      </c>
      <c r="AO209" s="211" t="s">
        <v>145</v>
      </c>
      <c r="AP209" s="70" t="s">
        <v>52</v>
      </c>
      <c r="AQ209" s="70" t="s">
        <v>52</v>
      </c>
      <c r="AR209" s="70" t="s">
        <v>0</v>
      </c>
      <c r="AS209" s="211" t="s">
        <v>145</v>
      </c>
      <c r="AT209" s="70" t="s">
        <v>52</v>
      </c>
      <c r="AU209" s="70" t="s">
        <v>52</v>
      </c>
      <c r="AV209" s="70" t="s">
        <v>0</v>
      </c>
      <c r="AW209" s="211" t="s">
        <v>145</v>
      </c>
    </row>
    <row r="210" spans="14:49" hidden="1" x14ac:dyDescent="0.2">
      <c r="N210" s="65">
        <v>0</v>
      </c>
      <c r="O210" s="65">
        <v>0</v>
      </c>
      <c r="P210" s="65">
        <f>P208</f>
        <v>13</v>
      </c>
      <c r="Q210" s="65">
        <f>Q208</f>
        <v>56</v>
      </c>
      <c r="R210" s="65" t="s">
        <v>182</v>
      </c>
      <c r="S210" s="65" t="str">
        <f>$S$198</f>
        <v>&lt;4</v>
      </c>
      <c r="T210" s="65">
        <f>$P210</f>
        <v>13</v>
      </c>
      <c r="U210" s="65">
        <f>U208</f>
        <v>56</v>
      </c>
      <c r="V210" s="65" t="str">
        <f>$V$198</f>
        <v>&gt;3</v>
      </c>
      <c r="W210" s="65" t="s">
        <v>173</v>
      </c>
      <c r="X210" s="65">
        <f>$P210</f>
        <v>13</v>
      </c>
      <c r="Y210" s="65">
        <f>Y208</f>
        <v>56</v>
      </c>
      <c r="Z210" s="65" t="s">
        <v>174</v>
      </c>
      <c r="AA210" s="65" t="s">
        <v>175</v>
      </c>
      <c r="AB210" s="65">
        <f>$P210</f>
        <v>13</v>
      </c>
      <c r="AC210" s="65">
        <f>AC208</f>
        <v>56</v>
      </c>
      <c r="AD210" s="65" t="s">
        <v>116</v>
      </c>
      <c r="AE210" s="65" t="s">
        <v>176</v>
      </c>
      <c r="AF210" s="65">
        <f>$P210</f>
        <v>13</v>
      </c>
      <c r="AG210" s="65">
        <f>AG208</f>
        <v>56</v>
      </c>
      <c r="AH210" s="65" t="s">
        <v>177</v>
      </c>
      <c r="AI210" s="65" t="s">
        <v>117</v>
      </c>
      <c r="AJ210" s="65">
        <f>$P210</f>
        <v>13</v>
      </c>
      <c r="AK210" s="65">
        <f>AK208</f>
        <v>56</v>
      </c>
      <c r="AL210" s="65" t="s">
        <v>118</v>
      </c>
      <c r="AM210" s="65" t="s">
        <v>178</v>
      </c>
      <c r="AN210" s="65">
        <f>$P210</f>
        <v>13</v>
      </c>
      <c r="AO210" s="65">
        <f>AO208</f>
        <v>56</v>
      </c>
      <c r="AP210" s="65" t="s">
        <v>179</v>
      </c>
      <c r="AQ210" s="65" t="s">
        <v>180</v>
      </c>
      <c r="AR210" s="65">
        <f>$P210</f>
        <v>13</v>
      </c>
      <c r="AS210" s="65">
        <f>AS208</f>
        <v>56</v>
      </c>
      <c r="AT210" s="65" t="s">
        <v>181</v>
      </c>
      <c r="AV210" s="65">
        <f>$P210</f>
        <v>13</v>
      </c>
      <c r="AW210" s="65">
        <f>AW208</f>
        <v>56</v>
      </c>
    </row>
    <row r="211" spans="14:49" ht="25.5" hidden="1" x14ac:dyDescent="0.2">
      <c r="N211" s="70" t="s">
        <v>52</v>
      </c>
      <c r="O211" s="70" t="s">
        <v>52</v>
      </c>
      <c r="P211" s="70" t="s">
        <v>0</v>
      </c>
      <c r="Q211" s="211" t="s">
        <v>145</v>
      </c>
      <c r="R211" s="70" t="s">
        <v>52</v>
      </c>
      <c r="S211" s="70" t="s">
        <v>52</v>
      </c>
      <c r="T211" s="70" t="s">
        <v>0</v>
      </c>
      <c r="U211" s="211" t="s">
        <v>145</v>
      </c>
      <c r="V211" s="70" t="s">
        <v>52</v>
      </c>
      <c r="W211" s="70" t="s">
        <v>52</v>
      </c>
      <c r="X211" s="70" t="s">
        <v>0</v>
      </c>
      <c r="Y211" s="211" t="s">
        <v>145</v>
      </c>
      <c r="Z211" s="70" t="s">
        <v>52</v>
      </c>
      <c r="AA211" s="70" t="s">
        <v>52</v>
      </c>
      <c r="AB211" s="70" t="s">
        <v>0</v>
      </c>
      <c r="AC211" s="211" t="s">
        <v>145</v>
      </c>
      <c r="AD211" s="70" t="s">
        <v>52</v>
      </c>
      <c r="AE211" s="70" t="s">
        <v>52</v>
      </c>
      <c r="AF211" s="70" t="s">
        <v>0</v>
      </c>
      <c r="AG211" s="211" t="s">
        <v>145</v>
      </c>
      <c r="AH211" s="70" t="s">
        <v>52</v>
      </c>
      <c r="AI211" s="70" t="s">
        <v>52</v>
      </c>
      <c r="AJ211" s="70" t="s">
        <v>0</v>
      </c>
      <c r="AK211" s="211" t="s">
        <v>145</v>
      </c>
      <c r="AL211" s="70" t="s">
        <v>52</v>
      </c>
      <c r="AM211" s="70" t="s">
        <v>52</v>
      </c>
      <c r="AN211" s="70" t="s">
        <v>0</v>
      </c>
      <c r="AO211" s="211" t="s">
        <v>145</v>
      </c>
      <c r="AP211" s="70" t="s">
        <v>52</v>
      </c>
      <c r="AQ211" s="70" t="s">
        <v>52</v>
      </c>
      <c r="AR211" s="70" t="s">
        <v>0</v>
      </c>
      <c r="AS211" s="211" t="s">
        <v>145</v>
      </c>
      <c r="AT211" s="70" t="s">
        <v>52</v>
      </c>
      <c r="AU211" s="70" t="s">
        <v>52</v>
      </c>
      <c r="AV211" s="70" t="s">
        <v>0</v>
      </c>
      <c r="AW211" s="211" t="s">
        <v>145</v>
      </c>
    </row>
    <row r="212" spans="14:49" hidden="1" x14ac:dyDescent="0.2">
      <c r="N212" s="65">
        <v>0</v>
      </c>
      <c r="O212" s="65">
        <v>0</v>
      </c>
      <c r="P212" s="65">
        <f>P208</f>
        <v>13</v>
      </c>
      <c r="Q212" s="65">
        <f>Q210</f>
        <v>56</v>
      </c>
      <c r="R212" s="65" t="s">
        <v>182</v>
      </c>
      <c r="S212" s="65" t="str">
        <f>$S$198</f>
        <v>&lt;4</v>
      </c>
      <c r="T212" s="65">
        <f>$P212</f>
        <v>13</v>
      </c>
      <c r="U212" s="65">
        <f>U210</f>
        <v>56</v>
      </c>
      <c r="V212" s="65" t="str">
        <f>$V$198</f>
        <v>&gt;3</v>
      </c>
      <c r="W212" s="65" t="s">
        <v>173</v>
      </c>
      <c r="X212" s="65">
        <f>$P212</f>
        <v>13</v>
      </c>
      <c r="Y212" s="65">
        <f>Y210</f>
        <v>56</v>
      </c>
      <c r="Z212" s="65" t="s">
        <v>174</v>
      </c>
      <c r="AA212" s="65" t="s">
        <v>175</v>
      </c>
      <c r="AB212" s="65">
        <f>$P212</f>
        <v>13</v>
      </c>
      <c r="AC212" s="65">
        <f>AC210</f>
        <v>56</v>
      </c>
      <c r="AD212" s="65" t="s">
        <v>116</v>
      </c>
      <c r="AE212" s="65" t="s">
        <v>176</v>
      </c>
      <c r="AF212" s="65">
        <f>$P212</f>
        <v>13</v>
      </c>
      <c r="AG212" s="65">
        <f>AG210</f>
        <v>56</v>
      </c>
      <c r="AH212" s="65" t="s">
        <v>177</v>
      </c>
      <c r="AI212" s="65" t="s">
        <v>117</v>
      </c>
      <c r="AJ212" s="65">
        <f>$P212</f>
        <v>13</v>
      </c>
      <c r="AK212" s="65">
        <f>AK210</f>
        <v>56</v>
      </c>
      <c r="AL212" s="65" t="s">
        <v>118</v>
      </c>
      <c r="AM212" s="65" t="s">
        <v>178</v>
      </c>
      <c r="AN212" s="65">
        <f>$P212</f>
        <v>13</v>
      </c>
      <c r="AO212" s="65">
        <f>AO210</f>
        <v>56</v>
      </c>
      <c r="AP212" s="65" t="s">
        <v>179</v>
      </c>
      <c r="AQ212" s="65" t="s">
        <v>180</v>
      </c>
      <c r="AR212" s="65">
        <f>$P212</f>
        <v>13</v>
      </c>
      <c r="AS212" s="65">
        <f>AS210</f>
        <v>56</v>
      </c>
      <c r="AT212" s="65" t="s">
        <v>181</v>
      </c>
      <c r="AV212" s="65">
        <f>$P212</f>
        <v>13</v>
      </c>
      <c r="AW212" s="65">
        <f>AW210</f>
        <v>56</v>
      </c>
    </row>
    <row r="213" spans="14:49" hidden="1" x14ac:dyDescent="0.2"/>
    <row r="214" spans="14:49" ht="25.5" hidden="1" x14ac:dyDescent="0.2">
      <c r="N214" s="70" t="s">
        <v>52</v>
      </c>
      <c r="O214" s="70" t="s">
        <v>52</v>
      </c>
      <c r="P214" s="70" t="s">
        <v>0</v>
      </c>
      <c r="Q214" s="211" t="s">
        <v>145</v>
      </c>
      <c r="R214" s="70" t="s">
        <v>52</v>
      </c>
      <c r="S214" s="70" t="s">
        <v>52</v>
      </c>
      <c r="T214" s="70" t="s">
        <v>0</v>
      </c>
      <c r="U214" s="211" t="s">
        <v>145</v>
      </c>
      <c r="V214" s="70" t="s">
        <v>52</v>
      </c>
      <c r="W214" s="70" t="s">
        <v>52</v>
      </c>
      <c r="X214" s="70" t="s">
        <v>0</v>
      </c>
      <c r="Y214" s="211" t="s">
        <v>145</v>
      </c>
      <c r="Z214" s="70" t="s">
        <v>52</v>
      </c>
      <c r="AA214" s="70" t="s">
        <v>52</v>
      </c>
      <c r="AB214" s="70" t="s">
        <v>0</v>
      </c>
      <c r="AC214" s="211" t="s">
        <v>145</v>
      </c>
      <c r="AD214" s="70" t="s">
        <v>52</v>
      </c>
      <c r="AE214" s="70" t="s">
        <v>52</v>
      </c>
      <c r="AF214" s="70" t="s">
        <v>0</v>
      </c>
      <c r="AG214" s="211" t="s">
        <v>145</v>
      </c>
      <c r="AH214" s="70" t="s">
        <v>52</v>
      </c>
      <c r="AI214" s="70" t="s">
        <v>52</v>
      </c>
      <c r="AJ214" s="70" t="s">
        <v>0</v>
      </c>
      <c r="AK214" s="211" t="s">
        <v>145</v>
      </c>
      <c r="AL214" s="70" t="s">
        <v>52</v>
      </c>
      <c r="AM214" s="70" t="s">
        <v>52</v>
      </c>
      <c r="AN214" s="70" t="s">
        <v>0</v>
      </c>
      <c r="AO214" s="211" t="s">
        <v>145</v>
      </c>
      <c r="AP214" s="70" t="s">
        <v>52</v>
      </c>
      <c r="AQ214" s="70" t="s">
        <v>52</v>
      </c>
      <c r="AR214" s="70" t="s">
        <v>0</v>
      </c>
      <c r="AS214" s="211" t="s">
        <v>145</v>
      </c>
      <c r="AT214" s="70" t="s">
        <v>52</v>
      </c>
      <c r="AU214" s="70" t="s">
        <v>52</v>
      </c>
      <c r="AV214" s="70" t="s">
        <v>0</v>
      </c>
      <c r="AW214" s="211" t="s">
        <v>145</v>
      </c>
    </row>
    <row r="215" spans="14:49" hidden="1" x14ac:dyDescent="0.2">
      <c r="N215" s="65">
        <v>0</v>
      </c>
      <c r="O215" s="65">
        <v>0</v>
      </c>
      <c r="P215" s="65">
        <f>DGET('Bestandesdaten &gt;100 ha'!$AV$9:$AX$24,'Bestandesdaten &gt;100 ha'!$AX$9,B101:B102)</f>
        <v>14</v>
      </c>
      <c r="Q215" s="65">
        <f>Q212</f>
        <v>56</v>
      </c>
      <c r="R215" s="65" t="s">
        <v>182</v>
      </c>
      <c r="S215" s="65" t="str">
        <f>$S$198</f>
        <v>&lt;4</v>
      </c>
      <c r="T215" s="65">
        <f>$P215</f>
        <v>14</v>
      </c>
      <c r="U215" s="65">
        <f>U212</f>
        <v>56</v>
      </c>
      <c r="V215" s="65" t="str">
        <f>$V$198</f>
        <v>&gt;3</v>
      </c>
      <c r="W215" s="65" t="s">
        <v>173</v>
      </c>
      <c r="X215" s="65">
        <f>$P215</f>
        <v>14</v>
      </c>
      <c r="Y215" s="65">
        <f>Y212</f>
        <v>56</v>
      </c>
      <c r="Z215" s="65" t="s">
        <v>174</v>
      </c>
      <c r="AA215" s="65" t="s">
        <v>175</v>
      </c>
      <c r="AB215" s="65">
        <f>$P215</f>
        <v>14</v>
      </c>
      <c r="AC215" s="65">
        <f>AC212</f>
        <v>56</v>
      </c>
      <c r="AD215" s="65" t="s">
        <v>116</v>
      </c>
      <c r="AE215" s="65" t="s">
        <v>176</v>
      </c>
      <c r="AF215" s="65">
        <f>$P215</f>
        <v>14</v>
      </c>
      <c r="AG215" s="65">
        <f>AG212</f>
        <v>56</v>
      </c>
      <c r="AH215" s="65" t="s">
        <v>177</v>
      </c>
      <c r="AI215" s="65" t="s">
        <v>117</v>
      </c>
      <c r="AJ215" s="65">
        <f>$P215</f>
        <v>14</v>
      </c>
      <c r="AK215" s="65">
        <f>AK212</f>
        <v>56</v>
      </c>
      <c r="AL215" s="65" t="s">
        <v>118</v>
      </c>
      <c r="AM215" s="65" t="s">
        <v>178</v>
      </c>
      <c r="AN215" s="65">
        <f>$P215</f>
        <v>14</v>
      </c>
      <c r="AO215" s="65">
        <f>AO212</f>
        <v>56</v>
      </c>
      <c r="AP215" s="65" t="s">
        <v>179</v>
      </c>
      <c r="AQ215" s="65" t="s">
        <v>180</v>
      </c>
      <c r="AR215" s="65">
        <f>$P215</f>
        <v>14</v>
      </c>
      <c r="AS215" s="65">
        <f>AS212</f>
        <v>56</v>
      </c>
      <c r="AT215" s="65" t="s">
        <v>181</v>
      </c>
      <c r="AV215" s="65">
        <f>$P215</f>
        <v>14</v>
      </c>
      <c r="AW215" s="65">
        <f>AW212</f>
        <v>56</v>
      </c>
    </row>
    <row r="216" spans="14:49" ht="25.5" hidden="1" x14ac:dyDescent="0.2">
      <c r="N216" s="70" t="s">
        <v>52</v>
      </c>
      <c r="O216" s="70" t="s">
        <v>52</v>
      </c>
      <c r="P216" s="70" t="s">
        <v>0</v>
      </c>
      <c r="Q216" s="211" t="s">
        <v>145</v>
      </c>
      <c r="R216" s="70" t="s">
        <v>52</v>
      </c>
      <c r="S216" s="70" t="s">
        <v>52</v>
      </c>
      <c r="T216" s="70" t="s">
        <v>0</v>
      </c>
      <c r="U216" s="211" t="s">
        <v>145</v>
      </c>
      <c r="V216" s="70" t="s">
        <v>52</v>
      </c>
      <c r="W216" s="70" t="s">
        <v>52</v>
      </c>
      <c r="X216" s="70" t="s">
        <v>0</v>
      </c>
      <c r="Y216" s="211" t="s">
        <v>145</v>
      </c>
      <c r="Z216" s="70" t="s">
        <v>52</v>
      </c>
      <c r="AA216" s="70" t="s">
        <v>52</v>
      </c>
      <c r="AB216" s="70" t="s">
        <v>0</v>
      </c>
      <c r="AC216" s="211" t="s">
        <v>145</v>
      </c>
      <c r="AD216" s="70" t="s">
        <v>52</v>
      </c>
      <c r="AE216" s="70" t="s">
        <v>52</v>
      </c>
      <c r="AF216" s="70" t="s">
        <v>0</v>
      </c>
      <c r="AG216" s="211" t="s">
        <v>145</v>
      </c>
      <c r="AH216" s="70" t="s">
        <v>52</v>
      </c>
      <c r="AI216" s="70" t="s">
        <v>52</v>
      </c>
      <c r="AJ216" s="70" t="s">
        <v>0</v>
      </c>
      <c r="AK216" s="211" t="s">
        <v>145</v>
      </c>
      <c r="AL216" s="70" t="s">
        <v>52</v>
      </c>
      <c r="AM216" s="70" t="s">
        <v>52</v>
      </c>
      <c r="AN216" s="70" t="s">
        <v>0</v>
      </c>
      <c r="AO216" s="211" t="s">
        <v>145</v>
      </c>
      <c r="AP216" s="70" t="s">
        <v>52</v>
      </c>
      <c r="AQ216" s="70" t="s">
        <v>52</v>
      </c>
      <c r="AR216" s="70" t="s">
        <v>0</v>
      </c>
      <c r="AS216" s="211" t="s">
        <v>145</v>
      </c>
      <c r="AT216" s="70" t="s">
        <v>52</v>
      </c>
      <c r="AU216" s="70" t="s">
        <v>52</v>
      </c>
      <c r="AV216" s="70" t="s">
        <v>0</v>
      </c>
      <c r="AW216" s="211" t="s">
        <v>145</v>
      </c>
    </row>
    <row r="217" spans="14:49" hidden="1" x14ac:dyDescent="0.2">
      <c r="N217" s="65">
        <v>0</v>
      </c>
      <c r="O217" s="65">
        <v>0</v>
      </c>
      <c r="P217" s="65">
        <f>P215</f>
        <v>14</v>
      </c>
      <c r="Q217" s="65">
        <f>Q215</f>
        <v>56</v>
      </c>
      <c r="R217" s="65" t="s">
        <v>182</v>
      </c>
      <c r="S217" s="65" t="str">
        <f>$S$198</f>
        <v>&lt;4</v>
      </c>
      <c r="T217" s="65">
        <f>$P217</f>
        <v>14</v>
      </c>
      <c r="U217" s="65">
        <f>U215</f>
        <v>56</v>
      </c>
      <c r="V217" s="65" t="str">
        <f>$V$198</f>
        <v>&gt;3</v>
      </c>
      <c r="W217" s="65" t="s">
        <v>173</v>
      </c>
      <c r="X217" s="65">
        <f>$P217</f>
        <v>14</v>
      </c>
      <c r="Y217" s="65">
        <f>Y215</f>
        <v>56</v>
      </c>
      <c r="Z217" s="65" t="s">
        <v>174</v>
      </c>
      <c r="AA217" s="65" t="s">
        <v>175</v>
      </c>
      <c r="AB217" s="65">
        <f>$P217</f>
        <v>14</v>
      </c>
      <c r="AC217" s="65">
        <f>AC215</f>
        <v>56</v>
      </c>
      <c r="AD217" s="65" t="s">
        <v>116</v>
      </c>
      <c r="AE217" s="65" t="s">
        <v>176</v>
      </c>
      <c r="AF217" s="65">
        <f>$P217</f>
        <v>14</v>
      </c>
      <c r="AG217" s="65">
        <f>AG215</f>
        <v>56</v>
      </c>
      <c r="AH217" s="65" t="s">
        <v>177</v>
      </c>
      <c r="AI217" s="65" t="s">
        <v>117</v>
      </c>
      <c r="AJ217" s="65">
        <f>$P217</f>
        <v>14</v>
      </c>
      <c r="AK217" s="65">
        <f>AK215</f>
        <v>56</v>
      </c>
      <c r="AL217" s="65" t="s">
        <v>118</v>
      </c>
      <c r="AM217" s="65" t="s">
        <v>178</v>
      </c>
      <c r="AN217" s="65">
        <f>$P217</f>
        <v>14</v>
      </c>
      <c r="AO217" s="65">
        <f>AO215</f>
        <v>56</v>
      </c>
      <c r="AP217" s="65" t="s">
        <v>179</v>
      </c>
      <c r="AQ217" s="65" t="s">
        <v>180</v>
      </c>
      <c r="AR217" s="65">
        <f>$P217</f>
        <v>14</v>
      </c>
      <c r="AS217" s="65">
        <f>AS215</f>
        <v>56</v>
      </c>
      <c r="AT217" s="65" t="s">
        <v>181</v>
      </c>
      <c r="AV217" s="65">
        <f>$P217</f>
        <v>14</v>
      </c>
      <c r="AW217" s="65">
        <f>AW215</f>
        <v>56</v>
      </c>
    </row>
    <row r="218" spans="14:49" ht="25.5" hidden="1" x14ac:dyDescent="0.2">
      <c r="N218" s="70" t="s">
        <v>52</v>
      </c>
      <c r="O218" s="70" t="s">
        <v>52</v>
      </c>
      <c r="P218" s="70" t="s">
        <v>0</v>
      </c>
      <c r="Q218" s="211" t="s">
        <v>145</v>
      </c>
      <c r="R218" s="70" t="s">
        <v>52</v>
      </c>
      <c r="S218" s="70" t="s">
        <v>52</v>
      </c>
      <c r="T218" s="70" t="s">
        <v>0</v>
      </c>
      <c r="U218" s="211" t="s">
        <v>145</v>
      </c>
      <c r="V218" s="70" t="s">
        <v>52</v>
      </c>
      <c r="W218" s="70" t="s">
        <v>52</v>
      </c>
      <c r="X218" s="70" t="s">
        <v>0</v>
      </c>
      <c r="Y218" s="211" t="s">
        <v>145</v>
      </c>
      <c r="Z218" s="70" t="s">
        <v>52</v>
      </c>
      <c r="AA218" s="70" t="s">
        <v>52</v>
      </c>
      <c r="AB218" s="70" t="s">
        <v>0</v>
      </c>
      <c r="AC218" s="211" t="s">
        <v>145</v>
      </c>
      <c r="AD218" s="70" t="s">
        <v>52</v>
      </c>
      <c r="AE218" s="70" t="s">
        <v>52</v>
      </c>
      <c r="AF218" s="70" t="s">
        <v>0</v>
      </c>
      <c r="AG218" s="211" t="s">
        <v>145</v>
      </c>
      <c r="AH218" s="70" t="s">
        <v>52</v>
      </c>
      <c r="AI218" s="70" t="s">
        <v>52</v>
      </c>
      <c r="AJ218" s="70" t="s">
        <v>0</v>
      </c>
      <c r="AK218" s="211" t="s">
        <v>145</v>
      </c>
      <c r="AL218" s="70" t="s">
        <v>52</v>
      </c>
      <c r="AM218" s="70" t="s">
        <v>52</v>
      </c>
      <c r="AN218" s="70" t="s">
        <v>0</v>
      </c>
      <c r="AO218" s="211" t="s">
        <v>145</v>
      </c>
      <c r="AP218" s="70" t="s">
        <v>52</v>
      </c>
      <c r="AQ218" s="70" t="s">
        <v>52</v>
      </c>
      <c r="AR218" s="70" t="s">
        <v>0</v>
      </c>
      <c r="AS218" s="211" t="s">
        <v>145</v>
      </c>
      <c r="AT218" s="70" t="s">
        <v>52</v>
      </c>
      <c r="AU218" s="70" t="s">
        <v>52</v>
      </c>
      <c r="AV218" s="70" t="s">
        <v>0</v>
      </c>
      <c r="AW218" s="211" t="s">
        <v>145</v>
      </c>
    </row>
    <row r="219" spans="14:49" hidden="1" x14ac:dyDescent="0.2">
      <c r="N219" s="65">
        <v>0</v>
      </c>
      <c r="O219" s="65">
        <v>0</v>
      </c>
      <c r="P219" s="65">
        <f>P215</f>
        <v>14</v>
      </c>
      <c r="Q219" s="65">
        <f>Q217</f>
        <v>56</v>
      </c>
      <c r="R219" s="65" t="s">
        <v>182</v>
      </c>
      <c r="S219" s="65" t="str">
        <f>$S$198</f>
        <v>&lt;4</v>
      </c>
      <c r="T219" s="65">
        <f>$P219</f>
        <v>14</v>
      </c>
      <c r="U219" s="65">
        <f>U217</f>
        <v>56</v>
      </c>
      <c r="V219" s="65" t="str">
        <f>$V$198</f>
        <v>&gt;3</v>
      </c>
      <c r="W219" s="65" t="s">
        <v>173</v>
      </c>
      <c r="X219" s="65">
        <f>$P219</f>
        <v>14</v>
      </c>
      <c r="Y219" s="65">
        <f>Y217</f>
        <v>56</v>
      </c>
      <c r="Z219" s="65" t="s">
        <v>174</v>
      </c>
      <c r="AA219" s="65" t="s">
        <v>175</v>
      </c>
      <c r="AB219" s="65">
        <f>$P219</f>
        <v>14</v>
      </c>
      <c r="AC219" s="65">
        <f>AC217</f>
        <v>56</v>
      </c>
      <c r="AD219" s="65" t="s">
        <v>116</v>
      </c>
      <c r="AE219" s="65" t="s">
        <v>176</v>
      </c>
      <c r="AF219" s="65">
        <f>$P219</f>
        <v>14</v>
      </c>
      <c r="AG219" s="65">
        <f>AG217</f>
        <v>56</v>
      </c>
      <c r="AH219" s="65" t="s">
        <v>177</v>
      </c>
      <c r="AI219" s="65" t="s">
        <v>117</v>
      </c>
      <c r="AJ219" s="65">
        <f>$P219</f>
        <v>14</v>
      </c>
      <c r="AK219" s="65">
        <f>AK217</f>
        <v>56</v>
      </c>
      <c r="AL219" s="65" t="s">
        <v>118</v>
      </c>
      <c r="AM219" s="65" t="s">
        <v>178</v>
      </c>
      <c r="AN219" s="65">
        <f>$P219</f>
        <v>14</v>
      </c>
      <c r="AO219" s="65">
        <f>AO217</f>
        <v>56</v>
      </c>
      <c r="AP219" s="65" t="s">
        <v>179</v>
      </c>
      <c r="AQ219" s="65" t="s">
        <v>180</v>
      </c>
      <c r="AR219" s="65">
        <f>$P219</f>
        <v>14</v>
      </c>
      <c r="AS219" s="65">
        <f>AS217</f>
        <v>56</v>
      </c>
      <c r="AT219" s="65" t="s">
        <v>181</v>
      </c>
      <c r="AV219" s="65">
        <f>$P219</f>
        <v>14</v>
      </c>
      <c r="AW219" s="65">
        <f>AW217</f>
        <v>56</v>
      </c>
    </row>
    <row r="220" spans="14:49" hidden="1" x14ac:dyDescent="0.2"/>
    <row r="221" spans="14:49" ht="25.5" hidden="1" x14ac:dyDescent="0.2">
      <c r="N221" s="70" t="s">
        <v>52</v>
      </c>
      <c r="O221" s="70" t="s">
        <v>52</v>
      </c>
      <c r="P221" s="70" t="s">
        <v>0</v>
      </c>
      <c r="Q221" s="211" t="s">
        <v>145</v>
      </c>
      <c r="R221" s="70" t="s">
        <v>52</v>
      </c>
      <c r="S221" s="70" t="s">
        <v>52</v>
      </c>
      <c r="T221" s="70" t="s">
        <v>0</v>
      </c>
      <c r="U221" s="211" t="s">
        <v>145</v>
      </c>
      <c r="V221" s="70" t="s">
        <v>52</v>
      </c>
      <c r="W221" s="70" t="s">
        <v>52</v>
      </c>
      <c r="X221" s="70" t="s">
        <v>0</v>
      </c>
      <c r="Y221" s="211" t="s">
        <v>145</v>
      </c>
      <c r="Z221" s="70" t="s">
        <v>52</v>
      </c>
      <c r="AA221" s="70" t="s">
        <v>52</v>
      </c>
      <c r="AB221" s="70" t="s">
        <v>0</v>
      </c>
      <c r="AC221" s="211" t="s">
        <v>145</v>
      </c>
      <c r="AD221" s="70" t="s">
        <v>52</v>
      </c>
      <c r="AE221" s="70" t="s">
        <v>52</v>
      </c>
      <c r="AF221" s="70" t="s">
        <v>0</v>
      </c>
      <c r="AG221" s="211" t="s">
        <v>145</v>
      </c>
      <c r="AH221" s="70" t="s">
        <v>52</v>
      </c>
      <c r="AI221" s="70" t="s">
        <v>52</v>
      </c>
      <c r="AJ221" s="70" t="s">
        <v>0</v>
      </c>
      <c r="AK221" s="211" t="s">
        <v>145</v>
      </c>
      <c r="AL221" s="70" t="s">
        <v>52</v>
      </c>
      <c r="AM221" s="70" t="s">
        <v>52</v>
      </c>
      <c r="AN221" s="70" t="s">
        <v>0</v>
      </c>
      <c r="AO221" s="211" t="s">
        <v>145</v>
      </c>
      <c r="AP221" s="70" t="s">
        <v>52</v>
      </c>
      <c r="AQ221" s="70" t="s">
        <v>52</v>
      </c>
      <c r="AR221" s="70" t="s">
        <v>0</v>
      </c>
      <c r="AS221" s="211" t="s">
        <v>145</v>
      </c>
      <c r="AT221" s="70" t="s">
        <v>52</v>
      </c>
      <c r="AU221" s="70" t="s">
        <v>52</v>
      </c>
      <c r="AV221" s="70" t="s">
        <v>0</v>
      </c>
      <c r="AW221" s="211" t="s">
        <v>145</v>
      </c>
    </row>
    <row r="222" spans="14:49" hidden="1" x14ac:dyDescent="0.2">
      <c r="N222" s="65">
        <v>0</v>
      </c>
      <c r="O222" s="65">
        <v>0</v>
      </c>
      <c r="P222" s="65">
        <f>DGET('Bestandesdaten &gt;100 ha'!$AV$9:$AX$24,'Bestandesdaten &gt;100 ha'!$AX$9,B108:B109)</f>
        <v>15</v>
      </c>
      <c r="Q222" s="65">
        <f>Q219</f>
        <v>56</v>
      </c>
      <c r="R222" s="65" t="s">
        <v>182</v>
      </c>
      <c r="S222" s="65" t="str">
        <f>$S$198</f>
        <v>&lt;4</v>
      </c>
      <c r="T222" s="65">
        <f>$P222</f>
        <v>15</v>
      </c>
      <c r="U222" s="65">
        <f>U219</f>
        <v>56</v>
      </c>
      <c r="V222" s="65" t="str">
        <f>$V$198</f>
        <v>&gt;3</v>
      </c>
      <c r="W222" s="65" t="s">
        <v>173</v>
      </c>
      <c r="X222" s="65">
        <f>$P222</f>
        <v>15</v>
      </c>
      <c r="Y222" s="65">
        <f>Y219</f>
        <v>56</v>
      </c>
      <c r="Z222" s="65" t="s">
        <v>174</v>
      </c>
      <c r="AA222" s="65" t="s">
        <v>175</v>
      </c>
      <c r="AB222" s="65">
        <f>$P222</f>
        <v>15</v>
      </c>
      <c r="AC222" s="65">
        <f>AC219</f>
        <v>56</v>
      </c>
      <c r="AD222" s="65" t="s">
        <v>116</v>
      </c>
      <c r="AE222" s="65" t="s">
        <v>176</v>
      </c>
      <c r="AF222" s="65">
        <f>$P222</f>
        <v>15</v>
      </c>
      <c r="AG222" s="65">
        <f>AG219</f>
        <v>56</v>
      </c>
      <c r="AH222" s="65" t="s">
        <v>177</v>
      </c>
      <c r="AI222" s="65" t="s">
        <v>117</v>
      </c>
      <c r="AJ222" s="65">
        <f>$P222</f>
        <v>15</v>
      </c>
      <c r="AK222" s="65">
        <f>AK219</f>
        <v>56</v>
      </c>
      <c r="AL222" s="65" t="s">
        <v>118</v>
      </c>
      <c r="AM222" s="65" t="s">
        <v>178</v>
      </c>
      <c r="AN222" s="65">
        <f>$P222</f>
        <v>15</v>
      </c>
      <c r="AO222" s="65">
        <f>AO219</f>
        <v>56</v>
      </c>
      <c r="AP222" s="65" t="s">
        <v>179</v>
      </c>
      <c r="AQ222" s="65" t="s">
        <v>180</v>
      </c>
      <c r="AR222" s="65">
        <f>$P222</f>
        <v>15</v>
      </c>
      <c r="AS222" s="65">
        <f>AS219</f>
        <v>56</v>
      </c>
      <c r="AT222" s="65" t="s">
        <v>181</v>
      </c>
      <c r="AV222" s="65">
        <f>$P222</f>
        <v>15</v>
      </c>
      <c r="AW222" s="65">
        <f>AW219</f>
        <v>56</v>
      </c>
    </row>
    <row r="223" spans="14:49" ht="25.5" hidden="1" x14ac:dyDescent="0.2">
      <c r="N223" s="70" t="s">
        <v>52</v>
      </c>
      <c r="O223" s="70" t="s">
        <v>52</v>
      </c>
      <c r="P223" s="70" t="s">
        <v>0</v>
      </c>
      <c r="Q223" s="211" t="s">
        <v>145</v>
      </c>
      <c r="R223" s="70" t="s">
        <v>52</v>
      </c>
      <c r="S223" s="70" t="s">
        <v>52</v>
      </c>
      <c r="T223" s="70" t="s">
        <v>0</v>
      </c>
      <c r="U223" s="211" t="s">
        <v>145</v>
      </c>
      <c r="V223" s="70" t="s">
        <v>52</v>
      </c>
      <c r="W223" s="70" t="s">
        <v>52</v>
      </c>
      <c r="X223" s="70" t="s">
        <v>0</v>
      </c>
      <c r="Y223" s="211" t="s">
        <v>145</v>
      </c>
      <c r="Z223" s="70" t="s">
        <v>52</v>
      </c>
      <c r="AA223" s="70" t="s">
        <v>52</v>
      </c>
      <c r="AB223" s="70" t="s">
        <v>0</v>
      </c>
      <c r="AC223" s="211" t="s">
        <v>145</v>
      </c>
      <c r="AD223" s="70" t="s">
        <v>52</v>
      </c>
      <c r="AE223" s="70" t="s">
        <v>52</v>
      </c>
      <c r="AF223" s="70" t="s">
        <v>0</v>
      </c>
      <c r="AG223" s="211" t="s">
        <v>145</v>
      </c>
      <c r="AH223" s="70" t="s">
        <v>52</v>
      </c>
      <c r="AI223" s="70" t="s">
        <v>52</v>
      </c>
      <c r="AJ223" s="70" t="s">
        <v>0</v>
      </c>
      <c r="AK223" s="211" t="s">
        <v>145</v>
      </c>
      <c r="AL223" s="70" t="s">
        <v>52</v>
      </c>
      <c r="AM223" s="70" t="s">
        <v>52</v>
      </c>
      <c r="AN223" s="70" t="s">
        <v>0</v>
      </c>
      <c r="AO223" s="211" t="s">
        <v>145</v>
      </c>
      <c r="AP223" s="70" t="s">
        <v>52</v>
      </c>
      <c r="AQ223" s="70" t="s">
        <v>52</v>
      </c>
      <c r="AR223" s="70" t="s">
        <v>0</v>
      </c>
      <c r="AS223" s="211" t="s">
        <v>145</v>
      </c>
      <c r="AT223" s="70" t="s">
        <v>52</v>
      </c>
      <c r="AU223" s="70" t="s">
        <v>52</v>
      </c>
      <c r="AV223" s="70" t="s">
        <v>0</v>
      </c>
      <c r="AW223" s="211" t="s">
        <v>145</v>
      </c>
    </row>
    <row r="224" spans="14:49" hidden="1" x14ac:dyDescent="0.2">
      <c r="N224" s="65">
        <v>0</v>
      </c>
      <c r="O224" s="65">
        <v>0</v>
      </c>
      <c r="P224" s="65">
        <f>P222</f>
        <v>15</v>
      </c>
      <c r="Q224" s="65">
        <f>Q222</f>
        <v>56</v>
      </c>
      <c r="R224" s="65" t="s">
        <v>182</v>
      </c>
      <c r="S224" s="65" t="str">
        <f>$S$198</f>
        <v>&lt;4</v>
      </c>
      <c r="T224" s="65">
        <f>$P224</f>
        <v>15</v>
      </c>
      <c r="U224" s="65">
        <f>U222</f>
        <v>56</v>
      </c>
      <c r="V224" s="65" t="str">
        <f>$V$198</f>
        <v>&gt;3</v>
      </c>
      <c r="W224" s="65" t="s">
        <v>173</v>
      </c>
      <c r="X224" s="65">
        <f>$P224</f>
        <v>15</v>
      </c>
      <c r="Y224" s="65">
        <f>Y222</f>
        <v>56</v>
      </c>
      <c r="Z224" s="65" t="s">
        <v>174</v>
      </c>
      <c r="AA224" s="65" t="s">
        <v>175</v>
      </c>
      <c r="AB224" s="65">
        <f>$P224</f>
        <v>15</v>
      </c>
      <c r="AC224" s="65">
        <f>AC222</f>
        <v>56</v>
      </c>
      <c r="AD224" s="65" t="s">
        <v>116</v>
      </c>
      <c r="AE224" s="65" t="s">
        <v>176</v>
      </c>
      <c r="AF224" s="65">
        <f>$P224</f>
        <v>15</v>
      </c>
      <c r="AG224" s="65">
        <f>AG222</f>
        <v>56</v>
      </c>
      <c r="AH224" s="65" t="s">
        <v>177</v>
      </c>
      <c r="AI224" s="65" t="s">
        <v>117</v>
      </c>
      <c r="AJ224" s="65">
        <f>$P224</f>
        <v>15</v>
      </c>
      <c r="AK224" s="65">
        <f>AK222</f>
        <v>56</v>
      </c>
      <c r="AL224" s="65" t="s">
        <v>118</v>
      </c>
      <c r="AM224" s="65" t="s">
        <v>178</v>
      </c>
      <c r="AN224" s="65">
        <f>$P224</f>
        <v>15</v>
      </c>
      <c r="AO224" s="65">
        <f>AO222</f>
        <v>56</v>
      </c>
      <c r="AP224" s="65" t="s">
        <v>179</v>
      </c>
      <c r="AQ224" s="65" t="s">
        <v>180</v>
      </c>
      <c r="AR224" s="65">
        <f>$P224</f>
        <v>15</v>
      </c>
      <c r="AS224" s="65">
        <f>AS222</f>
        <v>56</v>
      </c>
      <c r="AT224" s="65" t="s">
        <v>181</v>
      </c>
      <c r="AV224" s="65">
        <f>$P224</f>
        <v>15</v>
      </c>
      <c r="AW224" s="65">
        <f>AW222</f>
        <v>56</v>
      </c>
    </row>
    <row r="225" spans="14:49" ht="25.5" hidden="1" x14ac:dyDescent="0.2">
      <c r="N225" s="70" t="s">
        <v>52</v>
      </c>
      <c r="O225" s="70" t="s">
        <v>52</v>
      </c>
      <c r="P225" s="70" t="s">
        <v>0</v>
      </c>
      <c r="Q225" s="211" t="s">
        <v>145</v>
      </c>
      <c r="R225" s="70" t="s">
        <v>52</v>
      </c>
      <c r="S225" s="70" t="s">
        <v>52</v>
      </c>
      <c r="T225" s="70" t="s">
        <v>0</v>
      </c>
      <c r="U225" s="211" t="s">
        <v>145</v>
      </c>
      <c r="V225" s="70" t="s">
        <v>52</v>
      </c>
      <c r="W225" s="70" t="s">
        <v>52</v>
      </c>
      <c r="X225" s="70" t="s">
        <v>0</v>
      </c>
      <c r="Y225" s="211" t="s">
        <v>145</v>
      </c>
      <c r="Z225" s="70" t="s">
        <v>52</v>
      </c>
      <c r="AA225" s="70" t="s">
        <v>52</v>
      </c>
      <c r="AB225" s="70" t="s">
        <v>0</v>
      </c>
      <c r="AC225" s="211" t="s">
        <v>145</v>
      </c>
      <c r="AD225" s="70" t="s">
        <v>52</v>
      </c>
      <c r="AE225" s="70" t="s">
        <v>52</v>
      </c>
      <c r="AF225" s="70" t="s">
        <v>0</v>
      </c>
      <c r="AG225" s="211" t="s">
        <v>145</v>
      </c>
      <c r="AH225" s="70" t="s">
        <v>52</v>
      </c>
      <c r="AI225" s="70" t="s">
        <v>52</v>
      </c>
      <c r="AJ225" s="70" t="s">
        <v>0</v>
      </c>
      <c r="AK225" s="211" t="s">
        <v>145</v>
      </c>
      <c r="AL225" s="70" t="s">
        <v>52</v>
      </c>
      <c r="AM225" s="70" t="s">
        <v>52</v>
      </c>
      <c r="AN225" s="70" t="s">
        <v>0</v>
      </c>
      <c r="AO225" s="211" t="s">
        <v>145</v>
      </c>
      <c r="AP225" s="70" t="s">
        <v>52</v>
      </c>
      <c r="AQ225" s="70" t="s">
        <v>52</v>
      </c>
      <c r="AR225" s="70" t="s">
        <v>0</v>
      </c>
      <c r="AS225" s="211" t="s">
        <v>145</v>
      </c>
      <c r="AT225" s="70" t="s">
        <v>52</v>
      </c>
      <c r="AU225" s="70" t="s">
        <v>52</v>
      </c>
      <c r="AV225" s="70" t="s">
        <v>0</v>
      </c>
      <c r="AW225" s="211" t="s">
        <v>145</v>
      </c>
    </row>
    <row r="226" spans="14:49" hidden="1" x14ac:dyDescent="0.2">
      <c r="N226" s="65">
        <v>0</v>
      </c>
      <c r="O226" s="65">
        <v>0</v>
      </c>
      <c r="P226" s="65">
        <f>P222</f>
        <v>15</v>
      </c>
      <c r="Q226" s="65">
        <f>Q224</f>
        <v>56</v>
      </c>
      <c r="R226" s="65" t="s">
        <v>182</v>
      </c>
      <c r="S226" s="65" t="str">
        <f>$S$198</f>
        <v>&lt;4</v>
      </c>
      <c r="T226" s="65">
        <f>$P226</f>
        <v>15</v>
      </c>
      <c r="U226" s="65">
        <f>U224</f>
        <v>56</v>
      </c>
      <c r="V226" s="65" t="str">
        <f>$V$198</f>
        <v>&gt;3</v>
      </c>
      <c r="W226" s="65" t="s">
        <v>173</v>
      </c>
      <c r="X226" s="65">
        <f>$P226</f>
        <v>15</v>
      </c>
      <c r="Y226" s="65">
        <f>Y224</f>
        <v>56</v>
      </c>
      <c r="Z226" s="65" t="s">
        <v>174</v>
      </c>
      <c r="AA226" s="65" t="s">
        <v>175</v>
      </c>
      <c r="AB226" s="65">
        <f>$P226</f>
        <v>15</v>
      </c>
      <c r="AC226" s="65">
        <f>AC224</f>
        <v>56</v>
      </c>
      <c r="AD226" s="65" t="s">
        <v>116</v>
      </c>
      <c r="AE226" s="65" t="s">
        <v>176</v>
      </c>
      <c r="AF226" s="65">
        <f>$P226</f>
        <v>15</v>
      </c>
      <c r="AG226" s="65">
        <f>AG224</f>
        <v>56</v>
      </c>
      <c r="AH226" s="65" t="s">
        <v>177</v>
      </c>
      <c r="AI226" s="65" t="s">
        <v>117</v>
      </c>
      <c r="AJ226" s="65">
        <f>$P226</f>
        <v>15</v>
      </c>
      <c r="AK226" s="65">
        <f>AK224</f>
        <v>56</v>
      </c>
      <c r="AL226" s="65" t="s">
        <v>118</v>
      </c>
      <c r="AM226" s="65" t="s">
        <v>178</v>
      </c>
      <c r="AN226" s="65">
        <f>$P226</f>
        <v>15</v>
      </c>
      <c r="AO226" s="65">
        <f>AO224</f>
        <v>56</v>
      </c>
      <c r="AP226" s="65" t="s">
        <v>179</v>
      </c>
      <c r="AQ226" s="65" t="s">
        <v>180</v>
      </c>
      <c r="AR226" s="65">
        <f>$P226</f>
        <v>15</v>
      </c>
      <c r="AS226" s="65">
        <f>AS224</f>
        <v>56</v>
      </c>
      <c r="AT226" s="65" t="s">
        <v>181</v>
      </c>
      <c r="AV226" s="65">
        <f>$P226</f>
        <v>15</v>
      </c>
      <c r="AW226" s="65">
        <f>AW224</f>
        <v>56</v>
      </c>
    </row>
    <row r="227" spans="14:49" hidden="1" x14ac:dyDescent="0.2"/>
    <row r="228" spans="14:49" ht="25.5" hidden="1" x14ac:dyDescent="0.2">
      <c r="N228" s="70" t="s">
        <v>52</v>
      </c>
      <c r="O228" s="70" t="s">
        <v>52</v>
      </c>
      <c r="P228" s="70" t="s">
        <v>0</v>
      </c>
      <c r="Q228" s="211" t="s">
        <v>145</v>
      </c>
      <c r="R228" s="70" t="s">
        <v>52</v>
      </c>
      <c r="S228" s="70" t="s">
        <v>52</v>
      </c>
      <c r="T228" s="70" t="s">
        <v>0</v>
      </c>
      <c r="U228" s="211" t="s">
        <v>145</v>
      </c>
      <c r="V228" s="70" t="s">
        <v>52</v>
      </c>
      <c r="W228" s="70" t="s">
        <v>52</v>
      </c>
      <c r="X228" s="70" t="s">
        <v>0</v>
      </c>
      <c r="Y228" s="211" t="s">
        <v>145</v>
      </c>
      <c r="Z228" s="70" t="s">
        <v>52</v>
      </c>
      <c r="AA228" s="70" t="s">
        <v>52</v>
      </c>
      <c r="AB228" s="70" t="s">
        <v>0</v>
      </c>
      <c r="AC228" s="211" t="s">
        <v>145</v>
      </c>
      <c r="AD228" s="70" t="s">
        <v>52</v>
      </c>
      <c r="AE228" s="70" t="s">
        <v>52</v>
      </c>
      <c r="AF228" s="70" t="s">
        <v>0</v>
      </c>
      <c r="AG228" s="211" t="s">
        <v>145</v>
      </c>
      <c r="AH228" s="70" t="s">
        <v>52</v>
      </c>
      <c r="AI228" s="70" t="s">
        <v>52</v>
      </c>
      <c r="AJ228" s="70" t="s">
        <v>0</v>
      </c>
      <c r="AK228" s="211" t="s">
        <v>145</v>
      </c>
      <c r="AL228" s="70" t="s">
        <v>52</v>
      </c>
      <c r="AM228" s="70" t="s">
        <v>52</v>
      </c>
      <c r="AN228" s="70" t="s">
        <v>0</v>
      </c>
      <c r="AO228" s="211" t="s">
        <v>145</v>
      </c>
      <c r="AP228" s="70" t="s">
        <v>52</v>
      </c>
      <c r="AQ228" s="70" t="s">
        <v>52</v>
      </c>
      <c r="AR228" s="70" t="s">
        <v>0</v>
      </c>
      <c r="AS228" s="211" t="s">
        <v>145</v>
      </c>
      <c r="AT228" s="70" t="s">
        <v>52</v>
      </c>
      <c r="AU228" s="70" t="s">
        <v>52</v>
      </c>
      <c r="AV228" s="70" t="s">
        <v>0</v>
      </c>
      <c r="AW228" s="211" t="s">
        <v>145</v>
      </c>
    </row>
    <row r="229" spans="14:49" hidden="1" x14ac:dyDescent="0.2">
      <c r="N229" s="65">
        <v>0</v>
      </c>
      <c r="O229" s="65">
        <v>0</v>
      </c>
      <c r="P229" s="65">
        <f>DGET('Bestandesdaten &gt;100 ha'!$AV$9:$AX$24,'Bestandesdaten &gt;100 ha'!$AX$9,B115:B116)</f>
        <v>16</v>
      </c>
      <c r="Q229" s="65">
        <f>Q226</f>
        <v>56</v>
      </c>
      <c r="R229" s="65" t="s">
        <v>182</v>
      </c>
      <c r="S229" s="65" t="str">
        <f>$S$198</f>
        <v>&lt;4</v>
      </c>
      <c r="T229" s="65">
        <f>$P229</f>
        <v>16</v>
      </c>
      <c r="U229" s="65">
        <f>U226</f>
        <v>56</v>
      </c>
      <c r="V229" s="65" t="str">
        <f>$V$198</f>
        <v>&gt;3</v>
      </c>
      <c r="W229" s="65" t="s">
        <v>173</v>
      </c>
      <c r="X229" s="65">
        <f>$P229</f>
        <v>16</v>
      </c>
      <c r="Y229" s="65">
        <f>Y226</f>
        <v>56</v>
      </c>
      <c r="Z229" s="65" t="s">
        <v>174</v>
      </c>
      <c r="AA229" s="65" t="s">
        <v>175</v>
      </c>
      <c r="AB229" s="65">
        <f>$P229</f>
        <v>16</v>
      </c>
      <c r="AC229" s="65">
        <f>AC226</f>
        <v>56</v>
      </c>
      <c r="AD229" s="65" t="s">
        <v>116</v>
      </c>
      <c r="AE229" s="65" t="s">
        <v>176</v>
      </c>
      <c r="AF229" s="65">
        <f>$P229</f>
        <v>16</v>
      </c>
      <c r="AG229" s="65">
        <f>AG226</f>
        <v>56</v>
      </c>
      <c r="AH229" s="65" t="s">
        <v>177</v>
      </c>
      <c r="AI229" s="65" t="s">
        <v>117</v>
      </c>
      <c r="AJ229" s="65">
        <f>$P229</f>
        <v>16</v>
      </c>
      <c r="AK229" s="65">
        <f>AK226</f>
        <v>56</v>
      </c>
      <c r="AL229" s="65" t="s">
        <v>118</v>
      </c>
      <c r="AM229" s="65" t="s">
        <v>178</v>
      </c>
      <c r="AN229" s="65">
        <f>$P229</f>
        <v>16</v>
      </c>
      <c r="AO229" s="65">
        <f>AO226</f>
        <v>56</v>
      </c>
      <c r="AP229" s="65" t="s">
        <v>179</v>
      </c>
      <c r="AQ229" s="65" t="s">
        <v>180</v>
      </c>
      <c r="AR229" s="65">
        <f>$P229</f>
        <v>16</v>
      </c>
      <c r="AS229" s="65">
        <f>AS226</f>
        <v>56</v>
      </c>
      <c r="AT229" s="65" t="s">
        <v>181</v>
      </c>
      <c r="AV229" s="65">
        <f>$P229</f>
        <v>16</v>
      </c>
      <c r="AW229" s="65">
        <f>AW226</f>
        <v>56</v>
      </c>
    </row>
    <row r="230" spans="14:49" ht="25.5" hidden="1" x14ac:dyDescent="0.2">
      <c r="N230" s="70" t="s">
        <v>52</v>
      </c>
      <c r="O230" s="70" t="s">
        <v>52</v>
      </c>
      <c r="P230" s="70" t="s">
        <v>0</v>
      </c>
      <c r="Q230" s="211" t="s">
        <v>145</v>
      </c>
      <c r="R230" s="70" t="s">
        <v>52</v>
      </c>
      <c r="S230" s="70" t="s">
        <v>52</v>
      </c>
      <c r="T230" s="70" t="s">
        <v>0</v>
      </c>
      <c r="U230" s="211" t="s">
        <v>145</v>
      </c>
      <c r="V230" s="70" t="s">
        <v>52</v>
      </c>
      <c r="W230" s="70" t="s">
        <v>52</v>
      </c>
      <c r="X230" s="70" t="s">
        <v>0</v>
      </c>
      <c r="Y230" s="211" t="s">
        <v>145</v>
      </c>
      <c r="Z230" s="70" t="s">
        <v>52</v>
      </c>
      <c r="AA230" s="70" t="s">
        <v>52</v>
      </c>
      <c r="AB230" s="70" t="s">
        <v>0</v>
      </c>
      <c r="AC230" s="211" t="s">
        <v>145</v>
      </c>
      <c r="AD230" s="70" t="s">
        <v>52</v>
      </c>
      <c r="AE230" s="70" t="s">
        <v>52</v>
      </c>
      <c r="AF230" s="70" t="s">
        <v>0</v>
      </c>
      <c r="AG230" s="211" t="s">
        <v>145</v>
      </c>
      <c r="AH230" s="70" t="s">
        <v>52</v>
      </c>
      <c r="AI230" s="70" t="s">
        <v>52</v>
      </c>
      <c r="AJ230" s="70" t="s">
        <v>0</v>
      </c>
      <c r="AK230" s="211" t="s">
        <v>145</v>
      </c>
      <c r="AL230" s="70" t="s">
        <v>52</v>
      </c>
      <c r="AM230" s="70" t="s">
        <v>52</v>
      </c>
      <c r="AN230" s="70" t="s">
        <v>0</v>
      </c>
      <c r="AO230" s="211" t="s">
        <v>145</v>
      </c>
      <c r="AP230" s="70" t="s">
        <v>52</v>
      </c>
      <c r="AQ230" s="70" t="s">
        <v>52</v>
      </c>
      <c r="AR230" s="70" t="s">
        <v>0</v>
      </c>
      <c r="AS230" s="211" t="s">
        <v>145</v>
      </c>
      <c r="AT230" s="70" t="s">
        <v>52</v>
      </c>
      <c r="AU230" s="70" t="s">
        <v>52</v>
      </c>
      <c r="AV230" s="70" t="s">
        <v>0</v>
      </c>
      <c r="AW230" s="211" t="s">
        <v>145</v>
      </c>
    </row>
    <row r="231" spans="14:49" hidden="1" x14ac:dyDescent="0.2">
      <c r="N231" s="65">
        <v>0</v>
      </c>
      <c r="O231" s="65">
        <v>0</v>
      </c>
      <c r="P231" s="65">
        <f>P229</f>
        <v>16</v>
      </c>
      <c r="Q231" s="65">
        <f>Q229</f>
        <v>56</v>
      </c>
      <c r="R231" s="65" t="s">
        <v>182</v>
      </c>
      <c r="S231" s="65" t="str">
        <f>$S$198</f>
        <v>&lt;4</v>
      </c>
      <c r="T231" s="65">
        <f>$P231</f>
        <v>16</v>
      </c>
      <c r="U231" s="65">
        <f>U229</f>
        <v>56</v>
      </c>
      <c r="V231" s="65" t="str">
        <f>$V$198</f>
        <v>&gt;3</v>
      </c>
      <c r="W231" s="65" t="s">
        <v>173</v>
      </c>
      <c r="X231" s="65">
        <f>$P231</f>
        <v>16</v>
      </c>
      <c r="Y231" s="65">
        <f>Y229</f>
        <v>56</v>
      </c>
      <c r="Z231" s="65" t="s">
        <v>174</v>
      </c>
      <c r="AA231" s="65" t="s">
        <v>175</v>
      </c>
      <c r="AB231" s="65">
        <f>$P231</f>
        <v>16</v>
      </c>
      <c r="AC231" s="65">
        <f>AC229</f>
        <v>56</v>
      </c>
      <c r="AD231" s="65" t="s">
        <v>116</v>
      </c>
      <c r="AE231" s="65" t="s">
        <v>176</v>
      </c>
      <c r="AF231" s="65">
        <f>$P231</f>
        <v>16</v>
      </c>
      <c r="AG231" s="65">
        <f>AG229</f>
        <v>56</v>
      </c>
      <c r="AH231" s="65" t="s">
        <v>177</v>
      </c>
      <c r="AI231" s="65" t="s">
        <v>117</v>
      </c>
      <c r="AJ231" s="65">
        <f>$P231</f>
        <v>16</v>
      </c>
      <c r="AK231" s="65">
        <f>AK229</f>
        <v>56</v>
      </c>
      <c r="AL231" s="65" t="s">
        <v>118</v>
      </c>
      <c r="AM231" s="65" t="s">
        <v>178</v>
      </c>
      <c r="AN231" s="65">
        <f>$P231</f>
        <v>16</v>
      </c>
      <c r="AO231" s="65">
        <f>AO229</f>
        <v>56</v>
      </c>
      <c r="AP231" s="65" t="s">
        <v>179</v>
      </c>
      <c r="AQ231" s="65" t="s">
        <v>180</v>
      </c>
      <c r="AR231" s="65">
        <f>$P231</f>
        <v>16</v>
      </c>
      <c r="AS231" s="65">
        <f>AS229</f>
        <v>56</v>
      </c>
      <c r="AT231" s="65" t="s">
        <v>181</v>
      </c>
      <c r="AV231" s="65">
        <f>$P231</f>
        <v>16</v>
      </c>
      <c r="AW231" s="65">
        <f>AW229</f>
        <v>56</v>
      </c>
    </row>
    <row r="232" spans="14:49" ht="25.5" hidden="1" x14ac:dyDescent="0.2">
      <c r="N232" s="70" t="s">
        <v>52</v>
      </c>
      <c r="O232" s="70" t="s">
        <v>52</v>
      </c>
      <c r="P232" s="70" t="s">
        <v>0</v>
      </c>
      <c r="Q232" s="211" t="s">
        <v>145</v>
      </c>
      <c r="R232" s="70" t="s">
        <v>52</v>
      </c>
      <c r="S232" s="70" t="s">
        <v>52</v>
      </c>
      <c r="T232" s="70" t="s">
        <v>0</v>
      </c>
      <c r="U232" s="211" t="s">
        <v>145</v>
      </c>
      <c r="V232" s="70" t="s">
        <v>52</v>
      </c>
      <c r="W232" s="70" t="s">
        <v>52</v>
      </c>
      <c r="X232" s="70" t="s">
        <v>0</v>
      </c>
      <c r="Y232" s="211" t="s">
        <v>145</v>
      </c>
      <c r="Z232" s="70" t="s">
        <v>52</v>
      </c>
      <c r="AA232" s="70" t="s">
        <v>52</v>
      </c>
      <c r="AB232" s="70" t="s">
        <v>0</v>
      </c>
      <c r="AC232" s="211" t="s">
        <v>145</v>
      </c>
      <c r="AD232" s="70" t="s">
        <v>52</v>
      </c>
      <c r="AE232" s="70" t="s">
        <v>52</v>
      </c>
      <c r="AF232" s="70" t="s">
        <v>0</v>
      </c>
      <c r="AG232" s="211" t="s">
        <v>145</v>
      </c>
      <c r="AH232" s="70" t="s">
        <v>52</v>
      </c>
      <c r="AI232" s="70" t="s">
        <v>52</v>
      </c>
      <c r="AJ232" s="70" t="s">
        <v>0</v>
      </c>
      <c r="AK232" s="211" t="s">
        <v>145</v>
      </c>
      <c r="AL232" s="70" t="s">
        <v>52</v>
      </c>
      <c r="AM232" s="70" t="s">
        <v>52</v>
      </c>
      <c r="AN232" s="70" t="s">
        <v>0</v>
      </c>
      <c r="AO232" s="211" t="s">
        <v>145</v>
      </c>
      <c r="AP232" s="70" t="s">
        <v>52</v>
      </c>
      <c r="AQ232" s="70" t="s">
        <v>52</v>
      </c>
      <c r="AR232" s="70" t="s">
        <v>0</v>
      </c>
      <c r="AS232" s="211" t="s">
        <v>145</v>
      </c>
      <c r="AT232" s="70" t="s">
        <v>52</v>
      </c>
      <c r="AU232" s="70" t="s">
        <v>52</v>
      </c>
      <c r="AV232" s="70" t="s">
        <v>0</v>
      </c>
      <c r="AW232" s="211" t="s">
        <v>145</v>
      </c>
    </row>
    <row r="233" spans="14:49" hidden="1" x14ac:dyDescent="0.2">
      <c r="N233" s="65">
        <v>0</v>
      </c>
      <c r="O233" s="65">
        <v>0</v>
      </c>
      <c r="P233" s="65">
        <f>P229</f>
        <v>16</v>
      </c>
      <c r="Q233" s="65">
        <f>Q231</f>
        <v>56</v>
      </c>
      <c r="R233" s="65" t="s">
        <v>182</v>
      </c>
      <c r="S233" s="65" t="str">
        <f>$S$198</f>
        <v>&lt;4</v>
      </c>
      <c r="T233" s="65">
        <f>$P233</f>
        <v>16</v>
      </c>
      <c r="U233" s="65">
        <f>U231</f>
        <v>56</v>
      </c>
      <c r="V233" s="65" t="str">
        <f>$V$198</f>
        <v>&gt;3</v>
      </c>
      <c r="W233" s="65" t="s">
        <v>173</v>
      </c>
      <c r="X233" s="65">
        <f>$P233</f>
        <v>16</v>
      </c>
      <c r="Y233" s="65">
        <f>Y231</f>
        <v>56</v>
      </c>
      <c r="Z233" s="65" t="s">
        <v>174</v>
      </c>
      <c r="AA233" s="65" t="s">
        <v>175</v>
      </c>
      <c r="AB233" s="65">
        <f>$P233</f>
        <v>16</v>
      </c>
      <c r="AC233" s="65">
        <f>AC231</f>
        <v>56</v>
      </c>
      <c r="AD233" s="65" t="s">
        <v>116</v>
      </c>
      <c r="AE233" s="65" t="s">
        <v>176</v>
      </c>
      <c r="AF233" s="65">
        <f>$P233</f>
        <v>16</v>
      </c>
      <c r="AG233" s="65">
        <f>AG231</f>
        <v>56</v>
      </c>
      <c r="AH233" s="65" t="s">
        <v>177</v>
      </c>
      <c r="AI233" s="65" t="s">
        <v>117</v>
      </c>
      <c r="AJ233" s="65">
        <f>$P233</f>
        <v>16</v>
      </c>
      <c r="AK233" s="65">
        <f>AK231</f>
        <v>56</v>
      </c>
      <c r="AL233" s="65" t="s">
        <v>118</v>
      </c>
      <c r="AM233" s="65" t="s">
        <v>178</v>
      </c>
      <c r="AN233" s="65">
        <f>$P233</f>
        <v>16</v>
      </c>
      <c r="AO233" s="65">
        <f>AO231</f>
        <v>56</v>
      </c>
      <c r="AP233" s="65" t="s">
        <v>179</v>
      </c>
      <c r="AQ233" s="65" t="s">
        <v>180</v>
      </c>
      <c r="AR233" s="65">
        <f>$P233</f>
        <v>16</v>
      </c>
      <c r="AS233" s="65">
        <f>AS231</f>
        <v>56</v>
      </c>
      <c r="AT233" s="65" t="s">
        <v>181</v>
      </c>
      <c r="AV233" s="65">
        <f>$P233</f>
        <v>16</v>
      </c>
      <c r="AW233" s="65">
        <f>AW231</f>
        <v>56</v>
      </c>
    </row>
    <row r="234" spans="14:49" hidden="1" x14ac:dyDescent="0.2"/>
    <row r="235" spans="14:49" ht="25.5" hidden="1" x14ac:dyDescent="0.2">
      <c r="N235" s="70" t="s">
        <v>52</v>
      </c>
      <c r="O235" s="70" t="s">
        <v>52</v>
      </c>
      <c r="P235" s="70" t="s">
        <v>0</v>
      </c>
      <c r="Q235" s="211" t="s">
        <v>145</v>
      </c>
      <c r="R235" s="70" t="s">
        <v>52</v>
      </c>
      <c r="S235" s="70" t="s">
        <v>52</v>
      </c>
      <c r="T235" s="70" t="s">
        <v>0</v>
      </c>
      <c r="U235" s="211" t="s">
        <v>145</v>
      </c>
      <c r="V235" s="70" t="s">
        <v>52</v>
      </c>
      <c r="W235" s="70" t="s">
        <v>52</v>
      </c>
      <c r="X235" s="70" t="s">
        <v>0</v>
      </c>
      <c r="Y235" s="211" t="s">
        <v>145</v>
      </c>
      <c r="Z235" s="70" t="s">
        <v>52</v>
      </c>
      <c r="AA235" s="70" t="s">
        <v>52</v>
      </c>
      <c r="AB235" s="70" t="s">
        <v>0</v>
      </c>
      <c r="AC235" s="211" t="s">
        <v>145</v>
      </c>
      <c r="AD235" s="70" t="s">
        <v>52</v>
      </c>
      <c r="AE235" s="70" t="s">
        <v>52</v>
      </c>
      <c r="AF235" s="70" t="s">
        <v>0</v>
      </c>
      <c r="AG235" s="211" t="s">
        <v>145</v>
      </c>
      <c r="AH235" s="70" t="s">
        <v>52</v>
      </c>
      <c r="AI235" s="70" t="s">
        <v>52</v>
      </c>
      <c r="AJ235" s="70" t="s">
        <v>0</v>
      </c>
      <c r="AK235" s="211" t="s">
        <v>145</v>
      </c>
      <c r="AL235" s="70" t="s">
        <v>52</v>
      </c>
      <c r="AM235" s="70" t="s">
        <v>52</v>
      </c>
      <c r="AN235" s="70" t="s">
        <v>0</v>
      </c>
      <c r="AO235" s="211" t="s">
        <v>145</v>
      </c>
      <c r="AP235" s="70" t="s">
        <v>52</v>
      </c>
      <c r="AQ235" s="70" t="s">
        <v>52</v>
      </c>
      <c r="AR235" s="70" t="s">
        <v>0</v>
      </c>
      <c r="AS235" s="211" t="s">
        <v>145</v>
      </c>
      <c r="AT235" s="70" t="s">
        <v>52</v>
      </c>
      <c r="AU235" s="70" t="s">
        <v>52</v>
      </c>
      <c r="AV235" s="70" t="s">
        <v>0</v>
      </c>
      <c r="AW235" s="211" t="s">
        <v>145</v>
      </c>
    </row>
    <row r="236" spans="14:49" hidden="1" x14ac:dyDescent="0.2">
      <c r="N236" s="65">
        <v>0</v>
      </c>
      <c r="O236" s="65">
        <v>0</v>
      </c>
      <c r="P236" s="65">
        <f>DGET('Bestandesdaten &gt;100 ha'!$AV$9:$AX$24,'Bestandesdaten &gt;100 ha'!$AX$9,B122:B123)</f>
        <v>21</v>
      </c>
      <c r="Q236" s="65">
        <f>Q233</f>
        <v>56</v>
      </c>
      <c r="R236" s="65" t="s">
        <v>182</v>
      </c>
      <c r="S236" s="65" t="str">
        <f>$S$198</f>
        <v>&lt;4</v>
      </c>
      <c r="T236" s="65">
        <f>$P236</f>
        <v>21</v>
      </c>
      <c r="U236" s="65">
        <f>U233</f>
        <v>56</v>
      </c>
      <c r="V236" s="65" t="str">
        <f>$V$198</f>
        <v>&gt;3</v>
      </c>
      <c r="W236" s="65" t="s">
        <v>173</v>
      </c>
      <c r="X236" s="65">
        <f>$P236</f>
        <v>21</v>
      </c>
      <c r="Y236" s="65">
        <f>Y233</f>
        <v>56</v>
      </c>
      <c r="Z236" s="65" t="s">
        <v>174</v>
      </c>
      <c r="AA236" s="65" t="s">
        <v>175</v>
      </c>
      <c r="AB236" s="65">
        <f>$P236</f>
        <v>21</v>
      </c>
      <c r="AC236" s="65">
        <f>AC233</f>
        <v>56</v>
      </c>
      <c r="AD236" s="65" t="s">
        <v>116</v>
      </c>
      <c r="AE236" s="65" t="s">
        <v>176</v>
      </c>
      <c r="AF236" s="65">
        <f>$P236</f>
        <v>21</v>
      </c>
      <c r="AG236" s="65">
        <f>AG233</f>
        <v>56</v>
      </c>
      <c r="AH236" s="65" t="s">
        <v>177</v>
      </c>
      <c r="AI236" s="65" t="s">
        <v>117</v>
      </c>
      <c r="AJ236" s="65">
        <f>$P236</f>
        <v>21</v>
      </c>
      <c r="AK236" s="65">
        <f>AK233</f>
        <v>56</v>
      </c>
      <c r="AL236" s="65" t="s">
        <v>118</v>
      </c>
      <c r="AM236" s="65" t="s">
        <v>178</v>
      </c>
      <c r="AN236" s="65">
        <f>$P236</f>
        <v>21</v>
      </c>
      <c r="AO236" s="65">
        <f>AO233</f>
        <v>56</v>
      </c>
      <c r="AP236" s="65" t="s">
        <v>179</v>
      </c>
      <c r="AQ236" s="65" t="s">
        <v>180</v>
      </c>
      <c r="AR236" s="65">
        <f>$P236</f>
        <v>21</v>
      </c>
      <c r="AS236" s="65">
        <f>AS233</f>
        <v>56</v>
      </c>
      <c r="AT236" s="65" t="s">
        <v>181</v>
      </c>
      <c r="AV236" s="65">
        <f>$P236</f>
        <v>21</v>
      </c>
      <c r="AW236" s="65">
        <f>AW233</f>
        <v>56</v>
      </c>
    </row>
    <row r="237" spans="14:49" ht="25.5" hidden="1" x14ac:dyDescent="0.2">
      <c r="N237" s="70" t="s">
        <v>52</v>
      </c>
      <c r="O237" s="70" t="s">
        <v>52</v>
      </c>
      <c r="P237" s="70" t="s">
        <v>0</v>
      </c>
      <c r="Q237" s="211" t="s">
        <v>145</v>
      </c>
      <c r="R237" s="70" t="s">
        <v>52</v>
      </c>
      <c r="S237" s="70" t="s">
        <v>52</v>
      </c>
      <c r="T237" s="70" t="s">
        <v>0</v>
      </c>
      <c r="U237" s="211" t="s">
        <v>145</v>
      </c>
      <c r="V237" s="70" t="s">
        <v>52</v>
      </c>
      <c r="W237" s="70" t="s">
        <v>52</v>
      </c>
      <c r="X237" s="70" t="s">
        <v>0</v>
      </c>
      <c r="Y237" s="211" t="s">
        <v>145</v>
      </c>
      <c r="Z237" s="70" t="s">
        <v>52</v>
      </c>
      <c r="AA237" s="70" t="s">
        <v>52</v>
      </c>
      <c r="AB237" s="70" t="s">
        <v>0</v>
      </c>
      <c r="AC237" s="211" t="s">
        <v>145</v>
      </c>
      <c r="AD237" s="70" t="s">
        <v>52</v>
      </c>
      <c r="AE237" s="70" t="s">
        <v>52</v>
      </c>
      <c r="AF237" s="70" t="s">
        <v>0</v>
      </c>
      <c r="AG237" s="211" t="s">
        <v>145</v>
      </c>
      <c r="AH237" s="70" t="s">
        <v>52</v>
      </c>
      <c r="AI237" s="70" t="s">
        <v>52</v>
      </c>
      <c r="AJ237" s="70" t="s">
        <v>0</v>
      </c>
      <c r="AK237" s="211" t="s">
        <v>145</v>
      </c>
      <c r="AL237" s="70" t="s">
        <v>52</v>
      </c>
      <c r="AM237" s="70" t="s">
        <v>52</v>
      </c>
      <c r="AN237" s="70" t="s">
        <v>0</v>
      </c>
      <c r="AO237" s="211" t="s">
        <v>145</v>
      </c>
      <c r="AP237" s="70" t="s">
        <v>52</v>
      </c>
      <c r="AQ237" s="70" t="s">
        <v>52</v>
      </c>
      <c r="AR237" s="70" t="s">
        <v>0</v>
      </c>
      <c r="AS237" s="211" t="s">
        <v>145</v>
      </c>
      <c r="AT237" s="70" t="s">
        <v>52</v>
      </c>
      <c r="AU237" s="70" t="s">
        <v>52</v>
      </c>
      <c r="AV237" s="70" t="s">
        <v>0</v>
      </c>
      <c r="AW237" s="211" t="s">
        <v>145</v>
      </c>
    </row>
    <row r="238" spans="14:49" hidden="1" x14ac:dyDescent="0.2">
      <c r="N238" s="65">
        <v>0</v>
      </c>
      <c r="O238" s="65">
        <v>0</v>
      </c>
      <c r="P238" s="65">
        <f>P236</f>
        <v>21</v>
      </c>
      <c r="Q238" s="65">
        <f>Q236</f>
        <v>56</v>
      </c>
      <c r="R238" s="65" t="s">
        <v>182</v>
      </c>
      <c r="S238" s="65" t="str">
        <f>$S$198</f>
        <v>&lt;4</v>
      </c>
      <c r="T238" s="65">
        <f>$P238</f>
        <v>21</v>
      </c>
      <c r="U238" s="65">
        <f>U236</f>
        <v>56</v>
      </c>
      <c r="V238" s="65" t="str">
        <f>$V$198</f>
        <v>&gt;3</v>
      </c>
      <c r="W238" s="65" t="s">
        <v>173</v>
      </c>
      <c r="X238" s="65">
        <f>$P238</f>
        <v>21</v>
      </c>
      <c r="Y238" s="65">
        <f>Y236</f>
        <v>56</v>
      </c>
      <c r="Z238" s="65" t="s">
        <v>174</v>
      </c>
      <c r="AA238" s="65" t="s">
        <v>175</v>
      </c>
      <c r="AB238" s="65">
        <f>$P238</f>
        <v>21</v>
      </c>
      <c r="AC238" s="65">
        <f>AC236</f>
        <v>56</v>
      </c>
      <c r="AD238" s="65" t="s">
        <v>116</v>
      </c>
      <c r="AE238" s="65" t="s">
        <v>176</v>
      </c>
      <c r="AF238" s="65">
        <f>$P238</f>
        <v>21</v>
      </c>
      <c r="AG238" s="65">
        <f>AG236</f>
        <v>56</v>
      </c>
      <c r="AH238" s="65" t="s">
        <v>177</v>
      </c>
      <c r="AI238" s="65" t="s">
        <v>117</v>
      </c>
      <c r="AJ238" s="65">
        <f>$P238</f>
        <v>21</v>
      </c>
      <c r="AK238" s="65">
        <f>AK236</f>
        <v>56</v>
      </c>
      <c r="AL238" s="65" t="s">
        <v>118</v>
      </c>
      <c r="AM238" s="65" t="s">
        <v>178</v>
      </c>
      <c r="AN238" s="65">
        <f>$P238</f>
        <v>21</v>
      </c>
      <c r="AO238" s="65">
        <f>AO236</f>
        <v>56</v>
      </c>
      <c r="AP238" s="65" t="s">
        <v>179</v>
      </c>
      <c r="AQ238" s="65" t="s">
        <v>180</v>
      </c>
      <c r="AR238" s="65">
        <f>$P238</f>
        <v>21</v>
      </c>
      <c r="AS238" s="65">
        <f>AS236</f>
        <v>56</v>
      </c>
      <c r="AT238" s="65" t="s">
        <v>181</v>
      </c>
      <c r="AV238" s="65">
        <f>$P238</f>
        <v>21</v>
      </c>
      <c r="AW238" s="65">
        <f>AW236</f>
        <v>56</v>
      </c>
    </row>
    <row r="239" spans="14:49" ht="25.5" hidden="1" x14ac:dyDescent="0.2">
      <c r="N239" s="70" t="s">
        <v>52</v>
      </c>
      <c r="O239" s="70" t="s">
        <v>52</v>
      </c>
      <c r="P239" s="70" t="s">
        <v>0</v>
      </c>
      <c r="Q239" s="211" t="s">
        <v>145</v>
      </c>
      <c r="R239" s="70" t="s">
        <v>52</v>
      </c>
      <c r="S239" s="70" t="s">
        <v>52</v>
      </c>
      <c r="T239" s="70" t="s">
        <v>0</v>
      </c>
      <c r="U239" s="211" t="s">
        <v>145</v>
      </c>
      <c r="V239" s="70" t="s">
        <v>52</v>
      </c>
      <c r="W239" s="70" t="s">
        <v>52</v>
      </c>
      <c r="X239" s="70" t="s">
        <v>0</v>
      </c>
      <c r="Y239" s="211" t="s">
        <v>145</v>
      </c>
      <c r="Z239" s="70" t="s">
        <v>52</v>
      </c>
      <c r="AA239" s="70" t="s">
        <v>52</v>
      </c>
      <c r="AB239" s="70" t="s">
        <v>0</v>
      </c>
      <c r="AC239" s="211" t="s">
        <v>145</v>
      </c>
      <c r="AD239" s="70" t="s">
        <v>52</v>
      </c>
      <c r="AE239" s="70" t="s">
        <v>52</v>
      </c>
      <c r="AF239" s="70" t="s">
        <v>0</v>
      </c>
      <c r="AG239" s="211" t="s">
        <v>145</v>
      </c>
      <c r="AH239" s="70" t="s">
        <v>52</v>
      </c>
      <c r="AI239" s="70" t="s">
        <v>52</v>
      </c>
      <c r="AJ239" s="70" t="s">
        <v>0</v>
      </c>
      <c r="AK239" s="211" t="s">
        <v>145</v>
      </c>
      <c r="AL239" s="70" t="s">
        <v>52</v>
      </c>
      <c r="AM239" s="70" t="s">
        <v>52</v>
      </c>
      <c r="AN239" s="70" t="s">
        <v>0</v>
      </c>
      <c r="AO239" s="211" t="s">
        <v>145</v>
      </c>
      <c r="AP239" s="70" t="s">
        <v>52</v>
      </c>
      <c r="AQ239" s="70" t="s">
        <v>52</v>
      </c>
      <c r="AR239" s="70" t="s">
        <v>0</v>
      </c>
      <c r="AS239" s="211" t="s">
        <v>145</v>
      </c>
      <c r="AT239" s="70" t="s">
        <v>52</v>
      </c>
      <c r="AU239" s="70" t="s">
        <v>52</v>
      </c>
      <c r="AV239" s="70" t="s">
        <v>0</v>
      </c>
      <c r="AW239" s="211" t="s">
        <v>145</v>
      </c>
    </row>
    <row r="240" spans="14:49" hidden="1" x14ac:dyDescent="0.2">
      <c r="N240" s="65">
        <v>0</v>
      </c>
      <c r="O240" s="65">
        <v>0</v>
      </c>
      <c r="P240" s="65">
        <f>P236</f>
        <v>21</v>
      </c>
      <c r="Q240" s="65">
        <f>Q238</f>
        <v>56</v>
      </c>
      <c r="R240" s="65" t="s">
        <v>182</v>
      </c>
      <c r="S240" s="65" t="str">
        <f>$S$198</f>
        <v>&lt;4</v>
      </c>
      <c r="T240" s="65">
        <f>$P240</f>
        <v>21</v>
      </c>
      <c r="U240" s="65">
        <f>U238</f>
        <v>56</v>
      </c>
      <c r="V240" s="65" t="str">
        <f>$V$198</f>
        <v>&gt;3</v>
      </c>
      <c r="W240" s="65" t="s">
        <v>173</v>
      </c>
      <c r="X240" s="65">
        <f>$P240</f>
        <v>21</v>
      </c>
      <c r="Y240" s="65">
        <f>Y238</f>
        <v>56</v>
      </c>
      <c r="Z240" s="65" t="s">
        <v>174</v>
      </c>
      <c r="AA240" s="65" t="s">
        <v>175</v>
      </c>
      <c r="AB240" s="65">
        <f>$P240</f>
        <v>21</v>
      </c>
      <c r="AC240" s="65">
        <f>AC238</f>
        <v>56</v>
      </c>
      <c r="AD240" s="65" t="s">
        <v>116</v>
      </c>
      <c r="AE240" s="65" t="s">
        <v>176</v>
      </c>
      <c r="AF240" s="65">
        <f>$P240</f>
        <v>21</v>
      </c>
      <c r="AG240" s="65">
        <f>AG238</f>
        <v>56</v>
      </c>
      <c r="AH240" s="65" t="s">
        <v>177</v>
      </c>
      <c r="AI240" s="65" t="s">
        <v>117</v>
      </c>
      <c r="AJ240" s="65">
        <f>$P240</f>
        <v>21</v>
      </c>
      <c r="AK240" s="65">
        <f>AK238</f>
        <v>56</v>
      </c>
      <c r="AL240" s="65" t="s">
        <v>118</v>
      </c>
      <c r="AM240" s="65" t="s">
        <v>178</v>
      </c>
      <c r="AN240" s="65">
        <f>$P240</f>
        <v>21</v>
      </c>
      <c r="AO240" s="65">
        <f>AO238</f>
        <v>56</v>
      </c>
      <c r="AP240" s="65" t="s">
        <v>179</v>
      </c>
      <c r="AQ240" s="65" t="s">
        <v>180</v>
      </c>
      <c r="AR240" s="65">
        <f>$P240</f>
        <v>21</v>
      </c>
      <c r="AS240" s="65">
        <f>AS238</f>
        <v>56</v>
      </c>
      <c r="AT240" s="65" t="s">
        <v>181</v>
      </c>
      <c r="AV240" s="65">
        <f>$P240</f>
        <v>21</v>
      </c>
      <c r="AW240" s="65">
        <f>AW238</f>
        <v>56</v>
      </c>
    </row>
    <row r="241" spans="13:49" hidden="1" x14ac:dyDescent="0.2"/>
    <row r="242" spans="13:49" ht="25.5" hidden="1" x14ac:dyDescent="0.2">
      <c r="N242" s="70" t="s">
        <v>52</v>
      </c>
      <c r="O242" s="70" t="s">
        <v>52</v>
      </c>
      <c r="P242" s="70" t="s">
        <v>0</v>
      </c>
      <c r="Q242" s="211" t="s">
        <v>145</v>
      </c>
      <c r="R242" s="70" t="s">
        <v>52</v>
      </c>
      <c r="S242" s="70" t="s">
        <v>52</v>
      </c>
      <c r="T242" s="70" t="s">
        <v>0</v>
      </c>
      <c r="U242" s="211" t="s">
        <v>145</v>
      </c>
      <c r="V242" s="70" t="s">
        <v>52</v>
      </c>
      <c r="W242" s="70" t="s">
        <v>52</v>
      </c>
      <c r="X242" s="70" t="s">
        <v>0</v>
      </c>
      <c r="Y242" s="211" t="s">
        <v>145</v>
      </c>
      <c r="Z242" s="70" t="s">
        <v>52</v>
      </c>
      <c r="AA242" s="70" t="s">
        <v>52</v>
      </c>
      <c r="AB242" s="70" t="s">
        <v>0</v>
      </c>
      <c r="AC242" s="211" t="s">
        <v>145</v>
      </c>
      <c r="AD242" s="70" t="s">
        <v>52</v>
      </c>
      <c r="AE242" s="70" t="s">
        <v>52</v>
      </c>
      <c r="AF242" s="70" t="s">
        <v>0</v>
      </c>
      <c r="AG242" s="211" t="s">
        <v>145</v>
      </c>
      <c r="AH242" s="70" t="s">
        <v>52</v>
      </c>
      <c r="AI242" s="70" t="s">
        <v>52</v>
      </c>
      <c r="AJ242" s="70" t="s">
        <v>0</v>
      </c>
      <c r="AK242" s="211" t="s">
        <v>145</v>
      </c>
      <c r="AL242" s="70" t="s">
        <v>52</v>
      </c>
      <c r="AM242" s="70" t="s">
        <v>52</v>
      </c>
      <c r="AN242" s="70" t="s">
        <v>0</v>
      </c>
      <c r="AO242" s="211" t="s">
        <v>145</v>
      </c>
      <c r="AP242" s="70" t="s">
        <v>52</v>
      </c>
      <c r="AQ242" s="70" t="s">
        <v>52</v>
      </c>
      <c r="AR242" s="70" t="s">
        <v>0</v>
      </c>
      <c r="AS242" s="211" t="s">
        <v>145</v>
      </c>
      <c r="AT242" s="70" t="s">
        <v>52</v>
      </c>
      <c r="AU242" s="70" t="s">
        <v>52</v>
      </c>
      <c r="AV242" s="70" t="s">
        <v>0</v>
      </c>
      <c r="AW242" s="211" t="s">
        <v>145</v>
      </c>
    </row>
    <row r="243" spans="13:49" hidden="1" x14ac:dyDescent="0.2">
      <c r="N243" s="65">
        <v>0</v>
      </c>
      <c r="O243" s="65">
        <v>0</v>
      </c>
      <c r="P243" s="65">
        <f>DGET('Bestandesdaten &gt;100 ha'!$AV$9:$AX$24,'Bestandesdaten &gt;100 ha'!$AX$9,B129:B130)</f>
        <v>22</v>
      </c>
      <c r="Q243" s="65">
        <f>Q240</f>
        <v>56</v>
      </c>
      <c r="R243" s="65" t="s">
        <v>182</v>
      </c>
      <c r="S243" s="65" t="str">
        <f>$S$198</f>
        <v>&lt;4</v>
      </c>
      <c r="T243" s="65">
        <f>$P243</f>
        <v>22</v>
      </c>
      <c r="U243" s="65">
        <f>U240</f>
        <v>56</v>
      </c>
      <c r="V243" s="65" t="str">
        <f>$V$198</f>
        <v>&gt;3</v>
      </c>
      <c r="W243" s="65" t="s">
        <v>173</v>
      </c>
      <c r="X243" s="65">
        <f>$P243</f>
        <v>22</v>
      </c>
      <c r="Y243" s="65">
        <f>Y240</f>
        <v>56</v>
      </c>
      <c r="Z243" s="65" t="s">
        <v>174</v>
      </c>
      <c r="AA243" s="65" t="s">
        <v>175</v>
      </c>
      <c r="AB243" s="65">
        <f>$P243</f>
        <v>22</v>
      </c>
      <c r="AC243" s="65">
        <f>AC240</f>
        <v>56</v>
      </c>
      <c r="AD243" s="65" t="s">
        <v>116</v>
      </c>
      <c r="AE243" s="65" t="s">
        <v>176</v>
      </c>
      <c r="AF243" s="65">
        <f>$P243</f>
        <v>22</v>
      </c>
      <c r="AG243" s="65">
        <f>AG240</f>
        <v>56</v>
      </c>
      <c r="AH243" s="65" t="s">
        <v>177</v>
      </c>
      <c r="AI243" s="65" t="s">
        <v>117</v>
      </c>
      <c r="AJ243" s="65">
        <f>$P243</f>
        <v>22</v>
      </c>
      <c r="AK243" s="65">
        <f>AK240</f>
        <v>56</v>
      </c>
      <c r="AL243" s="65" t="s">
        <v>118</v>
      </c>
      <c r="AM243" s="65" t="s">
        <v>178</v>
      </c>
      <c r="AN243" s="65">
        <f>$P243</f>
        <v>22</v>
      </c>
      <c r="AO243" s="65">
        <f>AO240</f>
        <v>56</v>
      </c>
      <c r="AP243" s="65" t="s">
        <v>179</v>
      </c>
      <c r="AQ243" s="65" t="s">
        <v>180</v>
      </c>
      <c r="AR243" s="65">
        <f>$P243</f>
        <v>22</v>
      </c>
      <c r="AS243" s="65">
        <f>AS240</f>
        <v>56</v>
      </c>
      <c r="AT243" s="65" t="s">
        <v>181</v>
      </c>
      <c r="AV243" s="65">
        <f>$P243</f>
        <v>22</v>
      </c>
      <c r="AW243" s="65">
        <f>AW240</f>
        <v>56</v>
      </c>
    </row>
    <row r="244" spans="13:49" ht="25.5" hidden="1" x14ac:dyDescent="0.2">
      <c r="N244" s="70" t="s">
        <v>52</v>
      </c>
      <c r="O244" s="70" t="s">
        <v>52</v>
      </c>
      <c r="P244" s="70" t="s">
        <v>0</v>
      </c>
      <c r="Q244" s="211" t="s">
        <v>145</v>
      </c>
      <c r="R244" s="70" t="s">
        <v>52</v>
      </c>
      <c r="S244" s="70" t="s">
        <v>52</v>
      </c>
      <c r="T244" s="70" t="s">
        <v>0</v>
      </c>
      <c r="U244" s="211" t="s">
        <v>145</v>
      </c>
      <c r="V244" s="70" t="s">
        <v>52</v>
      </c>
      <c r="W244" s="70" t="s">
        <v>52</v>
      </c>
      <c r="X244" s="70" t="s">
        <v>0</v>
      </c>
      <c r="Y244" s="211" t="s">
        <v>145</v>
      </c>
      <c r="Z244" s="70" t="s">
        <v>52</v>
      </c>
      <c r="AA244" s="70" t="s">
        <v>52</v>
      </c>
      <c r="AB244" s="70" t="s">
        <v>0</v>
      </c>
      <c r="AC244" s="211" t="s">
        <v>145</v>
      </c>
      <c r="AD244" s="70" t="s">
        <v>52</v>
      </c>
      <c r="AE244" s="70" t="s">
        <v>52</v>
      </c>
      <c r="AF244" s="70" t="s">
        <v>0</v>
      </c>
      <c r="AG244" s="211" t="s">
        <v>145</v>
      </c>
      <c r="AH244" s="70" t="s">
        <v>52</v>
      </c>
      <c r="AI244" s="70" t="s">
        <v>52</v>
      </c>
      <c r="AJ244" s="70" t="s">
        <v>0</v>
      </c>
      <c r="AK244" s="211" t="s">
        <v>145</v>
      </c>
      <c r="AL244" s="70" t="s">
        <v>52</v>
      </c>
      <c r="AM244" s="70" t="s">
        <v>52</v>
      </c>
      <c r="AN244" s="70" t="s">
        <v>0</v>
      </c>
      <c r="AO244" s="211" t="s">
        <v>145</v>
      </c>
      <c r="AP244" s="70" t="s">
        <v>52</v>
      </c>
      <c r="AQ244" s="70" t="s">
        <v>52</v>
      </c>
      <c r="AR244" s="70" t="s">
        <v>0</v>
      </c>
      <c r="AS244" s="211" t="s">
        <v>145</v>
      </c>
      <c r="AT244" s="70" t="s">
        <v>52</v>
      </c>
      <c r="AU244" s="70" t="s">
        <v>52</v>
      </c>
      <c r="AV244" s="70" t="s">
        <v>0</v>
      </c>
      <c r="AW244" s="211" t="s">
        <v>145</v>
      </c>
    </row>
    <row r="245" spans="13:49" hidden="1" x14ac:dyDescent="0.2">
      <c r="N245" s="65">
        <v>0</v>
      </c>
      <c r="O245" s="65">
        <v>0</v>
      </c>
      <c r="P245" s="65">
        <f>P243</f>
        <v>22</v>
      </c>
      <c r="Q245" s="65">
        <f>Q243</f>
        <v>56</v>
      </c>
      <c r="R245" s="65" t="s">
        <v>182</v>
      </c>
      <c r="S245" s="65" t="str">
        <f>$S$198</f>
        <v>&lt;4</v>
      </c>
      <c r="T245" s="65">
        <f>$P245</f>
        <v>22</v>
      </c>
      <c r="U245" s="65">
        <f>U243</f>
        <v>56</v>
      </c>
      <c r="V245" s="65" t="str">
        <f>$V$198</f>
        <v>&gt;3</v>
      </c>
      <c r="W245" s="65" t="s">
        <v>173</v>
      </c>
      <c r="X245" s="65">
        <f>$P245</f>
        <v>22</v>
      </c>
      <c r="Y245" s="65">
        <f>Y243</f>
        <v>56</v>
      </c>
      <c r="Z245" s="65" t="s">
        <v>174</v>
      </c>
      <c r="AA245" s="65" t="s">
        <v>175</v>
      </c>
      <c r="AB245" s="65">
        <f>$P245</f>
        <v>22</v>
      </c>
      <c r="AC245" s="65">
        <f>AC243</f>
        <v>56</v>
      </c>
      <c r="AD245" s="65" t="s">
        <v>116</v>
      </c>
      <c r="AE245" s="65" t="s">
        <v>176</v>
      </c>
      <c r="AF245" s="65">
        <f>$P245</f>
        <v>22</v>
      </c>
      <c r="AG245" s="65">
        <f>AG243</f>
        <v>56</v>
      </c>
      <c r="AH245" s="65" t="s">
        <v>177</v>
      </c>
      <c r="AI245" s="65" t="s">
        <v>117</v>
      </c>
      <c r="AJ245" s="65">
        <f>$P245</f>
        <v>22</v>
      </c>
      <c r="AK245" s="65">
        <f>AK243</f>
        <v>56</v>
      </c>
      <c r="AL245" s="65" t="s">
        <v>118</v>
      </c>
      <c r="AM245" s="65" t="s">
        <v>178</v>
      </c>
      <c r="AN245" s="65">
        <f>$P245</f>
        <v>22</v>
      </c>
      <c r="AO245" s="65">
        <f>AO243</f>
        <v>56</v>
      </c>
      <c r="AP245" s="65" t="s">
        <v>179</v>
      </c>
      <c r="AQ245" s="65" t="s">
        <v>180</v>
      </c>
      <c r="AR245" s="65">
        <f>$P245</f>
        <v>22</v>
      </c>
      <c r="AS245" s="65">
        <f>AS243</f>
        <v>56</v>
      </c>
      <c r="AT245" s="65" t="s">
        <v>181</v>
      </c>
      <c r="AV245" s="65">
        <f>$P245</f>
        <v>22</v>
      </c>
      <c r="AW245" s="65">
        <f>AW243</f>
        <v>56</v>
      </c>
    </row>
    <row r="246" spans="13:49" ht="25.5" hidden="1" x14ac:dyDescent="0.2">
      <c r="N246" s="70" t="s">
        <v>52</v>
      </c>
      <c r="O246" s="70" t="s">
        <v>52</v>
      </c>
      <c r="P246" s="70" t="s">
        <v>0</v>
      </c>
      <c r="Q246" s="211" t="s">
        <v>145</v>
      </c>
      <c r="R246" s="70" t="s">
        <v>52</v>
      </c>
      <c r="S246" s="70" t="s">
        <v>52</v>
      </c>
      <c r="T246" s="70" t="s">
        <v>0</v>
      </c>
      <c r="U246" s="211" t="s">
        <v>145</v>
      </c>
      <c r="V246" s="70" t="s">
        <v>52</v>
      </c>
      <c r="W246" s="70" t="s">
        <v>52</v>
      </c>
      <c r="X246" s="70" t="s">
        <v>0</v>
      </c>
      <c r="Y246" s="211" t="s">
        <v>145</v>
      </c>
      <c r="Z246" s="70" t="s">
        <v>52</v>
      </c>
      <c r="AA246" s="70" t="s">
        <v>52</v>
      </c>
      <c r="AB246" s="70" t="s">
        <v>0</v>
      </c>
      <c r="AC246" s="211" t="s">
        <v>145</v>
      </c>
      <c r="AD246" s="70" t="s">
        <v>52</v>
      </c>
      <c r="AE246" s="70" t="s">
        <v>52</v>
      </c>
      <c r="AF246" s="70" t="s">
        <v>0</v>
      </c>
      <c r="AG246" s="211" t="s">
        <v>145</v>
      </c>
      <c r="AH246" s="70" t="s">
        <v>52</v>
      </c>
      <c r="AI246" s="70" t="s">
        <v>52</v>
      </c>
      <c r="AJ246" s="70" t="s">
        <v>0</v>
      </c>
      <c r="AK246" s="211" t="s">
        <v>145</v>
      </c>
      <c r="AL246" s="70" t="s">
        <v>52</v>
      </c>
      <c r="AM246" s="70" t="s">
        <v>52</v>
      </c>
      <c r="AN246" s="70" t="s">
        <v>0</v>
      </c>
      <c r="AO246" s="211" t="s">
        <v>145</v>
      </c>
      <c r="AP246" s="70" t="s">
        <v>52</v>
      </c>
      <c r="AQ246" s="70" t="s">
        <v>52</v>
      </c>
      <c r="AR246" s="70" t="s">
        <v>0</v>
      </c>
      <c r="AS246" s="211" t="s">
        <v>145</v>
      </c>
      <c r="AT246" s="70" t="s">
        <v>52</v>
      </c>
      <c r="AU246" s="70" t="s">
        <v>52</v>
      </c>
      <c r="AV246" s="70" t="s">
        <v>0</v>
      </c>
      <c r="AW246" s="211" t="s">
        <v>145</v>
      </c>
    </row>
    <row r="247" spans="13:49" hidden="1" x14ac:dyDescent="0.2">
      <c r="N247" s="65">
        <v>0</v>
      </c>
      <c r="O247" s="65">
        <v>0</v>
      </c>
      <c r="P247" s="65">
        <f>P243</f>
        <v>22</v>
      </c>
      <c r="Q247" s="65">
        <f>Q245</f>
        <v>56</v>
      </c>
      <c r="R247" s="65" t="s">
        <v>182</v>
      </c>
      <c r="S247" s="65" t="str">
        <f>$S$198</f>
        <v>&lt;4</v>
      </c>
      <c r="T247" s="65">
        <f>$P247</f>
        <v>22</v>
      </c>
      <c r="U247" s="65">
        <f>U245</f>
        <v>56</v>
      </c>
      <c r="V247" s="65" t="str">
        <f>$V$198</f>
        <v>&gt;3</v>
      </c>
      <c r="W247" s="65" t="s">
        <v>173</v>
      </c>
      <c r="X247" s="65">
        <f>$P247</f>
        <v>22</v>
      </c>
      <c r="Y247" s="65">
        <f>Y245</f>
        <v>56</v>
      </c>
      <c r="Z247" s="65" t="s">
        <v>174</v>
      </c>
      <c r="AA247" s="65" t="s">
        <v>175</v>
      </c>
      <c r="AB247" s="65">
        <f>$P247</f>
        <v>22</v>
      </c>
      <c r="AC247" s="65">
        <f>AC245</f>
        <v>56</v>
      </c>
      <c r="AD247" s="65" t="s">
        <v>116</v>
      </c>
      <c r="AE247" s="65" t="s">
        <v>176</v>
      </c>
      <c r="AF247" s="65">
        <f>$P247</f>
        <v>22</v>
      </c>
      <c r="AG247" s="65">
        <f>AG245</f>
        <v>56</v>
      </c>
      <c r="AH247" s="65" t="s">
        <v>177</v>
      </c>
      <c r="AI247" s="65" t="s">
        <v>117</v>
      </c>
      <c r="AJ247" s="65">
        <f>$P247</f>
        <v>22</v>
      </c>
      <c r="AK247" s="65">
        <f>AK245</f>
        <v>56</v>
      </c>
      <c r="AL247" s="65" t="s">
        <v>118</v>
      </c>
      <c r="AM247" s="65" t="s">
        <v>178</v>
      </c>
      <c r="AN247" s="65">
        <f>$P247</f>
        <v>22</v>
      </c>
      <c r="AO247" s="65">
        <f>AO245</f>
        <v>56</v>
      </c>
      <c r="AP247" s="65" t="s">
        <v>179</v>
      </c>
      <c r="AQ247" s="65" t="s">
        <v>180</v>
      </c>
      <c r="AR247" s="65">
        <f>$P247</f>
        <v>22</v>
      </c>
      <c r="AS247" s="65">
        <f>AS245</f>
        <v>56</v>
      </c>
      <c r="AT247" s="65" t="s">
        <v>181</v>
      </c>
      <c r="AV247" s="65">
        <f>$P247</f>
        <v>22</v>
      </c>
      <c r="AW247" s="65">
        <f>AW245</f>
        <v>56</v>
      </c>
    </row>
    <row r="248" spans="13:49" hidden="1" x14ac:dyDescent="0.2"/>
    <row r="249" spans="13:49" hidden="1" x14ac:dyDescent="0.2">
      <c r="M249" s="65" t="s">
        <v>57</v>
      </c>
      <c r="N249" s="65" t="str">
        <f>'Bestandesdaten &gt;100 ha'!$M$8</f>
        <v>WA abfr</v>
      </c>
      <c r="O249" s="65" t="str">
        <f>'Bestandesdaten &gt;100 ha'!$M$8</f>
        <v>WA abfr</v>
      </c>
      <c r="P249" s="65" t="s">
        <v>1</v>
      </c>
      <c r="Q249" s="65" t="str">
        <f>'Bestandesdaten &gt;100 ha'!$M$8</f>
        <v>WA abfr</v>
      </c>
      <c r="R249" s="65" t="str">
        <f>'Bestandesdaten &gt;100 ha'!$M$8</f>
        <v>WA abfr</v>
      </c>
      <c r="S249" s="65" t="s">
        <v>1</v>
      </c>
      <c r="T249" s="65" t="str">
        <f>'Bestandesdaten &gt;100 ha'!$M$8</f>
        <v>WA abfr</v>
      </c>
      <c r="U249" s="65" t="str">
        <f>'Bestandesdaten &gt;100 ha'!$M$8</f>
        <v>WA abfr</v>
      </c>
      <c r="V249" s="65" t="s">
        <v>1</v>
      </c>
    </row>
    <row r="250" spans="13:49" hidden="1" x14ac:dyDescent="0.2">
      <c r="N250" s="65" t="s">
        <v>191</v>
      </c>
      <c r="O250" s="65" t="s">
        <v>123</v>
      </c>
      <c r="P250" s="65">
        <v>3</v>
      </c>
      <c r="Q250" s="65" t="s">
        <v>191</v>
      </c>
      <c r="R250" s="65" t="s">
        <v>123</v>
      </c>
      <c r="S250" s="65">
        <v>2</v>
      </c>
      <c r="T250" s="65" t="s">
        <v>191</v>
      </c>
      <c r="U250" s="65" t="s">
        <v>123</v>
      </c>
      <c r="V250" s="65">
        <v>1</v>
      </c>
    </row>
    <row r="251" spans="13:49" hidden="1" x14ac:dyDescent="0.2">
      <c r="M251" s="65" t="s">
        <v>192</v>
      </c>
      <c r="N251" s="65" t="str">
        <f>'Bestandesdaten &gt;100 ha'!$M$8</f>
        <v>WA abfr</v>
      </c>
      <c r="O251" s="65" t="s">
        <v>1</v>
      </c>
      <c r="Q251" s="65" t="str">
        <f>'Bestandesdaten &gt;100 ha'!$M$8</f>
        <v>WA abfr</v>
      </c>
      <c r="R251" s="65" t="s">
        <v>1</v>
      </c>
      <c r="T251" s="65" t="str">
        <f>'Bestandesdaten &gt;100 ha'!$M$8</f>
        <v>WA abfr</v>
      </c>
      <c r="U251" s="65" t="s">
        <v>1</v>
      </c>
    </row>
    <row r="252" spans="13:49" hidden="1" x14ac:dyDescent="0.2">
      <c r="N252" s="65">
        <v>44</v>
      </c>
      <c r="O252" s="65">
        <v>3</v>
      </c>
      <c r="Q252" s="65">
        <v>44</v>
      </c>
      <c r="R252" s="65">
        <v>2</v>
      </c>
      <c r="T252" s="65">
        <v>44</v>
      </c>
      <c r="U252" s="65">
        <v>1</v>
      </c>
    </row>
    <row r="253" spans="13:49" hidden="1" x14ac:dyDescent="0.2"/>
    <row r="254" spans="13:49" hidden="1" x14ac:dyDescent="0.2">
      <c r="M254" s="65" t="s">
        <v>56</v>
      </c>
      <c r="N254" s="65" t="str">
        <f>'Bestandesdaten &gt;100 ha'!$M$8</f>
        <v>WA abfr</v>
      </c>
      <c r="O254" s="65" t="s">
        <v>1</v>
      </c>
    </row>
    <row r="255" spans="13:49" hidden="1" x14ac:dyDescent="0.2">
      <c r="N255" s="65">
        <v>42</v>
      </c>
      <c r="O255" s="65">
        <v>3</v>
      </c>
    </row>
    <row r="256" spans="13:49" hidden="1" x14ac:dyDescent="0.2">
      <c r="N256" s="65" t="str">
        <f>'Bestandesdaten &gt;100 ha'!$M$8</f>
        <v>WA abfr</v>
      </c>
      <c r="O256" s="65" t="s">
        <v>1</v>
      </c>
    </row>
    <row r="257" spans="14:57" hidden="1" x14ac:dyDescent="0.2">
      <c r="N257" s="65">
        <v>42</v>
      </c>
      <c r="O257" s="65">
        <v>2</v>
      </c>
    </row>
    <row r="258" spans="14:57" hidden="1" x14ac:dyDescent="0.2">
      <c r="N258" s="65" t="str">
        <f>'Bestandesdaten &gt;100 ha'!$M$8</f>
        <v>WA abfr</v>
      </c>
      <c r="O258" s="65" t="s">
        <v>1</v>
      </c>
    </row>
    <row r="259" spans="14:57" hidden="1" x14ac:dyDescent="0.2">
      <c r="N259" s="65">
        <v>42</v>
      </c>
      <c r="O259" s="65">
        <v>1</v>
      </c>
    </row>
    <row r="260" spans="14:57" hidden="1" x14ac:dyDescent="0.2">
      <c r="N260" s="65" t="str">
        <f>'Bestandesdaten &gt;100 ha'!$M$8</f>
        <v>WA abfr</v>
      </c>
      <c r="O260" s="65" t="s">
        <v>1</v>
      </c>
    </row>
    <row r="261" spans="14:57" hidden="1" x14ac:dyDescent="0.2">
      <c r="N261" s="65">
        <v>41</v>
      </c>
      <c r="O261" s="65">
        <v>3</v>
      </c>
    </row>
    <row r="262" spans="14:57" hidden="1" x14ac:dyDescent="0.2">
      <c r="N262" s="65" t="str">
        <f>'Bestandesdaten &gt;100 ha'!$M$8</f>
        <v>WA abfr</v>
      </c>
      <c r="O262" s="65" t="s">
        <v>1</v>
      </c>
    </row>
    <row r="263" spans="14:57" hidden="1" x14ac:dyDescent="0.2">
      <c r="N263" s="65">
        <v>41</v>
      </c>
      <c r="O263" s="65">
        <v>2</v>
      </c>
    </row>
    <row r="264" spans="14:57" hidden="1" x14ac:dyDescent="0.2">
      <c r="N264" s="65" t="str">
        <f>'Bestandesdaten &gt;100 ha'!$M$8</f>
        <v>WA abfr</v>
      </c>
      <c r="O264" s="65" t="s">
        <v>1</v>
      </c>
    </row>
    <row r="265" spans="14:57" hidden="1" x14ac:dyDescent="0.2">
      <c r="N265" s="65">
        <v>41</v>
      </c>
      <c r="O265" s="65">
        <v>1</v>
      </c>
    </row>
    <row r="266" spans="14:57" hidden="1" x14ac:dyDescent="0.2"/>
    <row r="267" spans="14:57" hidden="1" x14ac:dyDescent="0.2">
      <c r="N267" s="65" t="s">
        <v>308</v>
      </c>
      <c r="U267" s="65" t="s">
        <v>320</v>
      </c>
      <c r="V267" s="65" t="s">
        <v>24</v>
      </c>
      <c r="W267" s="65" t="s">
        <v>25</v>
      </c>
      <c r="X267" s="65" t="s">
        <v>110</v>
      </c>
      <c r="Y267" s="65" t="s">
        <v>24</v>
      </c>
      <c r="Z267" s="65" t="s">
        <v>25</v>
      </c>
      <c r="AA267" s="65" t="s">
        <v>110</v>
      </c>
      <c r="AB267" s="65" t="s">
        <v>24</v>
      </c>
      <c r="AC267" s="65" t="s">
        <v>25</v>
      </c>
      <c r="AD267" s="65" t="s">
        <v>110</v>
      </c>
      <c r="AE267" s="65" t="s">
        <v>24</v>
      </c>
      <c r="AF267" s="65" t="s">
        <v>25</v>
      </c>
      <c r="AG267" s="65" t="s">
        <v>110</v>
      </c>
      <c r="AH267" s="65" t="s">
        <v>24</v>
      </c>
      <c r="AI267" s="65" t="s">
        <v>25</v>
      </c>
      <c r="AJ267" s="65" t="s">
        <v>110</v>
      </c>
      <c r="AK267" s="65" t="s">
        <v>24</v>
      </c>
      <c r="AL267" s="65" t="s">
        <v>25</v>
      </c>
      <c r="AM267" s="65" t="s">
        <v>110</v>
      </c>
      <c r="AN267" s="65" t="s">
        <v>24</v>
      </c>
      <c r="AO267" s="65" t="s">
        <v>25</v>
      </c>
      <c r="AP267" s="65" t="s">
        <v>110</v>
      </c>
      <c r="AQ267" s="65" t="s">
        <v>24</v>
      </c>
      <c r="AR267" s="65" t="s">
        <v>25</v>
      </c>
      <c r="AS267" s="65" t="s">
        <v>110</v>
      </c>
      <c r="AT267" s="65" t="s">
        <v>24</v>
      </c>
      <c r="AU267" s="65" t="s">
        <v>25</v>
      </c>
      <c r="AV267" s="65" t="s">
        <v>110</v>
      </c>
    </row>
    <row r="268" spans="14:57" hidden="1" x14ac:dyDescent="0.2">
      <c r="V268" s="65">
        <f>IF(D83&lt;4,3,ROUND(D83/5,1)*5)</f>
        <v>3</v>
      </c>
      <c r="W268" s="65" t="str">
        <f>$I$3</f>
        <v>A</v>
      </c>
      <c r="X268" s="65">
        <v>11</v>
      </c>
      <c r="Y268" s="65">
        <f>IF(E83&lt;4,3,ROUND(E83/5,1)*5)</f>
        <v>3</v>
      </c>
      <c r="Z268" s="65" t="str">
        <f>$W$268</f>
        <v>A</v>
      </c>
      <c r="AA268" s="65">
        <f>X268</f>
        <v>11</v>
      </c>
      <c r="AB268" s="65">
        <f>IF(F83&lt;4,3,ROUND(F83/5,1)*5)</f>
        <v>3</v>
      </c>
      <c r="AC268" s="65" t="str">
        <f>$Z$268</f>
        <v>A</v>
      </c>
      <c r="AD268" s="65">
        <f>$AA$268</f>
        <v>11</v>
      </c>
      <c r="AE268" s="65">
        <f>IF(G83&lt;4,3,ROUND(G83/5,1)*5)</f>
        <v>3</v>
      </c>
      <c r="AF268" s="65" t="str">
        <f>$Z$268</f>
        <v>A</v>
      </c>
      <c r="AG268" s="65">
        <f>$AA$268</f>
        <v>11</v>
      </c>
      <c r="AH268" s="65">
        <f>IF(H83&lt;4,3,ROUND(H83/5,1)*5)</f>
        <v>3</v>
      </c>
      <c r="AI268" s="65" t="str">
        <f>$Z$268</f>
        <v>A</v>
      </c>
      <c r="AJ268" s="65">
        <f>$AA$268</f>
        <v>11</v>
      </c>
      <c r="AK268" s="65">
        <f>IF(I83&lt;4,3,ROUND(I83/5,1)*5)</f>
        <v>3</v>
      </c>
      <c r="AL268" s="65" t="str">
        <f>$Z$268</f>
        <v>A</v>
      </c>
      <c r="AM268" s="65">
        <f>$AA$268</f>
        <v>11</v>
      </c>
      <c r="AN268" s="65">
        <f>IF(J83&lt;4,3,ROUND(J83/5,1)*5)</f>
        <v>3</v>
      </c>
      <c r="AO268" s="65" t="str">
        <f>$Z$268</f>
        <v>A</v>
      </c>
      <c r="AP268" s="65">
        <f>$AA$268</f>
        <v>11</v>
      </c>
      <c r="AQ268" s="65">
        <f>IF(K83&lt;4,3,ROUND(K83/5,1)*5)</f>
        <v>3</v>
      </c>
      <c r="AR268" s="65" t="str">
        <f>$Z$268</f>
        <v>A</v>
      </c>
      <c r="AS268" s="65">
        <f>$AA$268</f>
        <v>11</v>
      </c>
      <c r="AT268" s="65">
        <f>IF(L83&lt;4,3,ROUND(L83/5,1)*5)</f>
        <v>3</v>
      </c>
      <c r="AU268" s="65" t="str">
        <f>$Z$268</f>
        <v>A</v>
      </c>
      <c r="AV268" s="65">
        <f>$AA$268</f>
        <v>11</v>
      </c>
    </row>
    <row r="269" spans="14:57" ht="15" hidden="1" x14ac:dyDescent="0.25">
      <c r="U269" s="298" t="s">
        <v>315</v>
      </c>
      <c r="V269" s="77" t="s">
        <v>24</v>
      </c>
      <c r="W269" s="77" t="s">
        <v>28</v>
      </c>
      <c r="X269" s="77" t="s">
        <v>29</v>
      </c>
      <c r="Y269" s="78"/>
      <c r="Z269" s="77" t="s">
        <v>24</v>
      </c>
      <c r="AA269" s="77" t="s">
        <v>28</v>
      </c>
      <c r="AB269" s="77" t="s">
        <v>29</v>
      </c>
      <c r="AC269" s="78"/>
      <c r="AD269" s="77" t="s">
        <v>24</v>
      </c>
      <c r="AE269" s="77" t="s">
        <v>28</v>
      </c>
      <c r="AF269" s="77" t="s">
        <v>29</v>
      </c>
      <c r="AG269" s="78"/>
      <c r="AH269" s="77" t="s">
        <v>24</v>
      </c>
      <c r="AI269" s="77" t="s">
        <v>28</v>
      </c>
      <c r="AJ269" s="77" t="s">
        <v>29</v>
      </c>
      <c r="AK269" s="78"/>
      <c r="AL269" s="77" t="s">
        <v>24</v>
      </c>
      <c r="AM269" s="77" t="s">
        <v>28</v>
      </c>
      <c r="AN269" s="77" t="s">
        <v>29</v>
      </c>
      <c r="AO269" s="78"/>
      <c r="AP269" s="77" t="s">
        <v>24</v>
      </c>
      <c r="AQ269" s="77" t="s">
        <v>28</v>
      </c>
      <c r="AR269" s="77" t="s">
        <v>29</v>
      </c>
      <c r="AS269" s="78"/>
      <c r="AT269" s="77" t="s">
        <v>24</v>
      </c>
      <c r="AU269" s="77" t="s">
        <v>28</v>
      </c>
      <c r="AV269" s="77" t="s">
        <v>29</v>
      </c>
      <c r="AW269" s="78"/>
      <c r="AX269" s="77" t="s">
        <v>24</v>
      </c>
      <c r="AY269" s="77" t="s">
        <v>28</v>
      </c>
      <c r="AZ269" s="77" t="s">
        <v>29</v>
      </c>
      <c r="BA269" s="78"/>
      <c r="BB269" s="77" t="s">
        <v>24</v>
      </c>
      <c r="BC269" s="77" t="s">
        <v>28</v>
      </c>
      <c r="BD269" s="77" t="s">
        <v>29</v>
      </c>
      <c r="BE269" s="78"/>
    </row>
    <row r="270" spans="14:57" ht="15" hidden="1" x14ac:dyDescent="0.25">
      <c r="U270" s="299" t="s">
        <v>316</v>
      </c>
      <c r="V270" s="67">
        <f>IF(D83&lt;7,6,ROUND(D83,0.1))</f>
        <v>6</v>
      </c>
      <c r="W270" s="67" t="s">
        <v>317</v>
      </c>
      <c r="X270" s="67">
        <f>IF($K$42&lt;='DB &gt; 100 ha'!R26,1,IF($K$42&gt;='DB &gt; 100 ha'!$Q$28,3,2))</f>
        <v>1</v>
      </c>
      <c r="Y270" s="300">
        <f>DGET('DB &gt; 100 ha'!$F$2:$N$41,'DB &gt; 100 ha'!$I$2,V269:X270)</f>
        <v>3</v>
      </c>
      <c r="Z270" s="67">
        <f>IF(E83&lt;7,6,ROUND(E83,0.1))</f>
        <v>6</v>
      </c>
      <c r="AA270" s="67" t="s">
        <v>317</v>
      </c>
      <c r="AB270" s="67">
        <f>IF($K$42&lt;='DB &gt; 100 ha'!V26,1,IF($K$42&gt;='DB &gt; 100 ha'!$Q$28,3,2))</f>
        <v>1</v>
      </c>
      <c r="AC270" s="300">
        <f>DGET('DB &gt; 100 ha'!$F$2:$N$41,'DB &gt; 100 ha'!$I$2,Z269:AB270)</f>
        <v>3</v>
      </c>
      <c r="AD270" s="67">
        <f>IF(F83&lt;7,6,ROUND(F83,0.1))</f>
        <v>6</v>
      </c>
      <c r="AE270" s="67" t="s">
        <v>317</v>
      </c>
      <c r="AF270" s="67">
        <f>IF($K$42&lt;='DB &gt; 100 ha'!Z26,1,IF($K$42&gt;='DB &gt; 100 ha'!$Q$28,3,2))</f>
        <v>1</v>
      </c>
      <c r="AG270" s="300">
        <f>DGET('DB &gt; 100 ha'!$F$2:$N$41,'DB &gt; 100 ha'!$I$2,AD269:AF270)</f>
        <v>3</v>
      </c>
      <c r="AH270" s="67">
        <f>IF(G83&lt;7,6,ROUND(G83,0.1))</f>
        <v>6</v>
      </c>
      <c r="AI270" s="67" t="s">
        <v>317</v>
      </c>
      <c r="AJ270" s="67">
        <f>IF($K$42&lt;='DB &gt; 100 ha'!AD26,1,IF($K$42&gt;='DB &gt; 100 ha'!$Q$28,3,2))</f>
        <v>1</v>
      </c>
      <c r="AK270" s="300">
        <f>DGET('DB &gt; 100 ha'!$F$2:$N$41,'DB &gt; 100 ha'!$I$2,AH269:AJ270)</f>
        <v>3</v>
      </c>
      <c r="AL270" s="67">
        <f>IF(H83&lt;7,6,ROUND(H83,0.1))</f>
        <v>6</v>
      </c>
      <c r="AM270" s="67" t="s">
        <v>317</v>
      </c>
      <c r="AN270" s="67">
        <f>IF($K$42&lt;='DB &gt; 100 ha'!AH26,1,IF($K$42&gt;='DB &gt; 100 ha'!$Q$28,3,2))</f>
        <v>1</v>
      </c>
      <c r="AO270" s="300">
        <f>DGET('DB &gt; 100 ha'!$F$2:$N$41,'DB &gt; 100 ha'!$I$2,AL269:AN270)</f>
        <v>3</v>
      </c>
      <c r="AP270" s="67">
        <f>IF(I83&lt;7,6,ROUND(I83,0.1))</f>
        <v>6</v>
      </c>
      <c r="AQ270" s="67" t="s">
        <v>317</v>
      </c>
      <c r="AR270" s="67">
        <f>IF($K$42&lt;='DB &gt; 100 ha'!AL26,1,IF($K$42&gt;='DB &gt; 100 ha'!$Q$28,3,2))</f>
        <v>1</v>
      </c>
      <c r="AS270" s="300">
        <f>DGET('DB &gt; 100 ha'!$F$2:$N$41,'DB &gt; 100 ha'!$I$2,AP269:AR270)</f>
        <v>3</v>
      </c>
      <c r="AT270" s="67">
        <f>IF(J83&lt;7,6,ROUND(J83,0.1))</f>
        <v>6</v>
      </c>
      <c r="AU270" s="67" t="s">
        <v>317</v>
      </c>
      <c r="AV270" s="67">
        <f>IF($K$42&lt;='DB &gt; 100 ha'!AP26,1,IF($K$42&gt;='DB &gt; 100 ha'!$Q$28,3,2))</f>
        <v>1</v>
      </c>
      <c r="AW270" s="300">
        <f>DGET('DB &gt; 100 ha'!$F$2:$N$41,'DB &gt; 100 ha'!$I$2,AT269:AV270)</f>
        <v>3</v>
      </c>
      <c r="AX270" s="67">
        <f>IF(K83&lt;7,6,ROUND(K83,0.1))</f>
        <v>6</v>
      </c>
      <c r="AY270" s="67" t="s">
        <v>317</v>
      </c>
      <c r="AZ270" s="67">
        <f>IF($K$42&lt;='DB &gt; 100 ha'!AT26,1,IF($K$42&gt;='DB &gt; 100 ha'!$Q$28,3,2))</f>
        <v>1</v>
      </c>
      <c r="BA270" s="300">
        <f>DGET('DB &gt; 100 ha'!$F$2:$N$41,'DB &gt; 100 ha'!$I$2,AX269:AZ270)</f>
        <v>3</v>
      </c>
      <c r="BB270" s="67">
        <f>IF(L83&lt;7,6,ROUND(L83,0.1))</f>
        <v>6</v>
      </c>
      <c r="BC270" s="67" t="s">
        <v>317</v>
      </c>
      <c r="BD270" s="67">
        <f>IF($K$42&lt;='DB &gt; 100 ha'!AX26,1,IF($K$42&gt;='DB &gt; 100 ha'!$Q$28,3,2))</f>
        <v>1</v>
      </c>
      <c r="BE270" s="300">
        <f>DGET('DB &gt; 100 ha'!$F$2:$N$41,'DB &gt; 100 ha'!$I$2,BB269:BD270)</f>
        <v>3</v>
      </c>
    </row>
    <row r="271" spans="14:57" ht="15" hidden="1" x14ac:dyDescent="0.25">
      <c r="U271" s="157" t="s">
        <v>315</v>
      </c>
      <c r="V271" s="77" t="s">
        <v>24</v>
      </c>
      <c r="W271" s="77" t="s">
        <v>28</v>
      </c>
      <c r="X271" s="77" t="s">
        <v>29</v>
      </c>
      <c r="Y271" s="300">
        <f>IF(X272=0,0,DGET('DB &gt; 100 ha'!$F$2:$N$41,'DB &gt; 100 ha'!$J$2,V271:X272))</f>
        <v>0</v>
      </c>
      <c r="Z271" s="77" t="s">
        <v>24</v>
      </c>
      <c r="AA271" s="77" t="s">
        <v>28</v>
      </c>
      <c r="AB271" s="77" t="s">
        <v>29</v>
      </c>
      <c r="AC271" s="300">
        <f>IF(AB272=0,0,DGET('DB &gt; 100 ha'!$F$2:$N$41,'DB &gt; 100 ha'!$J$2,Z271:AB272))</f>
        <v>0</v>
      </c>
      <c r="AD271" s="77" t="s">
        <v>24</v>
      </c>
      <c r="AE271" s="77" t="s">
        <v>28</v>
      </c>
      <c r="AF271" s="77" t="s">
        <v>29</v>
      </c>
      <c r="AG271" s="300">
        <f>IF(AF272=0,0,DGET('DB &gt; 100 ha'!$F$2:$N$41,'DB &gt; 100 ha'!$J$2,AD271:AF272))</f>
        <v>0</v>
      </c>
      <c r="AH271" s="77" t="s">
        <v>24</v>
      </c>
      <c r="AI271" s="77" t="s">
        <v>28</v>
      </c>
      <c r="AJ271" s="77" t="s">
        <v>29</v>
      </c>
      <c r="AK271" s="300">
        <f>IF(AJ272=0,0,DGET('DB &gt; 100 ha'!$F$2:$N$41,'DB &gt; 100 ha'!$J$2,AH271:AJ272))</f>
        <v>0</v>
      </c>
      <c r="AL271" s="77" t="s">
        <v>24</v>
      </c>
      <c r="AM271" s="77" t="s">
        <v>28</v>
      </c>
      <c r="AN271" s="77" t="s">
        <v>29</v>
      </c>
      <c r="AO271" s="300">
        <f>IF(AN272=0,0,DGET('DB &gt; 100 ha'!$F$2:$N$41,'DB &gt; 100 ha'!$J$2,AL271:AN272))</f>
        <v>0</v>
      </c>
      <c r="AP271" s="77" t="s">
        <v>24</v>
      </c>
      <c r="AQ271" s="77" t="s">
        <v>28</v>
      </c>
      <c r="AR271" s="77" t="s">
        <v>29</v>
      </c>
      <c r="AS271" s="300">
        <f>IF(AR272=0,0,DGET('DB &gt; 100 ha'!$F$2:$N$41,'DB &gt; 100 ha'!$J$2,AP271:AR272))</f>
        <v>0</v>
      </c>
      <c r="AT271" s="77" t="s">
        <v>24</v>
      </c>
      <c r="AU271" s="77" t="s">
        <v>28</v>
      </c>
      <c r="AV271" s="77" t="s">
        <v>29</v>
      </c>
      <c r="AW271" s="300">
        <f>IF(AV272=0,0,DGET('DB &gt; 100 ha'!$F$2:$N$41,'DB &gt; 100 ha'!$J$2,AT271:AV272))</f>
        <v>0</v>
      </c>
      <c r="AX271" s="77" t="s">
        <v>24</v>
      </c>
      <c r="AY271" s="77" t="s">
        <v>28</v>
      </c>
      <c r="AZ271" s="77" t="s">
        <v>29</v>
      </c>
      <c r="BA271" s="300">
        <f>IF(AZ272=0,0,DGET('DB &gt; 100 ha'!$F$2:$N$41,'DB &gt; 100 ha'!$J$2,AX271:AZ272))</f>
        <v>0</v>
      </c>
      <c r="BB271" s="77" t="s">
        <v>24</v>
      </c>
      <c r="BC271" s="77" t="s">
        <v>28</v>
      </c>
      <c r="BD271" s="77" t="s">
        <v>29</v>
      </c>
      <c r="BE271" s="300">
        <f>IF(BD272=0,0,DGET('DB &gt; 100 ha'!$F$2:$N$41,'DB &gt; 100 ha'!$J$2,BB271:BD272))</f>
        <v>0</v>
      </c>
    </row>
    <row r="272" spans="14:57" ht="15" hidden="1" x14ac:dyDescent="0.25">
      <c r="U272" s="157" t="s">
        <v>332</v>
      </c>
      <c r="V272" s="67">
        <f>V270</f>
        <v>6</v>
      </c>
      <c r="W272" s="67" t="s">
        <v>317</v>
      </c>
      <c r="X272" s="65">
        <f>IF($K$43&gt;'DB &gt; 100 ha'!$R$31,'DB &gt; 100 ha'!$P$32,IF($K$43&gt;'DB &gt; 100 ha'!$R$30,'DB &gt; 100 ha'!$P$31,IF($K$43&gt;='DB &gt; 100 ha'!$Q$30,'DB &gt; 100 ha'!$P$26,0)))</f>
        <v>0</v>
      </c>
      <c r="Z272" s="67">
        <f>Z270</f>
        <v>6</v>
      </c>
      <c r="AA272" s="67" t="s">
        <v>317</v>
      </c>
      <c r="AB272" s="65">
        <f>IF($K$43&gt;'DB &gt; 100 ha'!$R$31,'DB &gt; 100 ha'!$P$32,IF($K$43&gt;'DB &gt; 100 ha'!$R$30,'DB &gt; 100 ha'!$P$31,IF($K$43&gt;='DB &gt; 100 ha'!$Q$30,'DB &gt; 100 ha'!$P$26,0)))</f>
        <v>0</v>
      </c>
      <c r="AC272" s="300"/>
      <c r="AD272" s="67">
        <f>AD270</f>
        <v>6</v>
      </c>
      <c r="AE272" s="67" t="s">
        <v>317</v>
      </c>
      <c r="AF272" s="65">
        <f>IF($K$43&gt;'DB &gt; 100 ha'!$R$31,'DB &gt; 100 ha'!$P$32,IF($K$43&gt;'DB &gt; 100 ha'!$R$30,'DB &gt; 100 ha'!$P$31,IF($K$43&gt;='DB &gt; 100 ha'!$Q$30,'DB &gt; 100 ha'!$P$26,0)))</f>
        <v>0</v>
      </c>
      <c r="AG272" s="300"/>
      <c r="AH272" s="67">
        <f>AH270</f>
        <v>6</v>
      </c>
      <c r="AI272" s="67" t="s">
        <v>317</v>
      </c>
      <c r="AJ272" s="65">
        <f>IF($K$43&gt;'DB &gt; 100 ha'!$R$31,'DB &gt; 100 ha'!$P$32,IF($K$43&gt;'DB &gt; 100 ha'!$R$30,'DB &gt; 100 ha'!$P$31,IF($K$43&gt;='DB &gt; 100 ha'!$Q$30,'DB &gt; 100 ha'!$P$26,0)))</f>
        <v>0</v>
      </c>
      <c r="AK272" s="300"/>
      <c r="AL272" s="67">
        <f>AL270</f>
        <v>6</v>
      </c>
      <c r="AM272" s="67" t="s">
        <v>317</v>
      </c>
      <c r="AN272" s="65">
        <f>IF($K$43&gt;'DB &gt; 100 ha'!$R$31,'DB &gt; 100 ha'!$P$32,IF($K$43&gt;'DB &gt; 100 ha'!$R$30,'DB &gt; 100 ha'!$P$31,IF($K$43&gt;='DB &gt; 100 ha'!$Q$30,'DB &gt; 100 ha'!$P$26,0)))</f>
        <v>0</v>
      </c>
      <c r="AO272" s="300"/>
      <c r="AP272" s="67">
        <f>AP270</f>
        <v>6</v>
      </c>
      <c r="AQ272" s="67" t="s">
        <v>317</v>
      </c>
      <c r="AR272" s="65">
        <f>IF($K$43&gt;'DB &gt; 100 ha'!$R$31,'DB &gt; 100 ha'!$P$32,IF($K$43&gt;'DB &gt; 100 ha'!$R$30,'DB &gt; 100 ha'!$P$31,IF($K$43&gt;='DB &gt; 100 ha'!$Q$30,'DB &gt; 100 ha'!$P$26,0)))</f>
        <v>0</v>
      </c>
      <c r="AS272" s="300"/>
      <c r="AT272" s="67">
        <f>AT270</f>
        <v>6</v>
      </c>
      <c r="AU272" s="67" t="s">
        <v>317</v>
      </c>
      <c r="AV272" s="65">
        <f>IF($K$43&gt;'DB &gt; 100 ha'!$R$31,'DB &gt; 100 ha'!$P$32,IF($K$43&gt;'DB &gt; 100 ha'!$R$30,'DB &gt; 100 ha'!$P$31,IF($K$43&gt;='DB &gt; 100 ha'!$Q$30,'DB &gt; 100 ha'!$P$26,0)))</f>
        <v>0</v>
      </c>
      <c r="AW272" s="300"/>
      <c r="AX272" s="67">
        <f>AX270</f>
        <v>6</v>
      </c>
      <c r="AY272" s="67" t="s">
        <v>317</v>
      </c>
      <c r="AZ272" s="65">
        <f>IF($K$43&gt;'DB &gt; 100 ha'!$R$31,'DB &gt; 100 ha'!$P$32,IF($K$43&gt;'DB &gt; 100 ha'!$R$30,'DB &gt; 100 ha'!$P$31,IF($K$43&gt;='DB &gt; 100 ha'!$Q$30,'DB &gt; 100 ha'!$P$26,0)))</f>
        <v>0</v>
      </c>
      <c r="BA272" s="300"/>
      <c r="BB272" s="67">
        <f>BB270</f>
        <v>6</v>
      </c>
      <c r="BC272" s="67" t="s">
        <v>317</v>
      </c>
      <c r="BD272" s="65">
        <f>IF($K$43&gt;'DB &gt; 100 ha'!$R$31,'DB &gt; 100 ha'!$P$32,IF($K$43&gt;'DB &gt; 100 ha'!$R$30,'DB &gt; 100 ha'!$P$31,IF($K$43&gt;='DB &gt; 100 ha'!$Q$30,'DB &gt; 100 ha'!$P$26,0)))</f>
        <v>0</v>
      </c>
      <c r="BE272" s="300"/>
    </row>
    <row r="273" spans="21:57" ht="15" hidden="1" x14ac:dyDescent="0.25">
      <c r="U273" s="157" t="s">
        <v>315</v>
      </c>
      <c r="V273" s="77" t="s">
        <v>24</v>
      </c>
      <c r="W273" s="77" t="s">
        <v>28</v>
      </c>
      <c r="X273" s="77" t="s">
        <v>29</v>
      </c>
      <c r="Y273" s="300">
        <f>DGET('DB &gt; 100 ha'!$F$2:$N$41,'DB &gt; 100 ha'!$K$2,V273:X274)</f>
        <v>41</v>
      </c>
      <c r="Z273" s="77" t="s">
        <v>24</v>
      </c>
      <c r="AA273" s="77" t="s">
        <v>28</v>
      </c>
      <c r="AB273" s="77" t="s">
        <v>29</v>
      </c>
      <c r="AC273" s="300">
        <f>DGET('DB &gt; 100 ha'!$F$2:$N$41,'DB &gt; 100 ha'!$K$2,Z273:AB274)</f>
        <v>41</v>
      </c>
      <c r="AD273" s="77" t="s">
        <v>24</v>
      </c>
      <c r="AE273" s="77" t="s">
        <v>28</v>
      </c>
      <c r="AF273" s="77" t="s">
        <v>29</v>
      </c>
      <c r="AG273" s="300">
        <f>DGET('DB &gt; 100 ha'!$F$2:$N$41,'DB &gt; 100 ha'!$K$2,AD273:AF274)</f>
        <v>41</v>
      </c>
      <c r="AH273" s="77" t="s">
        <v>24</v>
      </c>
      <c r="AI273" s="77" t="s">
        <v>28</v>
      </c>
      <c r="AJ273" s="77" t="s">
        <v>29</v>
      </c>
      <c r="AK273" s="300">
        <f>DGET('DB &gt; 100 ha'!$F$2:$N$41,'DB &gt; 100 ha'!$K$2,AH273:AJ274)</f>
        <v>41</v>
      </c>
      <c r="AL273" s="77" t="s">
        <v>24</v>
      </c>
      <c r="AM273" s="77" t="s">
        <v>28</v>
      </c>
      <c r="AN273" s="77" t="s">
        <v>29</v>
      </c>
      <c r="AO273" s="300">
        <f>DGET('DB &gt; 100 ha'!$F$2:$N$41,'DB &gt; 100 ha'!$K$2,AL273:AN274)</f>
        <v>41</v>
      </c>
      <c r="AP273" s="77" t="s">
        <v>24</v>
      </c>
      <c r="AQ273" s="77" t="s">
        <v>28</v>
      </c>
      <c r="AR273" s="77" t="s">
        <v>29</v>
      </c>
      <c r="AS273" s="300">
        <f>DGET('DB &gt; 100 ha'!$F$2:$N$41,'DB &gt; 100 ha'!$K$2,AP273:AR274)</f>
        <v>41</v>
      </c>
      <c r="AT273" s="77" t="s">
        <v>24</v>
      </c>
      <c r="AU273" s="77" t="s">
        <v>28</v>
      </c>
      <c r="AV273" s="77" t="s">
        <v>29</v>
      </c>
      <c r="AW273" s="300">
        <f>DGET('DB &gt; 100 ha'!$F$2:$N$41,'DB &gt; 100 ha'!$K$2,AT273:AV274)</f>
        <v>41</v>
      </c>
      <c r="AX273" s="77" t="s">
        <v>24</v>
      </c>
      <c r="AY273" s="77" t="s">
        <v>28</v>
      </c>
      <c r="AZ273" s="77" t="s">
        <v>29</v>
      </c>
      <c r="BA273" s="300">
        <f>DGET('DB &gt; 100 ha'!$F$2:$N$41,'DB &gt; 100 ha'!$K$2,AX273:AZ274)</f>
        <v>41</v>
      </c>
      <c r="BB273" s="77" t="s">
        <v>24</v>
      </c>
      <c r="BC273" s="77" t="s">
        <v>28</v>
      </c>
      <c r="BD273" s="77" t="s">
        <v>29</v>
      </c>
      <c r="BE273" s="300">
        <f>DGET('DB &gt; 100 ha'!$F$2:$N$41,'DB &gt; 100 ha'!$K$2,BB273:BD274)</f>
        <v>41</v>
      </c>
    </row>
    <row r="274" spans="21:57" ht="15" hidden="1" x14ac:dyDescent="0.25">
      <c r="U274" s="157" t="s">
        <v>336</v>
      </c>
      <c r="V274" s="67">
        <f>V272</f>
        <v>6</v>
      </c>
      <c r="W274" s="67" t="s">
        <v>317</v>
      </c>
      <c r="X274" s="65">
        <v>1</v>
      </c>
      <c r="Z274" s="67">
        <f>Z272</f>
        <v>6</v>
      </c>
      <c r="AA274" s="67" t="s">
        <v>317</v>
      </c>
      <c r="AB274" s="65">
        <v>1</v>
      </c>
      <c r="AD274" s="67">
        <f>AD272</f>
        <v>6</v>
      </c>
      <c r="AE274" s="67" t="s">
        <v>317</v>
      </c>
      <c r="AF274" s="65">
        <v>1</v>
      </c>
      <c r="AH274" s="67">
        <f>AH272</f>
        <v>6</v>
      </c>
      <c r="AI274" s="67" t="s">
        <v>317</v>
      </c>
      <c r="AJ274" s="65">
        <v>1</v>
      </c>
      <c r="AL274" s="67">
        <f>AL272</f>
        <v>6</v>
      </c>
      <c r="AM274" s="67" t="s">
        <v>317</v>
      </c>
      <c r="AN274" s="65">
        <v>1</v>
      </c>
      <c r="AP274" s="67">
        <f>AP272</f>
        <v>6</v>
      </c>
      <c r="AQ274" s="67" t="s">
        <v>317</v>
      </c>
      <c r="AR274" s="65">
        <v>1</v>
      </c>
      <c r="AT274" s="67">
        <f>AT272</f>
        <v>6</v>
      </c>
      <c r="AU274" s="67" t="s">
        <v>317</v>
      </c>
      <c r="AV274" s="65">
        <v>1</v>
      </c>
      <c r="AX274" s="67">
        <f>AX272</f>
        <v>6</v>
      </c>
      <c r="AY274" s="67" t="s">
        <v>317</v>
      </c>
      <c r="AZ274" s="65">
        <v>1</v>
      </c>
      <c r="BB274" s="67">
        <f>BB272</f>
        <v>6</v>
      </c>
      <c r="BC274" s="67" t="s">
        <v>317</v>
      </c>
      <c r="BD274" s="65">
        <v>1</v>
      </c>
    </row>
    <row r="275" spans="21:57" ht="15" hidden="1" x14ac:dyDescent="0.25">
      <c r="U275" s="157" t="s">
        <v>315</v>
      </c>
      <c r="V275" s="77" t="s">
        <v>24</v>
      </c>
      <c r="W275" s="77" t="s">
        <v>28</v>
      </c>
      <c r="X275" s="77" t="s">
        <v>29</v>
      </c>
      <c r="Y275" s="300">
        <f>DGET('DB &gt; 100 ha'!$F$2:$N$41,'DB &gt; 100 ha'!$L$2,V275:X276)</f>
        <v>11</v>
      </c>
      <c r="Z275" s="77" t="s">
        <v>24</v>
      </c>
      <c r="AA275" s="77" t="s">
        <v>28</v>
      </c>
      <c r="AB275" s="77" t="s">
        <v>29</v>
      </c>
      <c r="AC275" s="300">
        <f>DGET('DB &gt; 100 ha'!$F$2:$N$41,'DB &gt; 100 ha'!$L$2,Z275:AB276)</f>
        <v>11</v>
      </c>
      <c r="AD275" s="77" t="s">
        <v>24</v>
      </c>
      <c r="AE275" s="77" t="s">
        <v>28</v>
      </c>
      <c r="AF275" s="77" t="s">
        <v>29</v>
      </c>
      <c r="AG275" s="300">
        <f>DGET('DB &gt; 100 ha'!$F$2:$N$41,'DB &gt; 100 ha'!$L$2,AD275:AF276)</f>
        <v>11</v>
      </c>
      <c r="AH275" s="77" t="s">
        <v>24</v>
      </c>
      <c r="AI275" s="77" t="s">
        <v>28</v>
      </c>
      <c r="AJ275" s="77" t="s">
        <v>29</v>
      </c>
      <c r="AK275" s="300">
        <f>DGET('DB &gt; 100 ha'!$F$2:$N$41,'DB &gt; 100 ha'!$L$2,AH275:AJ276)</f>
        <v>11</v>
      </c>
      <c r="AL275" s="77" t="s">
        <v>24</v>
      </c>
      <c r="AM275" s="77" t="s">
        <v>28</v>
      </c>
      <c r="AN275" s="77" t="s">
        <v>29</v>
      </c>
      <c r="AO275" s="300">
        <f>DGET('DB &gt; 100 ha'!$F$2:$N$41,'DB &gt; 100 ha'!$L$2,AL275:AN276)</f>
        <v>11</v>
      </c>
      <c r="AP275" s="77" t="s">
        <v>24</v>
      </c>
      <c r="AQ275" s="77" t="s">
        <v>28</v>
      </c>
      <c r="AR275" s="77" t="s">
        <v>29</v>
      </c>
      <c r="AS275" s="300">
        <f>DGET('DB &gt; 100 ha'!$F$2:$N$41,'DB &gt; 100 ha'!$L$2,AP275:AR276)</f>
        <v>11</v>
      </c>
      <c r="AT275" s="77" t="s">
        <v>24</v>
      </c>
      <c r="AU275" s="77" t="s">
        <v>28</v>
      </c>
      <c r="AV275" s="77" t="s">
        <v>29</v>
      </c>
      <c r="AW275" s="300">
        <f>DGET('DB &gt; 100 ha'!$F$2:$N$41,'DB &gt; 100 ha'!$L$2,AT275:AV276)</f>
        <v>11</v>
      </c>
      <c r="AX275" s="77" t="s">
        <v>24</v>
      </c>
      <c r="AY275" s="77" t="s">
        <v>28</v>
      </c>
      <c r="AZ275" s="77" t="s">
        <v>29</v>
      </c>
      <c r="BA275" s="300">
        <f>DGET('DB &gt; 100 ha'!$F$2:$N$41,'DB &gt; 100 ha'!$L$2,AX275:AZ276)</f>
        <v>11</v>
      </c>
      <c r="BB275" s="77" t="s">
        <v>24</v>
      </c>
      <c r="BC275" s="77" t="s">
        <v>28</v>
      </c>
      <c r="BD275" s="77" t="s">
        <v>29</v>
      </c>
      <c r="BE275" s="300">
        <f>DGET('DB &gt; 100 ha'!$F$2:$N$41,'DB &gt; 100 ha'!$L$2,BB275:BD276)</f>
        <v>11</v>
      </c>
    </row>
    <row r="276" spans="21:57" ht="15" hidden="1" x14ac:dyDescent="0.25">
      <c r="U276" s="157" t="s">
        <v>337</v>
      </c>
      <c r="V276" s="67">
        <f>V274</f>
        <v>6</v>
      </c>
      <c r="W276" s="77" t="str">
        <f>W274</f>
        <v>&lt;20</v>
      </c>
      <c r="X276" s="65">
        <f>X274</f>
        <v>1</v>
      </c>
      <c r="Z276" s="67">
        <f>Z274</f>
        <v>6</v>
      </c>
      <c r="AA276" s="77" t="str">
        <f>AA274</f>
        <v>&lt;20</v>
      </c>
      <c r="AB276" s="65">
        <f>AB274</f>
        <v>1</v>
      </c>
      <c r="AD276" s="67">
        <f>AD274</f>
        <v>6</v>
      </c>
      <c r="AE276" s="77" t="str">
        <f>AE274</f>
        <v>&lt;20</v>
      </c>
      <c r="AF276" s="65">
        <f>AF274</f>
        <v>1</v>
      </c>
      <c r="AH276" s="67">
        <f>AH274</f>
        <v>6</v>
      </c>
      <c r="AI276" s="77" t="str">
        <f>AI274</f>
        <v>&lt;20</v>
      </c>
      <c r="AJ276" s="65">
        <f>AJ274</f>
        <v>1</v>
      </c>
      <c r="AL276" s="67">
        <f>AL274</f>
        <v>6</v>
      </c>
      <c r="AM276" s="77" t="str">
        <f>AM274</f>
        <v>&lt;20</v>
      </c>
      <c r="AN276" s="65">
        <f>AN274</f>
        <v>1</v>
      </c>
      <c r="AP276" s="67">
        <f>AP274</f>
        <v>6</v>
      </c>
      <c r="AQ276" s="77" t="str">
        <f>AQ274</f>
        <v>&lt;20</v>
      </c>
      <c r="AR276" s="65">
        <f>AR274</f>
        <v>1</v>
      </c>
      <c r="AT276" s="67">
        <f>AT274</f>
        <v>6</v>
      </c>
      <c r="AU276" s="77" t="str">
        <f>AU274</f>
        <v>&lt;20</v>
      </c>
      <c r="AV276" s="65">
        <f>AV274</f>
        <v>1</v>
      </c>
      <c r="AX276" s="67">
        <f>AX274</f>
        <v>6</v>
      </c>
      <c r="AY276" s="77" t="str">
        <f>AY274</f>
        <v>&lt;20</v>
      </c>
      <c r="AZ276" s="65">
        <f>AZ274</f>
        <v>1</v>
      </c>
      <c r="BB276" s="67">
        <f>BB274</f>
        <v>6</v>
      </c>
      <c r="BC276" s="77" t="str">
        <f>BC274</f>
        <v>&lt;20</v>
      </c>
      <c r="BD276" s="65">
        <f>BD274</f>
        <v>1</v>
      </c>
    </row>
    <row r="277" spans="21:57" ht="15" hidden="1" x14ac:dyDescent="0.25">
      <c r="U277" s="157" t="s">
        <v>315</v>
      </c>
      <c r="V277" s="77" t="s">
        <v>24</v>
      </c>
      <c r="W277" s="77" t="s">
        <v>28</v>
      </c>
      <c r="X277" s="77" t="s">
        <v>29</v>
      </c>
      <c r="Y277" s="300">
        <f>DGET('DB &gt; 100 ha'!$F$2:$N$41,'DB &gt; 100 ha'!$M$2,V277:X278)</f>
        <v>0</v>
      </c>
      <c r="Z277" s="77" t="s">
        <v>24</v>
      </c>
      <c r="AA277" s="77" t="s">
        <v>28</v>
      </c>
      <c r="AB277" s="77" t="s">
        <v>29</v>
      </c>
      <c r="AC277" s="300">
        <f>DGET('DB &gt; 100 ha'!$F$2:$N$41,'DB &gt; 100 ha'!$M$2,Z277:AB278)</f>
        <v>0</v>
      </c>
      <c r="AD277" s="77" t="s">
        <v>24</v>
      </c>
      <c r="AE277" s="77" t="s">
        <v>28</v>
      </c>
      <c r="AF277" s="77" t="s">
        <v>29</v>
      </c>
      <c r="AG277" s="300">
        <f>DGET('DB &gt; 100 ha'!$F$2:$N$41,'DB &gt; 100 ha'!$M$2,AD277:AF278)</f>
        <v>0</v>
      </c>
      <c r="AH277" s="77" t="s">
        <v>24</v>
      </c>
      <c r="AI277" s="77" t="s">
        <v>28</v>
      </c>
      <c r="AJ277" s="77" t="s">
        <v>29</v>
      </c>
      <c r="AK277" s="300">
        <f>DGET('DB &gt; 100 ha'!$F$2:$N$41,'DB &gt; 100 ha'!$M$2,AH277:AJ278)</f>
        <v>0</v>
      </c>
      <c r="AL277" s="77" t="s">
        <v>24</v>
      </c>
      <c r="AM277" s="77" t="s">
        <v>28</v>
      </c>
      <c r="AN277" s="77" t="s">
        <v>29</v>
      </c>
      <c r="AO277" s="300">
        <f>DGET('DB &gt; 100 ha'!$F$2:$N$41,'DB &gt; 100 ha'!$M$2,AL277:AN278)</f>
        <v>0</v>
      </c>
      <c r="AP277" s="77" t="s">
        <v>24</v>
      </c>
      <c r="AQ277" s="77" t="s">
        <v>28</v>
      </c>
      <c r="AR277" s="77" t="s">
        <v>29</v>
      </c>
      <c r="AS277" s="300">
        <f>DGET('DB &gt; 100 ha'!$F$2:$N$41,'DB &gt; 100 ha'!$M$2,AP277:AR278)</f>
        <v>0</v>
      </c>
      <c r="AT277" s="77" t="s">
        <v>24</v>
      </c>
      <c r="AU277" s="77" t="s">
        <v>28</v>
      </c>
      <c r="AV277" s="77" t="s">
        <v>29</v>
      </c>
      <c r="AW277" s="300">
        <f>DGET('DB &gt; 100 ha'!$F$2:$N$41,'DB &gt; 100 ha'!$M$2,AT277:AV278)</f>
        <v>0</v>
      </c>
      <c r="AX277" s="77" t="s">
        <v>24</v>
      </c>
      <c r="AY277" s="77" t="s">
        <v>28</v>
      </c>
      <c r="AZ277" s="77" t="s">
        <v>29</v>
      </c>
      <c r="BA277" s="300">
        <f>DGET('DB &gt; 100 ha'!$F$2:$N$41,'DB &gt; 100 ha'!$M$2,AX277:AZ278)</f>
        <v>0</v>
      </c>
      <c r="BB277" s="77" t="s">
        <v>24</v>
      </c>
      <c r="BC277" s="77" t="s">
        <v>28</v>
      </c>
      <c r="BD277" s="77" t="s">
        <v>29</v>
      </c>
      <c r="BE277" s="300">
        <f>DGET('DB &gt; 100 ha'!$F$2:$N$41,'DB &gt; 100 ha'!$M$2,BB277:BD278)</f>
        <v>0</v>
      </c>
    </row>
    <row r="278" spans="21:57" ht="15" hidden="1" x14ac:dyDescent="0.25">
      <c r="U278" s="157" t="s">
        <v>342</v>
      </c>
      <c r="V278" s="67">
        <f>V276</f>
        <v>6</v>
      </c>
      <c r="W278" s="77" t="str">
        <f>W276</f>
        <v>&lt;20</v>
      </c>
      <c r="X278" s="65">
        <f>$O$64+1</f>
        <v>1</v>
      </c>
      <c r="Z278" s="67">
        <f>Z276</f>
        <v>6</v>
      </c>
      <c r="AA278" s="77" t="str">
        <f>AA276</f>
        <v>&lt;20</v>
      </c>
      <c r="AB278" s="65">
        <f>$O$64+1</f>
        <v>1</v>
      </c>
      <c r="AD278" s="67">
        <f>AD276</f>
        <v>6</v>
      </c>
      <c r="AE278" s="77" t="str">
        <f>AE276</f>
        <v>&lt;20</v>
      </c>
      <c r="AF278" s="65">
        <f>$O$64+1</f>
        <v>1</v>
      </c>
      <c r="AH278" s="67">
        <f>AH276</f>
        <v>6</v>
      </c>
      <c r="AI278" s="77" t="str">
        <f>AI276</f>
        <v>&lt;20</v>
      </c>
      <c r="AJ278" s="65">
        <f>$O$64+1</f>
        <v>1</v>
      </c>
      <c r="AL278" s="67">
        <f>AL276</f>
        <v>6</v>
      </c>
      <c r="AM278" s="77" t="str">
        <f>AM276</f>
        <v>&lt;20</v>
      </c>
      <c r="AN278" s="65">
        <f>$O$64+1</f>
        <v>1</v>
      </c>
      <c r="AP278" s="67">
        <f>AP276</f>
        <v>6</v>
      </c>
      <c r="AQ278" s="77" t="str">
        <f>AQ276</f>
        <v>&lt;20</v>
      </c>
      <c r="AR278" s="65">
        <f>$O$64+1</f>
        <v>1</v>
      </c>
      <c r="AT278" s="67">
        <f>AT276</f>
        <v>6</v>
      </c>
      <c r="AU278" s="77" t="str">
        <f>AU276</f>
        <v>&lt;20</v>
      </c>
      <c r="AV278" s="65">
        <f>$O$64+1</f>
        <v>1</v>
      </c>
      <c r="AX278" s="67">
        <f>AX276</f>
        <v>6</v>
      </c>
      <c r="AY278" s="77" t="str">
        <f>AY276</f>
        <v>&lt;20</v>
      </c>
      <c r="AZ278" s="65">
        <f>$O$64+1</f>
        <v>1</v>
      </c>
      <c r="BB278" s="67">
        <f>BB276</f>
        <v>6</v>
      </c>
      <c r="BC278" s="77" t="str">
        <f>BC276</f>
        <v>&lt;20</v>
      </c>
      <c r="BD278" s="65">
        <f>$O$64+1</f>
        <v>1</v>
      </c>
    </row>
    <row r="279" spans="21:57" hidden="1" x14ac:dyDescent="0.2"/>
    <row r="280" spans="21:57" hidden="1" x14ac:dyDescent="0.2">
      <c r="U280" s="65" t="s">
        <v>104</v>
      </c>
      <c r="V280" s="65" t="s">
        <v>24</v>
      </c>
      <c r="W280" s="65" t="s">
        <v>25</v>
      </c>
      <c r="X280" s="65" t="s">
        <v>110</v>
      </c>
      <c r="Y280" s="65" t="s">
        <v>24</v>
      </c>
      <c r="Z280" s="65" t="s">
        <v>25</v>
      </c>
      <c r="AA280" s="65" t="s">
        <v>110</v>
      </c>
      <c r="AB280" s="65" t="s">
        <v>24</v>
      </c>
      <c r="AC280" s="65" t="s">
        <v>25</v>
      </c>
      <c r="AD280" s="65" t="s">
        <v>110</v>
      </c>
      <c r="AE280" s="65" t="s">
        <v>24</v>
      </c>
      <c r="AF280" s="65" t="s">
        <v>25</v>
      </c>
      <c r="AG280" s="65" t="s">
        <v>110</v>
      </c>
      <c r="AH280" s="65" t="s">
        <v>24</v>
      </c>
      <c r="AI280" s="65" t="s">
        <v>25</v>
      </c>
      <c r="AJ280" s="65" t="s">
        <v>110</v>
      </c>
      <c r="AK280" s="65" t="s">
        <v>24</v>
      </c>
      <c r="AL280" s="65" t="s">
        <v>25</v>
      </c>
      <c r="AM280" s="65" t="s">
        <v>110</v>
      </c>
      <c r="AN280" s="65" t="s">
        <v>24</v>
      </c>
      <c r="AO280" s="65" t="s">
        <v>25</v>
      </c>
      <c r="AP280" s="65" t="s">
        <v>110</v>
      </c>
      <c r="AQ280" s="65" t="s">
        <v>24</v>
      </c>
      <c r="AR280" s="65" t="s">
        <v>25</v>
      </c>
      <c r="AS280" s="65" t="s">
        <v>110</v>
      </c>
      <c r="AT280" s="65" t="s">
        <v>24</v>
      </c>
      <c r="AU280" s="65" t="s">
        <v>25</v>
      </c>
      <c r="AV280" s="65" t="s">
        <v>110</v>
      </c>
    </row>
    <row r="281" spans="21:57" hidden="1" x14ac:dyDescent="0.2">
      <c r="V281" s="65">
        <f>IF(D90&lt;3,2,ROUND(D90/5,1)*5)</f>
        <v>2</v>
      </c>
      <c r="W281" s="65">
        <v>0</v>
      </c>
      <c r="X281" s="65">
        <v>12</v>
      </c>
      <c r="Y281" s="65">
        <f>IF(E90&lt;3,2,ROUND(E90/5,1)*5)</f>
        <v>2</v>
      </c>
      <c r="Z281" s="65">
        <f>W281</f>
        <v>0</v>
      </c>
      <c r="AA281" s="65">
        <f>X281</f>
        <v>12</v>
      </c>
      <c r="AB281" s="65">
        <f>IF(F90&lt;3,2,ROUND(F90/5,1)*5)</f>
        <v>2</v>
      </c>
      <c r="AC281" s="65">
        <f>$Z$281</f>
        <v>0</v>
      </c>
      <c r="AD281" s="65">
        <f>X281</f>
        <v>12</v>
      </c>
      <c r="AE281" s="65">
        <f>IF(G90&lt;3,2,ROUND(G90/5,1)*5)</f>
        <v>2</v>
      </c>
      <c r="AF281" s="65">
        <f>$Z$281</f>
        <v>0</v>
      </c>
      <c r="AG281" s="65">
        <f>X281</f>
        <v>12</v>
      </c>
      <c r="AH281" s="65">
        <f>IF(H90&lt;3,2,ROUND(H90/5,1)*5)</f>
        <v>2</v>
      </c>
      <c r="AI281" s="65">
        <f>$Z$281</f>
        <v>0</v>
      </c>
      <c r="AJ281" s="65">
        <f>X281</f>
        <v>12</v>
      </c>
      <c r="AK281" s="65">
        <f>IF(I90&lt;3,2,ROUND(I90/5,1)*5)</f>
        <v>2</v>
      </c>
      <c r="AL281" s="65">
        <f>$Z$281</f>
        <v>0</v>
      </c>
      <c r="AM281" s="65">
        <f>X281</f>
        <v>12</v>
      </c>
      <c r="AN281" s="65">
        <f>IF(J90&lt;3,2,ROUND(J90/5,1)*5)</f>
        <v>2</v>
      </c>
      <c r="AO281" s="65">
        <f>$Z$281</f>
        <v>0</v>
      </c>
      <c r="AP281" s="65">
        <f>AM281</f>
        <v>12</v>
      </c>
      <c r="AQ281" s="65">
        <f>IF(K90&lt;3,2,ROUND(K90/5,1)*5)</f>
        <v>2</v>
      </c>
      <c r="AR281" s="65">
        <f>$Z$281</f>
        <v>0</v>
      </c>
      <c r="AS281" s="65">
        <f>AP281</f>
        <v>12</v>
      </c>
      <c r="AT281" s="65">
        <f>IF(L90&lt;3,2,ROUND(L90/5,1)*5)</f>
        <v>2</v>
      </c>
      <c r="AU281" s="65">
        <f>$Z$281</f>
        <v>0</v>
      </c>
      <c r="AV281" s="65">
        <f>AS281</f>
        <v>12</v>
      </c>
    </row>
    <row r="282" spans="21:57" ht="15" hidden="1" x14ac:dyDescent="0.25">
      <c r="U282" s="298" t="s">
        <v>315</v>
      </c>
      <c r="V282" s="77" t="s">
        <v>24</v>
      </c>
      <c r="W282" s="77" t="s">
        <v>28</v>
      </c>
      <c r="X282" s="77" t="s">
        <v>29</v>
      </c>
      <c r="Y282" s="78"/>
      <c r="Z282" s="77" t="s">
        <v>24</v>
      </c>
      <c r="AA282" s="77" t="s">
        <v>28</v>
      </c>
      <c r="AB282" s="77" t="s">
        <v>29</v>
      </c>
      <c r="AC282" s="78"/>
      <c r="AD282" s="77" t="s">
        <v>24</v>
      </c>
      <c r="AE282" s="77" t="s">
        <v>28</v>
      </c>
      <c r="AF282" s="77" t="s">
        <v>29</v>
      </c>
      <c r="AG282" s="78"/>
      <c r="AH282" s="77" t="s">
        <v>24</v>
      </c>
      <c r="AI282" s="77" t="s">
        <v>28</v>
      </c>
      <c r="AJ282" s="77" t="s">
        <v>29</v>
      </c>
      <c r="AK282" s="78"/>
      <c r="AL282" s="77" t="s">
        <v>24</v>
      </c>
      <c r="AM282" s="77" t="s">
        <v>28</v>
      </c>
      <c r="AN282" s="77" t="s">
        <v>29</v>
      </c>
      <c r="AO282" s="78"/>
      <c r="AP282" s="77" t="s">
        <v>24</v>
      </c>
      <c r="AQ282" s="77" t="s">
        <v>28</v>
      </c>
      <c r="AR282" s="77" t="s">
        <v>29</v>
      </c>
      <c r="AS282" s="78"/>
      <c r="AT282" s="77" t="s">
        <v>24</v>
      </c>
      <c r="AU282" s="77" t="s">
        <v>28</v>
      </c>
      <c r="AV282" s="77" t="s">
        <v>29</v>
      </c>
      <c r="AW282" s="78"/>
      <c r="AX282" s="77" t="s">
        <v>24</v>
      </c>
      <c r="AY282" s="77" t="s">
        <v>28</v>
      </c>
      <c r="AZ282" s="77" t="s">
        <v>29</v>
      </c>
      <c r="BA282" s="78"/>
      <c r="BB282" s="77" t="s">
        <v>24</v>
      </c>
      <c r="BC282" s="77" t="s">
        <v>28</v>
      </c>
      <c r="BD282" s="77" t="s">
        <v>29</v>
      </c>
      <c r="BE282" s="78"/>
    </row>
    <row r="283" spans="21:57" ht="15" hidden="1" x14ac:dyDescent="0.25">
      <c r="U283" s="299" t="s">
        <v>316</v>
      </c>
      <c r="V283" s="67">
        <f>IF(D90&lt;7,6,ROUND(D90,0.1))</f>
        <v>6</v>
      </c>
      <c r="W283" s="67" t="s">
        <v>317</v>
      </c>
      <c r="X283" s="67">
        <f>IF($K$42&lt;='DB &gt; 100 ha'!R33,1,IF($K$42&gt;='DB &gt; 100 ha'!$Q$28,3,2))</f>
        <v>1</v>
      </c>
      <c r="Y283" s="300">
        <f>DGET('DB &gt; 100 ha'!$F$2:$N$41,'DB &gt; 100 ha'!$I$2,V282:X283)</f>
        <v>3</v>
      </c>
      <c r="Z283" s="67">
        <f>IF(E90&lt;7,6,ROUND(E90,0.1))</f>
        <v>6</v>
      </c>
      <c r="AA283" s="67" t="s">
        <v>317</v>
      </c>
      <c r="AB283" s="67">
        <f>IF($K$42&lt;='DB &gt; 100 ha'!V33,1,IF($K$42&gt;='DB &gt; 100 ha'!$Q$28,3,2))</f>
        <v>1</v>
      </c>
      <c r="AC283" s="300">
        <f>DGET('DB &gt; 100 ha'!$F$2:$N$41,'DB &gt; 100 ha'!$I$2,Z282:AB283)</f>
        <v>3</v>
      </c>
      <c r="AD283" s="67">
        <f>IF(F90&lt;7,6,ROUND(F90,0.1))</f>
        <v>6</v>
      </c>
      <c r="AE283" s="67" t="s">
        <v>317</v>
      </c>
      <c r="AF283" s="67">
        <f>IF($K$42&lt;='DB &gt; 100 ha'!Z33,1,IF($K$42&gt;='DB &gt; 100 ha'!$Q$28,3,2))</f>
        <v>1</v>
      </c>
      <c r="AG283" s="300">
        <f>DGET('DB &gt; 100 ha'!$F$2:$N$41,'DB &gt; 100 ha'!$I$2,AD282:AF283)</f>
        <v>3</v>
      </c>
      <c r="AH283" s="67">
        <f>IF(G90&lt;7,6,ROUND(G90,0.1))</f>
        <v>6</v>
      </c>
      <c r="AI283" s="67" t="s">
        <v>317</v>
      </c>
      <c r="AJ283" s="67">
        <f>IF($K$42&lt;='DB &gt; 100 ha'!AD33,1,IF($K$42&gt;='DB &gt; 100 ha'!$Q$28,3,2))</f>
        <v>1</v>
      </c>
      <c r="AK283" s="300">
        <f>DGET('DB &gt; 100 ha'!$F$2:$N$41,'DB &gt; 100 ha'!$I$2,AH282:AJ283)</f>
        <v>3</v>
      </c>
      <c r="AL283" s="67">
        <f>IF(H90&lt;7,6,ROUND(H90,0.1))</f>
        <v>6</v>
      </c>
      <c r="AM283" s="67" t="s">
        <v>317</v>
      </c>
      <c r="AN283" s="67">
        <f>IF($K$42&lt;='DB &gt; 100 ha'!AH33,1,IF($K$42&gt;='DB &gt; 100 ha'!$Q$28,3,2))</f>
        <v>1</v>
      </c>
      <c r="AO283" s="300">
        <f>DGET('DB &gt; 100 ha'!$F$2:$N$41,'DB &gt; 100 ha'!$I$2,AL282:AN283)</f>
        <v>3</v>
      </c>
      <c r="AP283" s="67">
        <f>IF(I90&lt;7,6,ROUND(I90,0.1))</f>
        <v>6</v>
      </c>
      <c r="AQ283" s="67" t="s">
        <v>317</v>
      </c>
      <c r="AR283" s="67">
        <f>IF($K$42&lt;='DB &gt; 100 ha'!AL33,1,IF($K$42&gt;='DB &gt; 100 ha'!$Q$28,3,2))</f>
        <v>1</v>
      </c>
      <c r="AS283" s="300">
        <f>DGET('DB &gt; 100 ha'!$F$2:$N$41,'DB &gt; 100 ha'!$I$2,AP282:AR283)</f>
        <v>3</v>
      </c>
      <c r="AT283" s="67">
        <f>IF(J90&lt;7,6,ROUND(J90,0.1))</f>
        <v>6</v>
      </c>
      <c r="AU283" s="67" t="s">
        <v>317</v>
      </c>
      <c r="AV283" s="67">
        <f>IF($K$42&lt;='DB &gt; 100 ha'!AP33,1,IF($K$42&gt;='DB &gt; 100 ha'!$Q$28,3,2))</f>
        <v>1</v>
      </c>
      <c r="AW283" s="300">
        <f>DGET('DB &gt; 100 ha'!$F$2:$N$41,'DB &gt; 100 ha'!$I$2,AT282:AV283)</f>
        <v>3</v>
      </c>
      <c r="AX283" s="67">
        <f>IF(K90&lt;7,6,ROUND(K90,0.1))</f>
        <v>6</v>
      </c>
      <c r="AY283" s="67" t="s">
        <v>317</v>
      </c>
      <c r="AZ283" s="67">
        <f>IF($K$42&lt;='DB &gt; 100 ha'!AT33,1,IF($K$42&gt;='DB &gt; 100 ha'!$Q$28,3,2))</f>
        <v>1</v>
      </c>
      <c r="BA283" s="300">
        <f>DGET('DB &gt; 100 ha'!$F$2:$N$41,'DB &gt; 100 ha'!$I$2,AX282:AZ283)</f>
        <v>3</v>
      </c>
      <c r="BB283" s="67">
        <f>IF(L90&lt;7,6,ROUND(L90,0.1))</f>
        <v>6</v>
      </c>
      <c r="BC283" s="67" t="s">
        <v>317</v>
      </c>
      <c r="BD283" s="67">
        <f>IF($K$42&lt;='DB &gt; 100 ha'!AX33,1,IF($K$42&gt;='DB &gt; 100 ha'!$Q$28,3,2))</f>
        <v>1</v>
      </c>
      <c r="BE283" s="300">
        <f>DGET('DB &gt; 100 ha'!$F$2:$N$41,'DB &gt; 100 ha'!$I$2,BB282:BD283)</f>
        <v>3</v>
      </c>
    </row>
    <row r="284" spans="21:57" ht="15" hidden="1" x14ac:dyDescent="0.25">
      <c r="U284" s="157" t="s">
        <v>315</v>
      </c>
      <c r="V284" s="77" t="s">
        <v>24</v>
      </c>
      <c r="W284" s="77" t="s">
        <v>28</v>
      </c>
      <c r="X284" s="77" t="s">
        <v>29</v>
      </c>
      <c r="Y284" s="300">
        <f>IF(X285=0,0,DGET('DB &gt; 100 ha'!$F$2:$N$41,'DB &gt; 100 ha'!$J$2,V284:X285))</f>
        <v>0</v>
      </c>
      <c r="Z284" s="77" t="s">
        <v>24</v>
      </c>
      <c r="AA284" s="77" t="s">
        <v>28</v>
      </c>
      <c r="AB284" s="77" t="s">
        <v>29</v>
      </c>
      <c r="AC284" s="300">
        <f>IF(AB285=0,0,DGET('DB &gt; 100 ha'!$F$2:$N$41,'DB &gt; 100 ha'!$J$2,Z284:AB285))</f>
        <v>0</v>
      </c>
      <c r="AD284" s="77" t="s">
        <v>24</v>
      </c>
      <c r="AE284" s="77" t="s">
        <v>28</v>
      </c>
      <c r="AF284" s="77" t="s">
        <v>29</v>
      </c>
      <c r="AG284" s="300">
        <f>IF(AF285=0,0,DGET('DB &gt; 100 ha'!$F$2:$N$41,'DB &gt; 100 ha'!$J$2,AD284:AF285))</f>
        <v>0</v>
      </c>
      <c r="AH284" s="77" t="s">
        <v>24</v>
      </c>
      <c r="AI284" s="77" t="s">
        <v>28</v>
      </c>
      <c r="AJ284" s="77" t="s">
        <v>29</v>
      </c>
      <c r="AK284" s="300">
        <f>IF(AJ285=0,0,DGET('DB &gt; 100 ha'!$F$2:$N$41,'DB &gt; 100 ha'!$J$2,AH284:AJ285))</f>
        <v>0</v>
      </c>
      <c r="AL284" s="77" t="s">
        <v>24</v>
      </c>
      <c r="AM284" s="77" t="s">
        <v>28</v>
      </c>
      <c r="AN284" s="77" t="s">
        <v>29</v>
      </c>
      <c r="AO284" s="300">
        <f>IF(AN285=0,0,DGET('DB &gt; 100 ha'!$F$2:$N$41,'DB &gt; 100 ha'!$J$2,AL284:AN285))</f>
        <v>0</v>
      </c>
      <c r="AP284" s="77" t="s">
        <v>24</v>
      </c>
      <c r="AQ284" s="77" t="s">
        <v>28</v>
      </c>
      <c r="AR284" s="77" t="s">
        <v>29</v>
      </c>
      <c r="AS284" s="300">
        <f>IF(AR285=0,0,DGET('DB &gt; 100 ha'!$F$2:$N$41,'DB &gt; 100 ha'!$J$2,AP284:AR285))</f>
        <v>0</v>
      </c>
      <c r="AT284" s="77" t="s">
        <v>24</v>
      </c>
      <c r="AU284" s="77" t="s">
        <v>28</v>
      </c>
      <c r="AV284" s="77" t="s">
        <v>29</v>
      </c>
      <c r="AW284" s="300">
        <f>IF(AV285=0,0,DGET('DB &gt; 100 ha'!$F$2:$N$41,'DB &gt; 100 ha'!$J$2,AT284:AV285))</f>
        <v>0</v>
      </c>
      <c r="AX284" s="77" t="s">
        <v>24</v>
      </c>
      <c r="AY284" s="77" t="s">
        <v>28</v>
      </c>
      <c r="AZ284" s="77" t="s">
        <v>29</v>
      </c>
      <c r="BA284" s="300">
        <f>IF(AZ285=0,0,DGET('DB &gt; 100 ha'!$F$2:$N$41,'DB &gt; 100 ha'!$J$2,AX284:AZ285))</f>
        <v>0</v>
      </c>
      <c r="BB284" s="77" t="s">
        <v>24</v>
      </c>
      <c r="BC284" s="77" t="s">
        <v>28</v>
      </c>
      <c r="BD284" s="77" t="s">
        <v>29</v>
      </c>
      <c r="BE284" s="300">
        <f>IF(BD285=0,0,DGET('DB &gt; 100 ha'!$F$2:$N$41,'DB &gt; 100 ha'!$J$2,BB284:BD285))</f>
        <v>0</v>
      </c>
    </row>
    <row r="285" spans="21:57" ht="15" hidden="1" x14ac:dyDescent="0.25">
      <c r="U285" s="157" t="s">
        <v>332</v>
      </c>
      <c r="V285" s="67">
        <f>V283</f>
        <v>6</v>
      </c>
      <c r="W285" s="67" t="s">
        <v>317</v>
      </c>
      <c r="X285" s="65">
        <f>IF($K$43&gt;'DB &gt; 100 ha'!$R$31,'DB &gt; 100 ha'!$P$32,IF($K$43&gt;'DB &gt; 100 ha'!$R$30,'DB &gt; 100 ha'!$P$31,IF($K$43&gt;='DB &gt; 100 ha'!$Q$30,'DB &gt; 100 ha'!$P$26,0)))</f>
        <v>0</v>
      </c>
      <c r="Z285" s="67">
        <f>Z283</f>
        <v>6</v>
      </c>
      <c r="AA285" s="67" t="s">
        <v>317</v>
      </c>
      <c r="AB285" s="65">
        <f>IF($K$43&gt;'DB &gt; 100 ha'!$R$31,'DB &gt; 100 ha'!$P$32,IF($K$43&gt;'DB &gt; 100 ha'!$R$30,'DB &gt; 100 ha'!$P$31,IF($K$43&gt;='DB &gt; 100 ha'!$Q$30,'DB &gt; 100 ha'!$P$26,0)))</f>
        <v>0</v>
      </c>
      <c r="AC285" s="300"/>
      <c r="AD285" s="67">
        <f>AD283</f>
        <v>6</v>
      </c>
      <c r="AE285" s="67" t="s">
        <v>317</v>
      </c>
      <c r="AF285" s="65">
        <f>IF($K$43&gt;'DB &gt; 100 ha'!$R$31,'DB &gt; 100 ha'!$P$32,IF($K$43&gt;'DB &gt; 100 ha'!$R$30,'DB &gt; 100 ha'!$P$31,IF($K$43&gt;='DB &gt; 100 ha'!$Q$30,'DB &gt; 100 ha'!$P$26,0)))</f>
        <v>0</v>
      </c>
      <c r="AG285" s="300"/>
      <c r="AH285" s="67">
        <f>AH283</f>
        <v>6</v>
      </c>
      <c r="AI285" s="67" t="s">
        <v>317</v>
      </c>
      <c r="AJ285" s="65">
        <f>IF($K$43&gt;'DB &gt; 100 ha'!$R$31,'DB &gt; 100 ha'!$P$32,IF($K$43&gt;'DB &gt; 100 ha'!$R$30,'DB &gt; 100 ha'!$P$31,IF($K$43&gt;='DB &gt; 100 ha'!$Q$30,'DB &gt; 100 ha'!$P$26,0)))</f>
        <v>0</v>
      </c>
      <c r="AK285" s="300"/>
      <c r="AL285" s="67">
        <f>AL283</f>
        <v>6</v>
      </c>
      <c r="AM285" s="67" t="s">
        <v>317</v>
      </c>
      <c r="AN285" s="65">
        <f>IF($K$43&gt;'DB &gt; 100 ha'!$R$31,'DB &gt; 100 ha'!$P$32,IF($K$43&gt;'DB &gt; 100 ha'!$R$30,'DB &gt; 100 ha'!$P$31,IF($K$43&gt;='DB &gt; 100 ha'!$Q$30,'DB &gt; 100 ha'!$P$26,0)))</f>
        <v>0</v>
      </c>
      <c r="AO285" s="300"/>
      <c r="AP285" s="67">
        <f>AP283</f>
        <v>6</v>
      </c>
      <c r="AQ285" s="67" t="s">
        <v>317</v>
      </c>
      <c r="AR285" s="65">
        <f>IF($K$43&gt;'DB &gt; 100 ha'!$R$31,'DB &gt; 100 ha'!$P$32,IF($K$43&gt;'DB &gt; 100 ha'!$R$30,'DB &gt; 100 ha'!$P$31,IF($K$43&gt;='DB &gt; 100 ha'!$Q$30,'DB &gt; 100 ha'!$P$26,0)))</f>
        <v>0</v>
      </c>
      <c r="AS285" s="300"/>
      <c r="AT285" s="67">
        <f>AT283</f>
        <v>6</v>
      </c>
      <c r="AU285" s="67" t="s">
        <v>317</v>
      </c>
      <c r="AV285" s="65">
        <f>IF($K$43&gt;'DB &gt; 100 ha'!$R$31,'DB &gt; 100 ha'!$P$32,IF($K$43&gt;'DB &gt; 100 ha'!$R$30,'DB &gt; 100 ha'!$P$31,IF($K$43&gt;='DB &gt; 100 ha'!$Q$30,'DB &gt; 100 ha'!$P$26,0)))</f>
        <v>0</v>
      </c>
      <c r="AW285" s="300"/>
      <c r="AX285" s="67">
        <f>AX283</f>
        <v>6</v>
      </c>
      <c r="AY285" s="67" t="s">
        <v>317</v>
      </c>
      <c r="AZ285" s="65">
        <f>IF($K$43&gt;'DB &gt; 100 ha'!$R$31,'DB &gt; 100 ha'!$P$32,IF($K$43&gt;'DB &gt; 100 ha'!$R$30,'DB &gt; 100 ha'!$P$31,IF($K$43&gt;='DB &gt; 100 ha'!$Q$30,'DB &gt; 100 ha'!$P$26,0)))</f>
        <v>0</v>
      </c>
      <c r="BA285" s="300"/>
      <c r="BB285" s="67">
        <f>BB283</f>
        <v>6</v>
      </c>
      <c r="BC285" s="67" t="s">
        <v>317</v>
      </c>
      <c r="BD285" s="65">
        <f>IF($K$43&gt;'DB &gt; 100 ha'!$R$31,'DB &gt; 100 ha'!$P$32,IF($K$43&gt;'DB &gt; 100 ha'!$R$30,'DB &gt; 100 ha'!$P$31,IF($K$43&gt;='DB &gt; 100 ha'!$Q$30,'DB &gt; 100 ha'!$P$26,0)))</f>
        <v>0</v>
      </c>
      <c r="BE285" s="300"/>
    </row>
    <row r="286" spans="21:57" ht="15" hidden="1" x14ac:dyDescent="0.25">
      <c r="U286" s="157" t="s">
        <v>315</v>
      </c>
      <c r="V286" s="77" t="s">
        <v>24</v>
      </c>
      <c r="W286" s="77" t="s">
        <v>28</v>
      </c>
      <c r="X286" s="77" t="s">
        <v>29</v>
      </c>
      <c r="Y286" s="300">
        <f>DGET('DB &gt; 100 ha'!$F$2:$N$41,'DB &gt; 100 ha'!$K$2,V286:X287)</f>
        <v>41</v>
      </c>
      <c r="Z286" s="77" t="s">
        <v>24</v>
      </c>
      <c r="AA286" s="77" t="s">
        <v>28</v>
      </c>
      <c r="AB286" s="77" t="s">
        <v>29</v>
      </c>
      <c r="AC286" s="300">
        <f>DGET('DB &gt; 100 ha'!$F$2:$N$41,'DB &gt; 100 ha'!$K$2,Z286:AB287)</f>
        <v>41</v>
      </c>
      <c r="AD286" s="77" t="s">
        <v>24</v>
      </c>
      <c r="AE286" s="77" t="s">
        <v>28</v>
      </c>
      <c r="AF286" s="77" t="s">
        <v>29</v>
      </c>
      <c r="AG286" s="300">
        <f>DGET('DB &gt; 100 ha'!$F$2:$N$41,'DB &gt; 100 ha'!$K$2,AD286:AF287)</f>
        <v>41</v>
      </c>
      <c r="AH286" s="77" t="s">
        <v>24</v>
      </c>
      <c r="AI286" s="77" t="s">
        <v>28</v>
      </c>
      <c r="AJ286" s="77" t="s">
        <v>29</v>
      </c>
      <c r="AK286" s="300">
        <f>DGET('DB &gt; 100 ha'!$F$2:$N$41,'DB &gt; 100 ha'!$K$2,AH286:AJ287)</f>
        <v>41</v>
      </c>
      <c r="AL286" s="77" t="s">
        <v>24</v>
      </c>
      <c r="AM286" s="77" t="s">
        <v>28</v>
      </c>
      <c r="AN286" s="77" t="s">
        <v>29</v>
      </c>
      <c r="AO286" s="300">
        <f>DGET('DB &gt; 100 ha'!$F$2:$N$41,'DB &gt; 100 ha'!$K$2,AL286:AN287)</f>
        <v>41</v>
      </c>
      <c r="AP286" s="77" t="s">
        <v>24</v>
      </c>
      <c r="AQ286" s="77" t="s">
        <v>28</v>
      </c>
      <c r="AR286" s="77" t="s">
        <v>29</v>
      </c>
      <c r="AS286" s="300">
        <f>DGET('DB &gt; 100 ha'!$F$2:$N$41,'DB &gt; 100 ha'!$K$2,AP286:AR287)</f>
        <v>41</v>
      </c>
      <c r="AT286" s="77" t="s">
        <v>24</v>
      </c>
      <c r="AU286" s="77" t="s">
        <v>28</v>
      </c>
      <c r="AV286" s="77" t="s">
        <v>29</v>
      </c>
      <c r="AW286" s="300">
        <f>DGET('DB &gt; 100 ha'!$F$2:$N$41,'DB &gt; 100 ha'!$K$2,AT286:AV287)</f>
        <v>41</v>
      </c>
      <c r="AX286" s="77" t="s">
        <v>24</v>
      </c>
      <c r="AY286" s="77" t="s">
        <v>28</v>
      </c>
      <c r="AZ286" s="77" t="s">
        <v>29</v>
      </c>
      <c r="BA286" s="300">
        <f>DGET('DB &gt; 100 ha'!$F$2:$N$41,'DB &gt; 100 ha'!$K$2,AX286:AZ287)</f>
        <v>41</v>
      </c>
      <c r="BB286" s="77" t="s">
        <v>24</v>
      </c>
      <c r="BC286" s="77" t="s">
        <v>28</v>
      </c>
      <c r="BD286" s="77" t="s">
        <v>29</v>
      </c>
      <c r="BE286" s="300">
        <f>DGET('DB &gt; 100 ha'!$F$2:$N$41,'DB &gt; 100 ha'!$K$2,BB286:BD287)</f>
        <v>41</v>
      </c>
    </row>
    <row r="287" spans="21:57" ht="15" hidden="1" x14ac:dyDescent="0.25">
      <c r="U287" s="157" t="s">
        <v>336</v>
      </c>
      <c r="V287" s="67">
        <f>V285</f>
        <v>6</v>
      </c>
      <c r="W287" s="67" t="s">
        <v>317</v>
      </c>
      <c r="X287" s="65">
        <v>1</v>
      </c>
      <c r="Z287" s="67">
        <f>Z285</f>
        <v>6</v>
      </c>
      <c r="AA287" s="67" t="s">
        <v>317</v>
      </c>
      <c r="AB287" s="65">
        <v>1</v>
      </c>
      <c r="AD287" s="67">
        <f>AD285</f>
        <v>6</v>
      </c>
      <c r="AE287" s="67" t="s">
        <v>317</v>
      </c>
      <c r="AF287" s="65">
        <v>1</v>
      </c>
      <c r="AH287" s="67">
        <f>AH285</f>
        <v>6</v>
      </c>
      <c r="AI287" s="67" t="s">
        <v>317</v>
      </c>
      <c r="AJ287" s="65">
        <v>1</v>
      </c>
      <c r="AL287" s="67">
        <f>AL285</f>
        <v>6</v>
      </c>
      <c r="AM287" s="67" t="s">
        <v>317</v>
      </c>
      <c r="AN287" s="65">
        <v>1</v>
      </c>
      <c r="AP287" s="67">
        <f>AP285</f>
        <v>6</v>
      </c>
      <c r="AQ287" s="67" t="s">
        <v>317</v>
      </c>
      <c r="AR287" s="65">
        <v>1</v>
      </c>
      <c r="AT287" s="67">
        <f>AT285</f>
        <v>6</v>
      </c>
      <c r="AU287" s="67" t="s">
        <v>317</v>
      </c>
      <c r="AV287" s="65">
        <v>1</v>
      </c>
      <c r="AX287" s="67">
        <f>AX285</f>
        <v>6</v>
      </c>
      <c r="AY287" s="67" t="s">
        <v>317</v>
      </c>
      <c r="AZ287" s="65">
        <v>1</v>
      </c>
      <c r="BB287" s="67">
        <f>BB285</f>
        <v>6</v>
      </c>
      <c r="BC287" s="67" t="s">
        <v>317</v>
      </c>
      <c r="BD287" s="65">
        <v>1</v>
      </c>
    </row>
    <row r="288" spans="21:57" ht="15" hidden="1" x14ac:dyDescent="0.25">
      <c r="U288" s="157" t="s">
        <v>315</v>
      </c>
      <c r="V288" s="77" t="s">
        <v>24</v>
      </c>
      <c r="W288" s="77" t="s">
        <v>28</v>
      </c>
      <c r="X288" s="77" t="s">
        <v>29</v>
      </c>
      <c r="Y288" s="300">
        <f>DGET('DB &gt; 100 ha'!$F$2:$N$41,'DB &gt; 100 ha'!$L$2,V288:X289)</f>
        <v>11</v>
      </c>
      <c r="Z288" s="77" t="s">
        <v>24</v>
      </c>
      <c r="AA288" s="77" t="s">
        <v>28</v>
      </c>
      <c r="AB288" s="77" t="s">
        <v>29</v>
      </c>
      <c r="AC288" s="300">
        <f>DGET('DB &gt; 100 ha'!$F$2:$N$41,'DB &gt; 100 ha'!$L$2,Z288:AB289)</f>
        <v>11</v>
      </c>
      <c r="AD288" s="77" t="s">
        <v>24</v>
      </c>
      <c r="AE288" s="77" t="s">
        <v>28</v>
      </c>
      <c r="AF288" s="77" t="s">
        <v>29</v>
      </c>
      <c r="AG288" s="300">
        <f>DGET('DB &gt; 100 ha'!$F$2:$N$41,'DB &gt; 100 ha'!$L$2,AD288:AF289)</f>
        <v>11</v>
      </c>
      <c r="AH288" s="77" t="s">
        <v>24</v>
      </c>
      <c r="AI288" s="77" t="s">
        <v>28</v>
      </c>
      <c r="AJ288" s="77" t="s">
        <v>29</v>
      </c>
      <c r="AK288" s="300">
        <f>DGET('DB &gt; 100 ha'!$F$2:$N$41,'DB &gt; 100 ha'!$L$2,AH288:AJ289)</f>
        <v>11</v>
      </c>
      <c r="AL288" s="77" t="s">
        <v>24</v>
      </c>
      <c r="AM288" s="77" t="s">
        <v>28</v>
      </c>
      <c r="AN288" s="77" t="s">
        <v>29</v>
      </c>
      <c r="AO288" s="300">
        <f>DGET('DB &gt; 100 ha'!$F$2:$N$41,'DB &gt; 100 ha'!$L$2,AL288:AN289)</f>
        <v>11</v>
      </c>
      <c r="AP288" s="77" t="s">
        <v>24</v>
      </c>
      <c r="AQ288" s="77" t="s">
        <v>28</v>
      </c>
      <c r="AR288" s="77" t="s">
        <v>29</v>
      </c>
      <c r="AS288" s="300">
        <f>DGET('DB &gt; 100 ha'!$F$2:$N$41,'DB &gt; 100 ha'!$L$2,AP288:AR289)</f>
        <v>11</v>
      </c>
      <c r="AT288" s="77" t="s">
        <v>24</v>
      </c>
      <c r="AU288" s="77" t="s">
        <v>28</v>
      </c>
      <c r="AV288" s="77" t="s">
        <v>29</v>
      </c>
      <c r="AW288" s="300">
        <f>DGET('DB &gt; 100 ha'!$F$2:$N$41,'DB &gt; 100 ha'!$L$2,AT288:AV289)</f>
        <v>11</v>
      </c>
      <c r="AX288" s="77" t="s">
        <v>24</v>
      </c>
      <c r="AY288" s="77" t="s">
        <v>28</v>
      </c>
      <c r="AZ288" s="77" t="s">
        <v>29</v>
      </c>
      <c r="BA288" s="300">
        <f>DGET('DB &gt; 100 ha'!$F$2:$N$41,'DB &gt; 100 ha'!$L$2,AX288:AZ289)</f>
        <v>11</v>
      </c>
      <c r="BB288" s="77" t="s">
        <v>24</v>
      </c>
      <c r="BC288" s="77" t="s">
        <v>28</v>
      </c>
      <c r="BD288" s="77" t="s">
        <v>29</v>
      </c>
      <c r="BE288" s="300">
        <f>DGET('DB &gt; 100 ha'!$F$2:$N$41,'DB &gt; 100 ha'!$L$2,BB288:BD289)</f>
        <v>11</v>
      </c>
    </row>
    <row r="289" spans="21:57" ht="15" hidden="1" x14ac:dyDescent="0.25">
      <c r="U289" s="157" t="s">
        <v>337</v>
      </c>
      <c r="V289" s="67">
        <f>V287</f>
        <v>6</v>
      </c>
      <c r="W289" s="77" t="str">
        <f>W287</f>
        <v>&lt;20</v>
      </c>
      <c r="X289" s="65">
        <f>X287</f>
        <v>1</v>
      </c>
      <c r="Z289" s="67">
        <f>Z287</f>
        <v>6</v>
      </c>
      <c r="AA289" s="77" t="str">
        <f>AA287</f>
        <v>&lt;20</v>
      </c>
      <c r="AB289" s="65">
        <f>AB287</f>
        <v>1</v>
      </c>
      <c r="AD289" s="67">
        <f>AD287</f>
        <v>6</v>
      </c>
      <c r="AE289" s="77" t="str">
        <f>AE287</f>
        <v>&lt;20</v>
      </c>
      <c r="AF289" s="65">
        <f>AF287</f>
        <v>1</v>
      </c>
      <c r="AH289" s="67">
        <f>AH287</f>
        <v>6</v>
      </c>
      <c r="AI289" s="77" t="str">
        <f>AI287</f>
        <v>&lt;20</v>
      </c>
      <c r="AJ289" s="65">
        <f>AJ287</f>
        <v>1</v>
      </c>
      <c r="AL289" s="67">
        <f>AL287</f>
        <v>6</v>
      </c>
      <c r="AM289" s="77" t="str">
        <f>AM287</f>
        <v>&lt;20</v>
      </c>
      <c r="AN289" s="65">
        <f>AN287</f>
        <v>1</v>
      </c>
      <c r="AP289" s="67">
        <f>AP287</f>
        <v>6</v>
      </c>
      <c r="AQ289" s="77" t="str">
        <f>AQ287</f>
        <v>&lt;20</v>
      </c>
      <c r="AR289" s="65">
        <f>AR287</f>
        <v>1</v>
      </c>
      <c r="AT289" s="67">
        <f>AT287</f>
        <v>6</v>
      </c>
      <c r="AU289" s="77" t="str">
        <f>AU287</f>
        <v>&lt;20</v>
      </c>
      <c r="AV289" s="65">
        <f>AV287</f>
        <v>1</v>
      </c>
      <c r="AX289" s="67">
        <f>AX287</f>
        <v>6</v>
      </c>
      <c r="AY289" s="77" t="str">
        <f>AY287</f>
        <v>&lt;20</v>
      </c>
      <c r="AZ289" s="65">
        <f>AZ287</f>
        <v>1</v>
      </c>
      <c r="BB289" s="67">
        <f>BB287</f>
        <v>6</v>
      </c>
      <c r="BC289" s="77" t="str">
        <f>BC287</f>
        <v>&lt;20</v>
      </c>
      <c r="BD289" s="65">
        <f>BD287</f>
        <v>1</v>
      </c>
    </row>
    <row r="290" spans="21:57" ht="15" hidden="1" x14ac:dyDescent="0.25">
      <c r="U290" s="157" t="s">
        <v>315</v>
      </c>
      <c r="V290" s="77" t="s">
        <v>24</v>
      </c>
      <c r="W290" s="77" t="s">
        <v>28</v>
      </c>
      <c r="X290" s="77" t="s">
        <v>29</v>
      </c>
      <c r="Y290" s="300">
        <f>DGET('DB &gt; 100 ha'!$F$2:$N$41,'DB &gt; 100 ha'!$M$2,V290:X291)</f>
        <v>0</v>
      </c>
      <c r="Z290" s="77" t="s">
        <v>24</v>
      </c>
      <c r="AA290" s="77" t="s">
        <v>28</v>
      </c>
      <c r="AB290" s="77" t="s">
        <v>29</v>
      </c>
      <c r="AC290" s="300">
        <f>DGET('DB &gt; 100 ha'!$F$2:$N$41,'DB &gt; 100 ha'!$M$2,Z290:AB291)</f>
        <v>0</v>
      </c>
      <c r="AD290" s="77" t="s">
        <v>24</v>
      </c>
      <c r="AE290" s="77" t="s">
        <v>28</v>
      </c>
      <c r="AF290" s="77" t="s">
        <v>29</v>
      </c>
      <c r="AG290" s="300">
        <f>DGET('DB &gt; 100 ha'!$F$2:$N$41,'DB &gt; 100 ha'!$M$2,AD290:AF291)</f>
        <v>0</v>
      </c>
      <c r="AH290" s="77" t="s">
        <v>24</v>
      </c>
      <c r="AI290" s="77" t="s">
        <v>28</v>
      </c>
      <c r="AJ290" s="77" t="s">
        <v>29</v>
      </c>
      <c r="AK290" s="300">
        <f>DGET('DB &gt; 100 ha'!$F$2:$N$41,'DB &gt; 100 ha'!$M$2,AH290:AJ291)</f>
        <v>0</v>
      </c>
      <c r="AL290" s="77" t="s">
        <v>24</v>
      </c>
      <c r="AM290" s="77" t="s">
        <v>28</v>
      </c>
      <c r="AN290" s="77" t="s">
        <v>29</v>
      </c>
      <c r="AO290" s="300">
        <f>DGET('DB &gt; 100 ha'!$F$2:$N$41,'DB &gt; 100 ha'!$M$2,AL290:AN291)</f>
        <v>0</v>
      </c>
      <c r="AP290" s="77" t="s">
        <v>24</v>
      </c>
      <c r="AQ290" s="77" t="s">
        <v>28</v>
      </c>
      <c r="AR290" s="77" t="s">
        <v>29</v>
      </c>
      <c r="AS290" s="300">
        <f>DGET('DB &gt; 100 ha'!$F$2:$N$41,'DB &gt; 100 ha'!$M$2,AP290:AR291)</f>
        <v>0</v>
      </c>
      <c r="AT290" s="77" t="s">
        <v>24</v>
      </c>
      <c r="AU290" s="77" t="s">
        <v>28</v>
      </c>
      <c r="AV290" s="77" t="s">
        <v>29</v>
      </c>
      <c r="AW290" s="300">
        <f>DGET('DB &gt; 100 ha'!$F$2:$N$41,'DB &gt; 100 ha'!$M$2,AT290:AV291)</f>
        <v>0</v>
      </c>
      <c r="AX290" s="77" t="s">
        <v>24</v>
      </c>
      <c r="AY290" s="77" t="s">
        <v>28</v>
      </c>
      <c r="AZ290" s="77" t="s">
        <v>29</v>
      </c>
      <c r="BA290" s="300">
        <f>DGET('DB &gt; 100 ha'!$F$2:$N$41,'DB &gt; 100 ha'!$M$2,AX290:AZ291)</f>
        <v>0</v>
      </c>
      <c r="BB290" s="77" t="s">
        <v>24</v>
      </c>
      <c r="BC290" s="77" t="s">
        <v>28</v>
      </c>
      <c r="BD290" s="77" t="s">
        <v>29</v>
      </c>
      <c r="BE290" s="300">
        <f>DGET('DB &gt; 100 ha'!$F$2:$N$41,'DB &gt; 100 ha'!$M$2,BB290:BD291)</f>
        <v>0</v>
      </c>
    </row>
    <row r="291" spans="21:57" ht="15" hidden="1" x14ac:dyDescent="0.25">
      <c r="U291" s="157" t="s">
        <v>342</v>
      </c>
      <c r="V291" s="67">
        <f>V289</f>
        <v>6</v>
      </c>
      <c r="W291" s="77" t="str">
        <f>W289</f>
        <v>&lt;20</v>
      </c>
      <c r="X291" s="65">
        <f>$O$64+1</f>
        <v>1</v>
      </c>
      <c r="Z291" s="67">
        <f>Z289</f>
        <v>6</v>
      </c>
      <c r="AA291" s="77" t="str">
        <f>AA289</f>
        <v>&lt;20</v>
      </c>
      <c r="AB291" s="65">
        <f>$O$64+1</f>
        <v>1</v>
      </c>
      <c r="AD291" s="67">
        <f>AD289</f>
        <v>6</v>
      </c>
      <c r="AE291" s="77" t="str">
        <f>AE289</f>
        <v>&lt;20</v>
      </c>
      <c r="AF291" s="65">
        <f>$O$64+1</f>
        <v>1</v>
      </c>
      <c r="AH291" s="67">
        <f>AH289</f>
        <v>6</v>
      </c>
      <c r="AI291" s="77" t="str">
        <f>AI289</f>
        <v>&lt;20</v>
      </c>
      <c r="AJ291" s="65">
        <f>$O$64+1</f>
        <v>1</v>
      </c>
      <c r="AL291" s="67">
        <f>AL289</f>
        <v>6</v>
      </c>
      <c r="AM291" s="77" t="str">
        <f>AM289</f>
        <v>&lt;20</v>
      </c>
      <c r="AN291" s="65">
        <f>$O$64+1</f>
        <v>1</v>
      </c>
      <c r="AP291" s="67">
        <f>AP289</f>
        <v>6</v>
      </c>
      <c r="AQ291" s="77" t="str">
        <f>AQ289</f>
        <v>&lt;20</v>
      </c>
      <c r="AR291" s="65">
        <f>$O$64+1</f>
        <v>1</v>
      </c>
      <c r="AT291" s="67">
        <f>AT289</f>
        <v>6</v>
      </c>
      <c r="AU291" s="77" t="str">
        <f>AU289</f>
        <v>&lt;20</v>
      </c>
      <c r="AV291" s="65">
        <f>$O$64+1</f>
        <v>1</v>
      </c>
      <c r="AX291" s="67">
        <f>AX289</f>
        <v>6</v>
      </c>
      <c r="AY291" s="77" t="str">
        <f>AY289</f>
        <v>&lt;20</v>
      </c>
      <c r="AZ291" s="65">
        <f>$O$64+1</f>
        <v>1</v>
      </c>
      <c r="BB291" s="67">
        <f>BB289</f>
        <v>6</v>
      </c>
      <c r="BC291" s="77" t="str">
        <f>BC289</f>
        <v>&lt;20</v>
      </c>
      <c r="BD291" s="65">
        <f>$O$64+1</f>
        <v>1</v>
      </c>
    </row>
    <row r="292" spans="21:57" hidden="1" x14ac:dyDescent="0.2"/>
    <row r="293" spans="21:57" hidden="1" x14ac:dyDescent="0.2">
      <c r="U293" s="65" t="s">
        <v>18</v>
      </c>
      <c r="V293" s="65" t="s">
        <v>24</v>
      </c>
      <c r="W293" s="65" t="s">
        <v>25</v>
      </c>
      <c r="X293" s="65" t="s">
        <v>110</v>
      </c>
      <c r="Y293" s="65" t="s">
        <v>24</v>
      </c>
      <c r="Z293" s="65" t="s">
        <v>25</v>
      </c>
      <c r="AA293" s="65" t="s">
        <v>110</v>
      </c>
      <c r="AB293" s="65" t="s">
        <v>24</v>
      </c>
      <c r="AC293" s="65" t="s">
        <v>25</v>
      </c>
      <c r="AD293" s="65" t="s">
        <v>110</v>
      </c>
      <c r="AE293" s="65" t="s">
        <v>24</v>
      </c>
      <c r="AF293" s="65" t="s">
        <v>25</v>
      </c>
      <c r="AG293" s="65" t="s">
        <v>110</v>
      </c>
      <c r="AH293" s="65" t="s">
        <v>24</v>
      </c>
      <c r="AI293" s="65" t="s">
        <v>25</v>
      </c>
      <c r="AJ293" s="65" t="s">
        <v>110</v>
      </c>
      <c r="AK293" s="65" t="s">
        <v>24</v>
      </c>
      <c r="AL293" s="65" t="s">
        <v>25</v>
      </c>
      <c r="AM293" s="65" t="s">
        <v>110</v>
      </c>
      <c r="AN293" s="65" t="s">
        <v>24</v>
      </c>
      <c r="AO293" s="65" t="s">
        <v>25</v>
      </c>
      <c r="AP293" s="65" t="s">
        <v>110</v>
      </c>
      <c r="AQ293" s="65" t="s">
        <v>24</v>
      </c>
      <c r="AR293" s="65" t="s">
        <v>25</v>
      </c>
      <c r="AS293" s="65" t="s">
        <v>110</v>
      </c>
      <c r="AT293" s="65" t="s">
        <v>24</v>
      </c>
      <c r="AU293" s="65" t="s">
        <v>25</v>
      </c>
      <c r="AV293" s="65" t="s">
        <v>110</v>
      </c>
    </row>
    <row r="294" spans="21:57" hidden="1" x14ac:dyDescent="0.2">
      <c r="V294" s="65">
        <f>IF(D97&lt;4,3,ROUND(D97/5,1)*5)</f>
        <v>3</v>
      </c>
      <c r="W294" s="65" t="str">
        <f>$I$3</f>
        <v>A</v>
      </c>
      <c r="X294" s="65">
        <v>13</v>
      </c>
      <c r="Y294" s="65">
        <f>IF(E97&lt;4,3,ROUND(E97/5,1)*5)</f>
        <v>3</v>
      </c>
      <c r="Z294" s="65" t="str">
        <f>$W$268</f>
        <v>A</v>
      </c>
      <c r="AA294" s="65">
        <f>X294</f>
        <v>13</v>
      </c>
      <c r="AB294" s="65">
        <f>IF(F97&lt;4,3,ROUND(F97/5,1)*5)</f>
        <v>3</v>
      </c>
      <c r="AC294" s="65" t="str">
        <f>$Z$268</f>
        <v>A</v>
      </c>
      <c r="AD294" s="65">
        <f>$AA$268</f>
        <v>11</v>
      </c>
      <c r="AE294" s="65">
        <f>IF(G97&lt;4,3,ROUND(G97/5,1)*5)</f>
        <v>3</v>
      </c>
      <c r="AF294" s="65" t="str">
        <f>$Z$268</f>
        <v>A</v>
      </c>
      <c r="AG294" s="65">
        <f>$AA$268</f>
        <v>11</v>
      </c>
      <c r="AH294" s="65">
        <f>IF(H97&lt;4,3,ROUND(H97/5,1)*5)</f>
        <v>3</v>
      </c>
      <c r="AI294" s="65" t="str">
        <f>$Z$268</f>
        <v>A</v>
      </c>
      <c r="AJ294" s="65">
        <f>$AA$268</f>
        <v>11</v>
      </c>
      <c r="AK294" s="65">
        <f>IF(I97&lt;4,3,ROUND(I97/5,1)*5)</f>
        <v>3</v>
      </c>
      <c r="AL294" s="65" t="str">
        <f>$Z$268</f>
        <v>A</v>
      </c>
      <c r="AM294" s="65">
        <f>$AA$268</f>
        <v>11</v>
      </c>
      <c r="AN294" s="65">
        <f>IF(J97&lt;4,3,ROUND(J97/5,1)*5)</f>
        <v>3</v>
      </c>
      <c r="AO294" s="65" t="str">
        <f>$Z$268</f>
        <v>A</v>
      </c>
      <c r="AP294" s="65">
        <f>$AA$268</f>
        <v>11</v>
      </c>
      <c r="AQ294" s="65">
        <f>IF(K97&lt;4,3,ROUND(K97/5,1)*5)</f>
        <v>3</v>
      </c>
      <c r="AR294" s="65" t="str">
        <f>$Z$268</f>
        <v>A</v>
      </c>
      <c r="AS294" s="65">
        <f>$AA$268</f>
        <v>11</v>
      </c>
      <c r="AT294" s="65">
        <f>IF(L97&lt;4,3,ROUND(L97/5,1)*5)</f>
        <v>3</v>
      </c>
      <c r="AU294" s="65" t="str">
        <f>$Z$268</f>
        <v>A</v>
      </c>
      <c r="AV294" s="65">
        <f>$AA$268</f>
        <v>11</v>
      </c>
    </row>
    <row r="295" spans="21:57" ht="15" hidden="1" x14ac:dyDescent="0.25">
      <c r="U295" s="298" t="s">
        <v>315</v>
      </c>
      <c r="V295" s="77" t="s">
        <v>24</v>
      </c>
      <c r="W295" s="77" t="s">
        <v>28</v>
      </c>
      <c r="X295" s="77" t="s">
        <v>29</v>
      </c>
      <c r="Y295" s="78"/>
      <c r="Z295" s="77" t="s">
        <v>24</v>
      </c>
      <c r="AA295" s="77" t="s">
        <v>28</v>
      </c>
      <c r="AB295" s="77" t="s">
        <v>29</v>
      </c>
      <c r="AC295" s="78"/>
      <c r="AD295" s="77" t="s">
        <v>24</v>
      </c>
      <c r="AE295" s="77" t="s">
        <v>28</v>
      </c>
      <c r="AF295" s="77" t="s">
        <v>29</v>
      </c>
      <c r="AG295" s="78"/>
      <c r="AH295" s="77" t="s">
        <v>24</v>
      </c>
      <c r="AI295" s="77" t="s">
        <v>28</v>
      </c>
      <c r="AJ295" s="77" t="s">
        <v>29</v>
      </c>
      <c r="AK295" s="78"/>
      <c r="AL295" s="77" t="s">
        <v>24</v>
      </c>
      <c r="AM295" s="77" t="s">
        <v>28</v>
      </c>
      <c r="AN295" s="77" t="s">
        <v>29</v>
      </c>
      <c r="AO295" s="78"/>
      <c r="AP295" s="77" t="s">
        <v>24</v>
      </c>
      <c r="AQ295" s="77" t="s">
        <v>28</v>
      </c>
      <c r="AR295" s="77" t="s">
        <v>29</v>
      </c>
      <c r="AS295" s="78"/>
      <c r="AT295" s="77" t="s">
        <v>24</v>
      </c>
      <c r="AU295" s="77" t="s">
        <v>28</v>
      </c>
      <c r="AV295" s="77" t="s">
        <v>29</v>
      </c>
      <c r="AW295" s="78"/>
      <c r="AX295" s="77" t="s">
        <v>24</v>
      </c>
      <c r="AY295" s="77" t="s">
        <v>28</v>
      </c>
      <c r="AZ295" s="77" t="s">
        <v>29</v>
      </c>
      <c r="BA295" s="78"/>
      <c r="BB295" s="77" t="s">
        <v>24</v>
      </c>
      <c r="BC295" s="77" t="s">
        <v>28</v>
      </c>
      <c r="BD295" s="77" t="s">
        <v>29</v>
      </c>
      <c r="BE295" s="78"/>
    </row>
    <row r="296" spans="21:57" ht="15" hidden="1" x14ac:dyDescent="0.25">
      <c r="U296" s="299" t="s">
        <v>316</v>
      </c>
      <c r="V296" s="67">
        <f>IF(D97&lt;7,6,ROUND(D97,0.1))</f>
        <v>6</v>
      </c>
      <c r="W296" s="67" t="s">
        <v>317</v>
      </c>
      <c r="X296" s="67">
        <f>IF($K$42&lt;='DB &gt; 100 ha'!R40,1,IF($K$42&gt;='DB &gt; 100 ha'!$Q$28,3,2))</f>
        <v>1</v>
      </c>
      <c r="Y296" s="300">
        <f>DGET('DB &gt; 100 ha'!$F$2:$N$41,'DB &gt; 100 ha'!$I$2,V295:X296)</f>
        <v>3</v>
      </c>
      <c r="Z296" s="67">
        <f>IF(E97&lt;7,6,ROUND(E97,0.1))</f>
        <v>6</v>
      </c>
      <c r="AA296" s="67" t="s">
        <v>317</v>
      </c>
      <c r="AB296" s="67">
        <f>IF($K$42&lt;='DB &gt; 100 ha'!V40,1,IF($K$42&gt;='DB &gt; 100 ha'!$Q$28,3,2))</f>
        <v>1</v>
      </c>
      <c r="AC296" s="300">
        <f>DGET('DB &gt; 100 ha'!$F$2:$N$41,'DB &gt; 100 ha'!$I$2,Z295:AB296)</f>
        <v>3</v>
      </c>
      <c r="AD296" s="67">
        <f>IF(F97&lt;7,6,ROUND(F97,0.1))</f>
        <v>6</v>
      </c>
      <c r="AE296" s="67" t="s">
        <v>317</v>
      </c>
      <c r="AF296" s="67">
        <f>IF($K$42&lt;='DB &gt; 100 ha'!Z40,1,IF($K$42&gt;='DB &gt; 100 ha'!$Q$28,3,2))</f>
        <v>1</v>
      </c>
      <c r="AG296" s="300">
        <f>DGET('DB &gt; 100 ha'!$F$2:$N$41,'DB &gt; 100 ha'!$I$2,AD295:AF296)</f>
        <v>3</v>
      </c>
      <c r="AH296" s="67">
        <f>IF(G97&lt;7,6,ROUND(G97,0.1))</f>
        <v>6</v>
      </c>
      <c r="AI296" s="67" t="s">
        <v>317</v>
      </c>
      <c r="AJ296" s="67">
        <f>IF($K$42&lt;='DB &gt; 100 ha'!AD40,1,IF($K$42&gt;='DB &gt; 100 ha'!$Q$28,3,2))</f>
        <v>1</v>
      </c>
      <c r="AK296" s="300">
        <f>DGET('DB &gt; 100 ha'!$F$2:$N$41,'DB &gt; 100 ha'!$I$2,AH295:AJ296)</f>
        <v>3</v>
      </c>
      <c r="AL296" s="67">
        <f>IF(H97&lt;7,6,ROUND(H97,0.1))</f>
        <v>6</v>
      </c>
      <c r="AM296" s="67" t="s">
        <v>317</v>
      </c>
      <c r="AN296" s="67">
        <f>IF($K$42&lt;='DB &gt; 100 ha'!AH40,1,IF($K$42&gt;='DB &gt; 100 ha'!$Q$28,3,2))</f>
        <v>1</v>
      </c>
      <c r="AO296" s="300">
        <f>DGET('DB &gt; 100 ha'!$F$2:$N$41,'DB &gt; 100 ha'!$I$2,AL295:AN296)</f>
        <v>3</v>
      </c>
      <c r="AP296" s="67">
        <f>IF(I97&lt;7,6,ROUND(I97,0.1))</f>
        <v>6</v>
      </c>
      <c r="AQ296" s="67" t="s">
        <v>317</v>
      </c>
      <c r="AR296" s="67">
        <f>IF($K$42&lt;='DB &gt; 100 ha'!AL40,1,IF($K$42&gt;='DB &gt; 100 ha'!$Q$28,3,2))</f>
        <v>1</v>
      </c>
      <c r="AS296" s="300">
        <f>DGET('DB &gt; 100 ha'!$F$2:$N$41,'DB &gt; 100 ha'!$I$2,AP295:AR296)</f>
        <v>3</v>
      </c>
      <c r="AT296" s="67">
        <f>IF(J97&lt;7,6,ROUND(J97,0.1))</f>
        <v>6</v>
      </c>
      <c r="AU296" s="67" t="s">
        <v>317</v>
      </c>
      <c r="AV296" s="67">
        <f>IF($K$42&lt;='DB &gt; 100 ha'!AP40,1,IF($K$42&gt;='DB &gt; 100 ha'!$Q$28,3,2))</f>
        <v>1</v>
      </c>
      <c r="AW296" s="300">
        <f>DGET('DB &gt; 100 ha'!$F$2:$N$41,'DB &gt; 100 ha'!$I$2,AT295:AV296)</f>
        <v>3</v>
      </c>
      <c r="AX296" s="67">
        <f>IF(K97&lt;7,6,ROUND(K97,0.1))</f>
        <v>6</v>
      </c>
      <c r="AY296" s="67" t="s">
        <v>317</v>
      </c>
      <c r="AZ296" s="67">
        <f>IF($K$42&lt;='DB &gt; 100 ha'!AT40,1,IF($K$42&gt;='DB &gt; 100 ha'!$Q$28,3,2))</f>
        <v>1</v>
      </c>
      <c r="BA296" s="300">
        <f>DGET('DB &gt; 100 ha'!$F$2:$N$41,'DB &gt; 100 ha'!$I$2,AX295:AZ296)</f>
        <v>3</v>
      </c>
      <c r="BB296" s="67">
        <f>IF(L97&lt;7,6,ROUND(L97,0.1))</f>
        <v>6</v>
      </c>
      <c r="BC296" s="67" t="s">
        <v>317</v>
      </c>
      <c r="BD296" s="67">
        <f>IF($K$42&lt;='DB &gt; 100 ha'!AX40,1,IF($K$42&gt;='DB &gt; 100 ha'!$Q$28,3,2))</f>
        <v>1</v>
      </c>
      <c r="BE296" s="300">
        <f>DGET('DB &gt; 100 ha'!$F$2:$N$41,'DB &gt; 100 ha'!$I$2,BB295:BD296)</f>
        <v>3</v>
      </c>
    </row>
    <row r="297" spans="21:57" ht="15" hidden="1" x14ac:dyDescent="0.25">
      <c r="U297" s="157" t="s">
        <v>315</v>
      </c>
      <c r="V297" s="77" t="s">
        <v>24</v>
      </c>
      <c r="W297" s="77" t="s">
        <v>28</v>
      </c>
      <c r="X297" s="77" t="s">
        <v>29</v>
      </c>
      <c r="Y297" s="300">
        <f>IF(X298=0,0,DGET('DB &gt; 100 ha'!$F$2:$N$41,'DB &gt; 100 ha'!$J$2,V297:X298))</f>
        <v>0</v>
      </c>
      <c r="Z297" s="77" t="s">
        <v>24</v>
      </c>
      <c r="AA297" s="77" t="s">
        <v>28</v>
      </c>
      <c r="AB297" s="77" t="s">
        <v>29</v>
      </c>
      <c r="AC297" s="300">
        <f>IF(AB298=0,0,DGET('DB &gt; 100 ha'!$F$2:$N$41,'DB &gt; 100 ha'!$J$2,Z297:AB298))</f>
        <v>0</v>
      </c>
      <c r="AD297" s="77" t="s">
        <v>24</v>
      </c>
      <c r="AE297" s="77" t="s">
        <v>28</v>
      </c>
      <c r="AF297" s="77" t="s">
        <v>29</v>
      </c>
      <c r="AG297" s="300">
        <f>IF(AF298=0,0,DGET('DB &gt; 100 ha'!$F$2:$N$41,'DB &gt; 100 ha'!$J$2,AD297:AF298))</f>
        <v>0</v>
      </c>
      <c r="AH297" s="77" t="s">
        <v>24</v>
      </c>
      <c r="AI297" s="77" t="s">
        <v>28</v>
      </c>
      <c r="AJ297" s="77" t="s">
        <v>29</v>
      </c>
      <c r="AK297" s="300">
        <f>IF(AJ298=0,0,DGET('DB &gt; 100 ha'!$F$2:$N$41,'DB &gt; 100 ha'!$J$2,AH297:AJ298))</f>
        <v>0</v>
      </c>
      <c r="AL297" s="77" t="s">
        <v>24</v>
      </c>
      <c r="AM297" s="77" t="s">
        <v>28</v>
      </c>
      <c r="AN297" s="77" t="s">
        <v>29</v>
      </c>
      <c r="AO297" s="300">
        <f>IF(AN298=0,0,DGET('DB &gt; 100 ha'!$F$2:$N$41,'DB &gt; 100 ha'!$J$2,AL297:AN298))</f>
        <v>0</v>
      </c>
      <c r="AP297" s="77" t="s">
        <v>24</v>
      </c>
      <c r="AQ297" s="77" t="s">
        <v>28</v>
      </c>
      <c r="AR297" s="77" t="s">
        <v>29</v>
      </c>
      <c r="AS297" s="300">
        <f>IF(AR298=0,0,DGET('DB &gt; 100 ha'!$F$2:$N$41,'DB &gt; 100 ha'!$J$2,AP297:AR298))</f>
        <v>0</v>
      </c>
      <c r="AT297" s="77" t="s">
        <v>24</v>
      </c>
      <c r="AU297" s="77" t="s">
        <v>28</v>
      </c>
      <c r="AV297" s="77" t="s">
        <v>29</v>
      </c>
      <c r="AW297" s="300">
        <f>IF(AV298=0,0,DGET('DB &gt; 100 ha'!$F$2:$N$41,'DB &gt; 100 ha'!$J$2,AT297:AV298))</f>
        <v>0</v>
      </c>
      <c r="AX297" s="77" t="s">
        <v>24</v>
      </c>
      <c r="AY297" s="77" t="s">
        <v>28</v>
      </c>
      <c r="AZ297" s="77" t="s">
        <v>29</v>
      </c>
      <c r="BA297" s="300">
        <f>IF(AZ298=0,0,DGET('DB &gt; 100 ha'!$F$2:$N$41,'DB &gt; 100 ha'!$J$2,AX297:AZ298))</f>
        <v>0</v>
      </c>
      <c r="BB297" s="77" t="s">
        <v>24</v>
      </c>
      <c r="BC297" s="77" t="s">
        <v>28</v>
      </c>
      <c r="BD297" s="77" t="s">
        <v>29</v>
      </c>
      <c r="BE297" s="300">
        <f>IF(BD298=0,0,DGET('DB &gt; 100 ha'!$F$2:$N$41,'DB &gt; 100 ha'!$J$2,BB297:BD298))</f>
        <v>0</v>
      </c>
    </row>
    <row r="298" spans="21:57" ht="15" hidden="1" x14ac:dyDescent="0.25">
      <c r="U298" s="157" t="s">
        <v>332</v>
      </c>
      <c r="V298" s="67">
        <f>V296</f>
        <v>6</v>
      </c>
      <c r="W298" s="67" t="s">
        <v>317</v>
      </c>
      <c r="X298" s="65">
        <f>IF($K$43&gt;'DB &gt; 100 ha'!$R$31,'DB &gt; 100 ha'!$P$32,IF($K$43&gt;'DB &gt; 100 ha'!$R$30,'DB &gt; 100 ha'!$P$31,IF($K$43&gt;='DB &gt; 100 ha'!$Q$30,'DB &gt; 100 ha'!$P$26,0)))</f>
        <v>0</v>
      </c>
      <c r="Z298" s="67">
        <f>Z296</f>
        <v>6</v>
      </c>
      <c r="AA298" s="67" t="s">
        <v>317</v>
      </c>
      <c r="AB298" s="65">
        <f>IF($K$43&gt;'DB &gt; 100 ha'!$R$31,'DB &gt; 100 ha'!$P$32,IF($K$43&gt;'DB &gt; 100 ha'!$R$30,'DB &gt; 100 ha'!$P$31,IF($K$43&gt;='DB &gt; 100 ha'!$Q$30,'DB &gt; 100 ha'!$P$26,0)))</f>
        <v>0</v>
      </c>
      <c r="AC298" s="300"/>
      <c r="AD298" s="67">
        <f>AD296</f>
        <v>6</v>
      </c>
      <c r="AE298" s="67" t="s">
        <v>317</v>
      </c>
      <c r="AF298" s="65">
        <f>IF($K$43&gt;'DB &gt; 100 ha'!$R$31,'DB &gt; 100 ha'!$P$32,IF($K$43&gt;'DB &gt; 100 ha'!$R$30,'DB &gt; 100 ha'!$P$31,IF($K$43&gt;='DB &gt; 100 ha'!$Q$30,'DB &gt; 100 ha'!$P$26,0)))</f>
        <v>0</v>
      </c>
      <c r="AG298" s="300"/>
      <c r="AH298" s="67">
        <f>AH296</f>
        <v>6</v>
      </c>
      <c r="AI298" s="67" t="s">
        <v>317</v>
      </c>
      <c r="AJ298" s="65">
        <f>IF($K$43&gt;'DB &gt; 100 ha'!$R$31,'DB &gt; 100 ha'!$P$32,IF($K$43&gt;'DB &gt; 100 ha'!$R$30,'DB &gt; 100 ha'!$P$31,IF($K$43&gt;='DB &gt; 100 ha'!$Q$30,'DB &gt; 100 ha'!$P$26,0)))</f>
        <v>0</v>
      </c>
      <c r="AK298" s="300"/>
      <c r="AL298" s="67">
        <f>AL296</f>
        <v>6</v>
      </c>
      <c r="AM298" s="67" t="s">
        <v>317</v>
      </c>
      <c r="AN298" s="65">
        <f>IF($K$43&gt;'DB &gt; 100 ha'!$R$31,'DB &gt; 100 ha'!$P$32,IF($K$43&gt;'DB &gt; 100 ha'!$R$30,'DB &gt; 100 ha'!$P$31,IF($K$43&gt;='DB &gt; 100 ha'!$Q$30,'DB &gt; 100 ha'!$P$26,0)))</f>
        <v>0</v>
      </c>
      <c r="AO298" s="300"/>
      <c r="AP298" s="67">
        <f>AP296</f>
        <v>6</v>
      </c>
      <c r="AQ298" s="67" t="s">
        <v>317</v>
      </c>
      <c r="AR298" s="65">
        <f>IF($K$43&gt;'DB &gt; 100 ha'!$R$31,'DB &gt; 100 ha'!$P$32,IF($K$43&gt;'DB &gt; 100 ha'!$R$30,'DB &gt; 100 ha'!$P$31,IF($K$43&gt;='DB &gt; 100 ha'!$Q$30,'DB &gt; 100 ha'!$P$26,0)))</f>
        <v>0</v>
      </c>
      <c r="AS298" s="300"/>
      <c r="AT298" s="67">
        <f>AT296</f>
        <v>6</v>
      </c>
      <c r="AU298" s="67" t="s">
        <v>317</v>
      </c>
      <c r="AV298" s="65">
        <f>IF($K$43&gt;'DB &gt; 100 ha'!$R$31,'DB &gt; 100 ha'!$P$32,IF($K$43&gt;'DB &gt; 100 ha'!$R$30,'DB &gt; 100 ha'!$P$31,IF($K$43&gt;='DB &gt; 100 ha'!$Q$30,'DB &gt; 100 ha'!$P$26,0)))</f>
        <v>0</v>
      </c>
      <c r="AW298" s="300"/>
      <c r="AX298" s="67">
        <f>AX296</f>
        <v>6</v>
      </c>
      <c r="AY298" s="67" t="s">
        <v>317</v>
      </c>
      <c r="AZ298" s="65">
        <f>IF($K$43&gt;'DB &gt; 100 ha'!$R$31,'DB &gt; 100 ha'!$P$32,IF($K$43&gt;'DB &gt; 100 ha'!$R$30,'DB &gt; 100 ha'!$P$31,IF($K$43&gt;='DB &gt; 100 ha'!$Q$30,'DB &gt; 100 ha'!$P$26,0)))</f>
        <v>0</v>
      </c>
      <c r="BA298" s="300"/>
      <c r="BB298" s="67">
        <f>BB296</f>
        <v>6</v>
      </c>
      <c r="BC298" s="67" t="s">
        <v>317</v>
      </c>
      <c r="BD298" s="65">
        <f>IF($K$43&gt;'DB &gt; 100 ha'!$R$31,'DB &gt; 100 ha'!$P$32,IF($K$43&gt;'DB &gt; 100 ha'!$R$30,'DB &gt; 100 ha'!$P$31,IF($K$43&gt;='DB &gt; 100 ha'!$Q$30,'DB &gt; 100 ha'!$P$26,0)))</f>
        <v>0</v>
      </c>
      <c r="BE298" s="300"/>
    </row>
    <row r="299" spans="21:57" ht="15" hidden="1" x14ac:dyDescent="0.25">
      <c r="U299" s="157" t="s">
        <v>315</v>
      </c>
      <c r="V299" s="77" t="s">
        <v>24</v>
      </c>
      <c r="W299" s="77" t="s">
        <v>28</v>
      </c>
      <c r="X299" s="77" t="s">
        <v>29</v>
      </c>
      <c r="Y299" s="300">
        <f>DGET('DB &gt; 100 ha'!$F$2:$N$41,'DB &gt; 100 ha'!$K$2,V299:X300)</f>
        <v>41</v>
      </c>
      <c r="Z299" s="77" t="s">
        <v>24</v>
      </c>
      <c r="AA299" s="77" t="s">
        <v>28</v>
      </c>
      <c r="AB299" s="77" t="s">
        <v>29</v>
      </c>
      <c r="AC299" s="300">
        <f>DGET('DB &gt; 100 ha'!$F$2:$N$41,'DB &gt; 100 ha'!$K$2,Z299:AB300)</f>
        <v>41</v>
      </c>
      <c r="AD299" s="77" t="s">
        <v>24</v>
      </c>
      <c r="AE299" s="77" t="s">
        <v>28</v>
      </c>
      <c r="AF299" s="77" t="s">
        <v>29</v>
      </c>
      <c r="AG299" s="300">
        <f>DGET('DB &gt; 100 ha'!$F$2:$N$41,'DB &gt; 100 ha'!$K$2,AD299:AF300)</f>
        <v>41</v>
      </c>
      <c r="AH299" s="77" t="s">
        <v>24</v>
      </c>
      <c r="AI299" s="77" t="s">
        <v>28</v>
      </c>
      <c r="AJ299" s="77" t="s">
        <v>29</v>
      </c>
      <c r="AK299" s="300">
        <f>DGET('DB &gt; 100 ha'!$F$2:$N$41,'DB &gt; 100 ha'!$K$2,AH299:AJ300)</f>
        <v>41</v>
      </c>
      <c r="AL299" s="77" t="s">
        <v>24</v>
      </c>
      <c r="AM299" s="77" t="s">
        <v>28</v>
      </c>
      <c r="AN299" s="77" t="s">
        <v>29</v>
      </c>
      <c r="AO299" s="300">
        <f>DGET('DB &gt; 100 ha'!$F$2:$N$41,'DB &gt; 100 ha'!$K$2,AL299:AN300)</f>
        <v>41</v>
      </c>
      <c r="AP299" s="77" t="s">
        <v>24</v>
      </c>
      <c r="AQ299" s="77" t="s">
        <v>28</v>
      </c>
      <c r="AR299" s="77" t="s">
        <v>29</v>
      </c>
      <c r="AS299" s="300">
        <f>DGET('DB &gt; 100 ha'!$F$2:$N$41,'DB &gt; 100 ha'!$K$2,AP299:AR300)</f>
        <v>41</v>
      </c>
      <c r="AT299" s="77" t="s">
        <v>24</v>
      </c>
      <c r="AU299" s="77" t="s">
        <v>28</v>
      </c>
      <c r="AV299" s="77" t="s">
        <v>29</v>
      </c>
      <c r="AW299" s="300">
        <f>DGET('DB &gt; 100 ha'!$F$2:$N$41,'DB &gt; 100 ha'!$K$2,AT299:AV300)</f>
        <v>41</v>
      </c>
      <c r="AX299" s="77" t="s">
        <v>24</v>
      </c>
      <c r="AY299" s="77" t="s">
        <v>28</v>
      </c>
      <c r="AZ299" s="77" t="s">
        <v>29</v>
      </c>
      <c r="BA299" s="300">
        <f>DGET('DB &gt; 100 ha'!$F$2:$N$41,'DB &gt; 100 ha'!$K$2,AX299:AZ300)</f>
        <v>41</v>
      </c>
      <c r="BB299" s="77" t="s">
        <v>24</v>
      </c>
      <c r="BC299" s="77" t="s">
        <v>28</v>
      </c>
      <c r="BD299" s="77" t="s">
        <v>29</v>
      </c>
      <c r="BE299" s="300">
        <f>DGET('DB &gt; 100 ha'!$F$2:$N$41,'DB &gt; 100 ha'!$K$2,BB299:BD300)</f>
        <v>41</v>
      </c>
    </row>
    <row r="300" spans="21:57" ht="15" hidden="1" x14ac:dyDescent="0.25">
      <c r="U300" s="157" t="s">
        <v>336</v>
      </c>
      <c r="V300" s="67">
        <f>V298</f>
        <v>6</v>
      </c>
      <c r="W300" s="67" t="s">
        <v>317</v>
      </c>
      <c r="X300" s="65">
        <v>1</v>
      </c>
      <c r="Z300" s="67">
        <f>Z298</f>
        <v>6</v>
      </c>
      <c r="AA300" s="67" t="s">
        <v>317</v>
      </c>
      <c r="AB300" s="65">
        <v>1</v>
      </c>
      <c r="AD300" s="67">
        <f>AD298</f>
        <v>6</v>
      </c>
      <c r="AE300" s="67" t="s">
        <v>317</v>
      </c>
      <c r="AF300" s="65">
        <v>1</v>
      </c>
      <c r="AH300" s="67">
        <f>AH298</f>
        <v>6</v>
      </c>
      <c r="AI300" s="67" t="s">
        <v>317</v>
      </c>
      <c r="AJ300" s="65">
        <v>1</v>
      </c>
      <c r="AL300" s="67">
        <f>AL298</f>
        <v>6</v>
      </c>
      <c r="AM300" s="67" t="s">
        <v>317</v>
      </c>
      <c r="AN300" s="65">
        <v>1</v>
      </c>
      <c r="AP300" s="67">
        <f>AP298</f>
        <v>6</v>
      </c>
      <c r="AQ300" s="67" t="s">
        <v>317</v>
      </c>
      <c r="AR300" s="65">
        <v>1</v>
      </c>
      <c r="AT300" s="67">
        <f>AT298</f>
        <v>6</v>
      </c>
      <c r="AU300" s="67" t="s">
        <v>317</v>
      </c>
      <c r="AV300" s="65">
        <v>1</v>
      </c>
      <c r="AX300" s="67">
        <f>AX298</f>
        <v>6</v>
      </c>
      <c r="AY300" s="67" t="s">
        <v>317</v>
      </c>
      <c r="AZ300" s="65">
        <v>1</v>
      </c>
      <c r="BB300" s="67">
        <f>BB298</f>
        <v>6</v>
      </c>
      <c r="BC300" s="67" t="s">
        <v>317</v>
      </c>
      <c r="BD300" s="65">
        <v>1</v>
      </c>
    </row>
    <row r="301" spans="21:57" ht="15" hidden="1" x14ac:dyDescent="0.25">
      <c r="U301" s="157" t="s">
        <v>315</v>
      </c>
      <c r="V301" s="77" t="s">
        <v>24</v>
      </c>
      <c r="W301" s="77" t="s">
        <v>28</v>
      </c>
      <c r="X301" s="77" t="s">
        <v>29</v>
      </c>
      <c r="Y301" s="300">
        <f>DGET('DB &gt; 100 ha'!$F$2:$N$41,'DB &gt; 100 ha'!$L$2,V301:X302)</f>
        <v>11</v>
      </c>
      <c r="Z301" s="77" t="s">
        <v>24</v>
      </c>
      <c r="AA301" s="77" t="s">
        <v>28</v>
      </c>
      <c r="AB301" s="77" t="s">
        <v>29</v>
      </c>
      <c r="AC301" s="300">
        <f>DGET('DB &gt; 100 ha'!$F$2:$N$41,'DB &gt; 100 ha'!$L$2,Z301:AB302)</f>
        <v>11</v>
      </c>
      <c r="AD301" s="77" t="s">
        <v>24</v>
      </c>
      <c r="AE301" s="77" t="s">
        <v>28</v>
      </c>
      <c r="AF301" s="77" t="s">
        <v>29</v>
      </c>
      <c r="AG301" s="300">
        <f>DGET('DB &gt; 100 ha'!$F$2:$N$41,'DB &gt; 100 ha'!$L$2,AD301:AF302)</f>
        <v>11</v>
      </c>
      <c r="AH301" s="77" t="s">
        <v>24</v>
      </c>
      <c r="AI301" s="77" t="s">
        <v>28</v>
      </c>
      <c r="AJ301" s="77" t="s">
        <v>29</v>
      </c>
      <c r="AK301" s="300">
        <f>DGET('DB &gt; 100 ha'!$F$2:$N$41,'DB &gt; 100 ha'!$L$2,AH301:AJ302)</f>
        <v>11</v>
      </c>
      <c r="AL301" s="77" t="s">
        <v>24</v>
      </c>
      <c r="AM301" s="77" t="s">
        <v>28</v>
      </c>
      <c r="AN301" s="77" t="s">
        <v>29</v>
      </c>
      <c r="AO301" s="300">
        <f>DGET('DB &gt; 100 ha'!$F$2:$N$41,'DB &gt; 100 ha'!$L$2,AL301:AN302)</f>
        <v>11</v>
      </c>
      <c r="AP301" s="77" t="s">
        <v>24</v>
      </c>
      <c r="AQ301" s="77" t="s">
        <v>28</v>
      </c>
      <c r="AR301" s="77" t="s">
        <v>29</v>
      </c>
      <c r="AS301" s="300">
        <f>DGET('DB &gt; 100 ha'!$F$2:$N$41,'DB &gt; 100 ha'!$L$2,AP301:AR302)</f>
        <v>11</v>
      </c>
      <c r="AT301" s="77" t="s">
        <v>24</v>
      </c>
      <c r="AU301" s="77" t="s">
        <v>28</v>
      </c>
      <c r="AV301" s="77" t="s">
        <v>29</v>
      </c>
      <c r="AW301" s="300">
        <f>DGET('DB &gt; 100 ha'!$F$2:$N$41,'DB &gt; 100 ha'!$L$2,AT301:AV302)</f>
        <v>11</v>
      </c>
      <c r="AX301" s="77" t="s">
        <v>24</v>
      </c>
      <c r="AY301" s="77" t="s">
        <v>28</v>
      </c>
      <c r="AZ301" s="77" t="s">
        <v>29</v>
      </c>
      <c r="BA301" s="300">
        <f>DGET('DB &gt; 100 ha'!$F$2:$N$41,'DB &gt; 100 ha'!$L$2,AX301:AZ302)</f>
        <v>11</v>
      </c>
      <c r="BB301" s="77" t="s">
        <v>24</v>
      </c>
      <c r="BC301" s="77" t="s">
        <v>28</v>
      </c>
      <c r="BD301" s="77" t="s">
        <v>29</v>
      </c>
      <c r="BE301" s="300">
        <f>DGET('DB &gt; 100 ha'!$F$2:$N$41,'DB &gt; 100 ha'!$L$2,BB301:BD302)</f>
        <v>11</v>
      </c>
    </row>
    <row r="302" spans="21:57" ht="15" hidden="1" x14ac:dyDescent="0.25">
      <c r="U302" s="157" t="s">
        <v>337</v>
      </c>
      <c r="V302" s="67">
        <f>V300</f>
        <v>6</v>
      </c>
      <c r="W302" s="77" t="str">
        <f>W300</f>
        <v>&lt;20</v>
      </c>
      <c r="X302" s="65">
        <f>X300</f>
        <v>1</v>
      </c>
      <c r="Z302" s="67">
        <f>Z300</f>
        <v>6</v>
      </c>
      <c r="AA302" s="77" t="str">
        <f>AA300</f>
        <v>&lt;20</v>
      </c>
      <c r="AB302" s="65">
        <f>AB300</f>
        <v>1</v>
      </c>
      <c r="AD302" s="67">
        <f>AD300</f>
        <v>6</v>
      </c>
      <c r="AE302" s="77" t="str">
        <f>AE300</f>
        <v>&lt;20</v>
      </c>
      <c r="AF302" s="65">
        <f>AF300</f>
        <v>1</v>
      </c>
      <c r="AH302" s="67">
        <f>AH300</f>
        <v>6</v>
      </c>
      <c r="AI302" s="77" t="str">
        <f>AI300</f>
        <v>&lt;20</v>
      </c>
      <c r="AJ302" s="65">
        <f>AJ300</f>
        <v>1</v>
      </c>
      <c r="AL302" s="67">
        <f>AL300</f>
        <v>6</v>
      </c>
      <c r="AM302" s="77" t="str">
        <f>AM300</f>
        <v>&lt;20</v>
      </c>
      <c r="AN302" s="65">
        <f>AN300</f>
        <v>1</v>
      </c>
      <c r="AP302" s="67">
        <f>AP300</f>
        <v>6</v>
      </c>
      <c r="AQ302" s="77" t="str">
        <f>AQ300</f>
        <v>&lt;20</v>
      </c>
      <c r="AR302" s="65">
        <f>AR300</f>
        <v>1</v>
      </c>
      <c r="AT302" s="67">
        <f>AT300</f>
        <v>6</v>
      </c>
      <c r="AU302" s="77" t="str">
        <f>AU300</f>
        <v>&lt;20</v>
      </c>
      <c r="AV302" s="65">
        <f>AV300</f>
        <v>1</v>
      </c>
      <c r="AX302" s="67">
        <f>AX300</f>
        <v>6</v>
      </c>
      <c r="AY302" s="77" t="str">
        <f>AY300</f>
        <v>&lt;20</v>
      </c>
      <c r="AZ302" s="65">
        <f>AZ300</f>
        <v>1</v>
      </c>
      <c r="BB302" s="67">
        <f>BB300</f>
        <v>6</v>
      </c>
      <c r="BC302" s="77" t="str">
        <f>BC300</f>
        <v>&lt;20</v>
      </c>
      <c r="BD302" s="65">
        <f>BD300</f>
        <v>1</v>
      </c>
    </row>
    <row r="303" spans="21:57" ht="15" hidden="1" x14ac:dyDescent="0.25">
      <c r="U303" s="157" t="s">
        <v>315</v>
      </c>
      <c r="V303" s="77" t="s">
        <v>24</v>
      </c>
      <c r="W303" s="77" t="s">
        <v>28</v>
      </c>
      <c r="X303" s="77" t="s">
        <v>29</v>
      </c>
      <c r="Y303" s="300">
        <f>DGET('DB &gt; 100 ha'!$F$2:$N$41,'DB &gt; 100 ha'!$M$2,V303:X304)</f>
        <v>0</v>
      </c>
      <c r="Z303" s="77" t="s">
        <v>24</v>
      </c>
      <c r="AA303" s="77" t="s">
        <v>28</v>
      </c>
      <c r="AB303" s="77" t="s">
        <v>29</v>
      </c>
      <c r="AC303" s="300">
        <f>DGET('DB &gt; 100 ha'!$F$2:$N$41,'DB &gt; 100 ha'!$M$2,Z303:AB304)</f>
        <v>0</v>
      </c>
      <c r="AD303" s="77" t="s">
        <v>24</v>
      </c>
      <c r="AE303" s="77" t="s">
        <v>28</v>
      </c>
      <c r="AF303" s="77" t="s">
        <v>29</v>
      </c>
      <c r="AG303" s="300">
        <f>DGET('DB &gt; 100 ha'!$F$2:$N$41,'DB &gt; 100 ha'!$M$2,AD303:AF304)</f>
        <v>0</v>
      </c>
      <c r="AH303" s="77" t="s">
        <v>24</v>
      </c>
      <c r="AI303" s="77" t="s">
        <v>28</v>
      </c>
      <c r="AJ303" s="77" t="s">
        <v>29</v>
      </c>
      <c r="AK303" s="300">
        <f>DGET('DB &gt; 100 ha'!$F$2:$N$41,'DB &gt; 100 ha'!$M$2,AH303:AJ304)</f>
        <v>0</v>
      </c>
      <c r="AL303" s="77" t="s">
        <v>24</v>
      </c>
      <c r="AM303" s="77" t="s">
        <v>28</v>
      </c>
      <c r="AN303" s="77" t="s">
        <v>29</v>
      </c>
      <c r="AO303" s="300">
        <f>DGET('DB &gt; 100 ha'!$F$2:$N$41,'DB &gt; 100 ha'!$M$2,AL303:AN304)</f>
        <v>0</v>
      </c>
      <c r="AP303" s="77" t="s">
        <v>24</v>
      </c>
      <c r="AQ303" s="77" t="s">
        <v>28</v>
      </c>
      <c r="AR303" s="77" t="s">
        <v>29</v>
      </c>
      <c r="AS303" s="300">
        <f>DGET('DB &gt; 100 ha'!$F$2:$N$41,'DB &gt; 100 ha'!$M$2,AP303:AR304)</f>
        <v>0</v>
      </c>
      <c r="AT303" s="77" t="s">
        <v>24</v>
      </c>
      <c r="AU303" s="77" t="s">
        <v>28</v>
      </c>
      <c r="AV303" s="77" t="s">
        <v>29</v>
      </c>
      <c r="AW303" s="300">
        <f>DGET('DB &gt; 100 ha'!$F$2:$N$41,'DB &gt; 100 ha'!$M$2,AT303:AV304)</f>
        <v>0</v>
      </c>
      <c r="AX303" s="77" t="s">
        <v>24</v>
      </c>
      <c r="AY303" s="77" t="s">
        <v>28</v>
      </c>
      <c r="AZ303" s="77" t="s">
        <v>29</v>
      </c>
      <c r="BA303" s="300">
        <f>DGET('DB &gt; 100 ha'!$F$2:$N$41,'DB &gt; 100 ha'!$M$2,AX303:AZ304)</f>
        <v>0</v>
      </c>
      <c r="BB303" s="77" t="s">
        <v>24</v>
      </c>
      <c r="BC303" s="77" t="s">
        <v>28</v>
      </c>
      <c r="BD303" s="77" t="s">
        <v>29</v>
      </c>
      <c r="BE303" s="300">
        <f>DGET('DB &gt; 100 ha'!$F$2:$N$41,'DB &gt; 100 ha'!$M$2,BB303:BD304)</f>
        <v>0</v>
      </c>
    </row>
    <row r="304" spans="21:57" ht="15" hidden="1" x14ac:dyDescent="0.25">
      <c r="U304" s="157" t="s">
        <v>342</v>
      </c>
      <c r="V304" s="67">
        <f>V302</f>
        <v>6</v>
      </c>
      <c r="W304" s="77" t="str">
        <f>W302</f>
        <v>&lt;20</v>
      </c>
      <c r="X304" s="65">
        <f>$O$64+1</f>
        <v>1</v>
      </c>
      <c r="Z304" s="67">
        <f>Z302</f>
        <v>6</v>
      </c>
      <c r="AA304" s="77" t="str">
        <f>AA302</f>
        <v>&lt;20</v>
      </c>
      <c r="AB304" s="65">
        <f>$O$64+1</f>
        <v>1</v>
      </c>
      <c r="AD304" s="67">
        <f>AD302</f>
        <v>6</v>
      </c>
      <c r="AE304" s="77" t="str">
        <f>AE302</f>
        <v>&lt;20</v>
      </c>
      <c r="AF304" s="65">
        <f>$O$64+1</f>
        <v>1</v>
      </c>
      <c r="AH304" s="67">
        <f>AH302</f>
        <v>6</v>
      </c>
      <c r="AI304" s="77" t="str">
        <f>AI302</f>
        <v>&lt;20</v>
      </c>
      <c r="AJ304" s="65">
        <f>$O$64+1</f>
        <v>1</v>
      </c>
      <c r="AL304" s="67">
        <f>AL302</f>
        <v>6</v>
      </c>
      <c r="AM304" s="77" t="str">
        <f>AM302</f>
        <v>&lt;20</v>
      </c>
      <c r="AN304" s="65">
        <f>$O$64+1</f>
        <v>1</v>
      </c>
      <c r="AP304" s="67">
        <f>AP302</f>
        <v>6</v>
      </c>
      <c r="AQ304" s="77" t="str">
        <f>AQ302</f>
        <v>&lt;20</v>
      </c>
      <c r="AR304" s="65">
        <f>$O$64+1</f>
        <v>1</v>
      </c>
      <c r="AT304" s="67">
        <f>AT302</f>
        <v>6</v>
      </c>
      <c r="AU304" s="77" t="str">
        <f>AU302</f>
        <v>&lt;20</v>
      </c>
      <c r="AV304" s="65">
        <f>$O$64+1</f>
        <v>1</v>
      </c>
      <c r="AX304" s="67">
        <f>AX302</f>
        <v>6</v>
      </c>
      <c r="AY304" s="77" t="str">
        <f>AY302</f>
        <v>&lt;20</v>
      </c>
      <c r="AZ304" s="65">
        <f>$O$64+1</f>
        <v>1</v>
      </c>
      <c r="BB304" s="67">
        <f>BB302</f>
        <v>6</v>
      </c>
      <c r="BC304" s="77" t="str">
        <f>BC302</f>
        <v>&lt;20</v>
      </c>
      <c r="BD304" s="65">
        <f>$O$64+1</f>
        <v>1</v>
      </c>
    </row>
    <row r="305" spans="21:57" ht="15" hidden="1" x14ac:dyDescent="0.25">
      <c r="U305" s="157"/>
      <c r="V305" s="74"/>
      <c r="W305" s="74"/>
      <c r="Z305" s="74"/>
      <c r="AA305" s="74"/>
      <c r="AC305" s="131"/>
      <c r="AD305" s="74"/>
      <c r="AE305" s="74"/>
      <c r="AG305" s="131"/>
      <c r="AH305" s="74"/>
      <c r="AI305" s="74"/>
      <c r="AK305" s="131"/>
      <c r="AL305" s="74"/>
      <c r="AM305" s="74"/>
      <c r="AO305" s="131"/>
      <c r="AP305" s="74"/>
      <c r="AQ305" s="74"/>
      <c r="AS305" s="131"/>
      <c r="AT305" s="74"/>
      <c r="AU305" s="74"/>
      <c r="AW305" s="131"/>
      <c r="AX305" s="74"/>
      <c r="AY305" s="74"/>
      <c r="BA305" s="131"/>
      <c r="BB305" s="74"/>
      <c r="BC305" s="74"/>
      <c r="BE305" s="131"/>
    </row>
    <row r="306" spans="21:57" hidden="1" x14ac:dyDescent="0.2">
      <c r="U306" s="65" t="s">
        <v>106</v>
      </c>
      <c r="V306" s="65" t="s">
        <v>24</v>
      </c>
      <c r="W306" s="65" t="s">
        <v>25</v>
      </c>
      <c r="X306" s="65" t="s">
        <v>110</v>
      </c>
      <c r="Y306" s="65" t="s">
        <v>24</v>
      </c>
      <c r="Z306" s="65" t="s">
        <v>25</v>
      </c>
      <c r="AA306" s="65" t="s">
        <v>110</v>
      </c>
      <c r="AB306" s="65" t="s">
        <v>24</v>
      </c>
      <c r="AC306" s="65" t="s">
        <v>25</v>
      </c>
      <c r="AD306" s="65" t="s">
        <v>110</v>
      </c>
      <c r="AE306" s="65" t="s">
        <v>24</v>
      </c>
      <c r="AF306" s="65" t="s">
        <v>25</v>
      </c>
      <c r="AG306" s="65" t="s">
        <v>110</v>
      </c>
      <c r="AH306" s="65" t="s">
        <v>24</v>
      </c>
      <c r="AI306" s="65" t="s">
        <v>25</v>
      </c>
      <c r="AJ306" s="65" t="s">
        <v>110</v>
      </c>
      <c r="AK306" s="65" t="s">
        <v>24</v>
      </c>
      <c r="AL306" s="65" t="s">
        <v>25</v>
      </c>
      <c r="AM306" s="65" t="s">
        <v>110</v>
      </c>
      <c r="AN306" s="65" t="s">
        <v>24</v>
      </c>
      <c r="AO306" s="65" t="s">
        <v>25</v>
      </c>
      <c r="AP306" s="65" t="s">
        <v>110</v>
      </c>
      <c r="AQ306" s="65" t="s">
        <v>24</v>
      </c>
      <c r="AR306" s="65" t="s">
        <v>25</v>
      </c>
      <c r="AS306" s="65" t="s">
        <v>110</v>
      </c>
      <c r="AT306" s="65" t="s">
        <v>24</v>
      </c>
      <c r="AU306" s="65" t="s">
        <v>25</v>
      </c>
      <c r="AV306" s="65" t="s">
        <v>110</v>
      </c>
    </row>
    <row r="307" spans="21:57" hidden="1" x14ac:dyDescent="0.2">
      <c r="V307" s="65">
        <f>IF(D104&lt;3,2,ROUND(D104/5,1)*5)</f>
        <v>2</v>
      </c>
      <c r="W307" s="65">
        <v>0</v>
      </c>
      <c r="X307" s="65">
        <v>14</v>
      </c>
      <c r="Y307" s="65">
        <f>IF(E104&lt;3,2,ROUND(E104/5,1)*5)</f>
        <v>2</v>
      </c>
      <c r="Z307" s="65">
        <f>W307</f>
        <v>0</v>
      </c>
      <c r="AA307" s="65">
        <f>X307</f>
        <v>14</v>
      </c>
      <c r="AB307" s="65">
        <f>IF(F104&lt;3,2,ROUND(F104/5,1)*5)</f>
        <v>2</v>
      </c>
      <c r="AC307" s="65">
        <f>$Z$281</f>
        <v>0</v>
      </c>
      <c r="AD307" s="65">
        <f>X307</f>
        <v>14</v>
      </c>
      <c r="AE307" s="65">
        <f>IF(G104&lt;3,2,ROUND(G104/5,1)*5)</f>
        <v>2</v>
      </c>
      <c r="AF307" s="65">
        <f>$Z$281</f>
        <v>0</v>
      </c>
      <c r="AG307" s="65">
        <f>X307</f>
        <v>14</v>
      </c>
      <c r="AH307" s="65">
        <f>IF(H104&lt;3,2,ROUND(H104/5,1)*5)</f>
        <v>2</v>
      </c>
      <c r="AI307" s="65">
        <f>$Z$281</f>
        <v>0</v>
      </c>
      <c r="AJ307" s="65">
        <f>X307</f>
        <v>14</v>
      </c>
      <c r="AK307" s="65">
        <f>IF(I104&lt;3,2,ROUND(I104/5,1)*5)</f>
        <v>2</v>
      </c>
      <c r="AL307" s="65">
        <f>$Z$281</f>
        <v>0</v>
      </c>
      <c r="AM307" s="65">
        <f>X307</f>
        <v>14</v>
      </c>
      <c r="AN307" s="65">
        <f>IF(J104&lt;3,2,ROUND(J104/5,1)*5)</f>
        <v>2</v>
      </c>
      <c r="AO307" s="65">
        <f>$Z$281</f>
        <v>0</v>
      </c>
      <c r="AP307" s="65">
        <f>AM307</f>
        <v>14</v>
      </c>
      <c r="AQ307" s="65">
        <f>IF(K104&lt;3,2,ROUND(K104/5,1)*5)</f>
        <v>2</v>
      </c>
      <c r="AR307" s="65">
        <f>$Z$281</f>
        <v>0</v>
      </c>
      <c r="AS307" s="65">
        <f>AP307</f>
        <v>14</v>
      </c>
      <c r="AT307" s="65">
        <f>IF(L104&lt;3,2,ROUND(L104/5,1)*5)</f>
        <v>2</v>
      </c>
      <c r="AU307" s="65">
        <f>$Z$281</f>
        <v>0</v>
      </c>
      <c r="AV307" s="65">
        <f>AS307</f>
        <v>14</v>
      </c>
    </row>
    <row r="308" spans="21:57" ht="15" hidden="1" x14ac:dyDescent="0.25">
      <c r="U308" s="298" t="s">
        <v>315</v>
      </c>
      <c r="V308" s="77" t="s">
        <v>24</v>
      </c>
      <c r="W308" s="77" t="s">
        <v>28</v>
      </c>
      <c r="X308" s="77" t="s">
        <v>29</v>
      </c>
      <c r="Y308" s="78"/>
      <c r="Z308" s="77" t="s">
        <v>24</v>
      </c>
      <c r="AA308" s="77" t="s">
        <v>28</v>
      </c>
      <c r="AB308" s="77" t="s">
        <v>29</v>
      </c>
      <c r="AC308" s="78"/>
      <c r="AD308" s="77" t="s">
        <v>24</v>
      </c>
      <c r="AE308" s="77" t="s">
        <v>28</v>
      </c>
      <c r="AF308" s="77" t="s">
        <v>29</v>
      </c>
      <c r="AG308" s="78"/>
      <c r="AH308" s="77" t="s">
        <v>24</v>
      </c>
      <c r="AI308" s="77" t="s">
        <v>28</v>
      </c>
      <c r="AJ308" s="77" t="s">
        <v>29</v>
      </c>
      <c r="AK308" s="78"/>
      <c r="AL308" s="77" t="s">
        <v>24</v>
      </c>
      <c r="AM308" s="77" t="s">
        <v>28</v>
      </c>
      <c r="AN308" s="77" t="s">
        <v>29</v>
      </c>
      <c r="AO308" s="78"/>
      <c r="AP308" s="77" t="s">
        <v>24</v>
      </c>
      <c r="AQ308" s="77" t="s">
        <v>28</v>
      </c>
      <c r="AR308" s="77" t="s">
        <v>29</v>
      </c>
      <c r="AS308" s="78"/>
      <c r="AT308" s="77" t="s">
        <v>24</v>
      </c>
      <c r="AU308" s="77" t="s">
        <v>28</v>
      </c>
      <c r="AV308" s="77" t="s">
        <v>29</v>
      </c>
      <c r="AW308" s="78"/>
      <c r="AX308" s="77" t="s">
        <v>24</v>
      </c>
      <c r="AY308" s="77" t="s">
        <v>28</v>
      </c>
      <c r="AZ308" s="77" t="s">
        <v>29</v>
      </c>
      <c r="BA308" s="78"/>
      <c r="BB308" s="77" t="s">
        <v>24</v>
      </c>
      <c r="BC308" s="77" t="s">
        <v>28</v>
      </c>
      <c r="BD308" s="77" t="s">
        <v>29</v>
      </c>
      <c r="BE308" s="78"/>
    </row>
    <row r="309" spans="21:57" ht="15" hidden="1" x14ac:dyDescent="0.25">
      <c r="U309" s="299" t="s">
        <v>316</v>
      </c>
      <c r="V309" s="67">
        <f>IF(D104&lt;7,6,ROUND(D104,0.1))</f>
        <v>6</v>
      </c>
      <c r="W309" s="67" t="s">
        <v>317</v>
      </c>
      <c r="X309" s="67">
        <f>IF($K$42&lt;='DB &gt; 100 ha'!R47,1,IF($K$42&gt;='DB &gt; 100 ha'!$Q$28,3,2))</f>
        <v>1</v>
      </c>
      <c r="Y309" s="300">
        <f>DGET('DB &gt; 100 ha'!$F$2:$N$41,'DB &gt; 100 ha'!$I$2,V308:X309)</f>
        <v>3</v>
      </c>
      <c r="Z309" s="67">
        <f>IF(E104&lt;7,6,ROUND(E104,0.1))</f>
        <v>6</v>
      </c>
      <c r="AA309" s="67" t="s">
        <v>317</v>
      </c>
      <c r="AB309" s="67">
        <f>IF($K$42&lt;='DB &gt; 100 ha'!V47,1,IF($K$42&gt;='DB &gt; 100 ha'!$Q$28,3,2))</f>
        <v>1</v>
      </c>
      <c r="AC309" s="300">
        <f>DGET('DB &gt; 100 ha'!$F$2:$N$41,'DB &gt; 100 ha'!$I$2,Z308:AB309)</f>
        <v>3</v>
      </c>
      <c r="AD309" s="67">
        <f>IF(F104&lt;7,6,ROUND(F104,0.1))</f>
        <v>6</v>
      </c>
      <c r="AE309" s="67" t="s">
        <v>317</v>
      </c>
      <c r="AF309" s="67">
        <f>IF($K$42&lt;='DB &gt; 100 ha'!Z47,1,IF($K$42&gt;='DB &gt; 100 ha'!$Q$28,3,2))</f>
        <v>1</v>
      </c>
      <c r="AG309" s="300">
        <f>DGET('DB &gt; 100 ha'!$F$2:$N$41,'DB &gt; 100 ha'!$I$2,AD308:AF309)</f>
        <v>3</v>
      </c>
      <c r="AH309" s="67">
        <f>IF(G104&lt;7,6,ROUND(G104,0.1))</f>
        <v>6</v>
      </c>
      <c r="AI309" s="67" t="s">
        <v>317</v>
      </c>
      <c r="AJ309" s="67">
        <f>IF($K$42&lt;='DB &gt; 100 ha'!AD47,1,IF($K$42&gt;='DB &gt; 100 ha'!$Q$28,3,2))</f>
        <v>1</v>
      </c>
      <c r="AK309" s="300">
        <f>DGET('DB &gt; 100 ha'!$F$2:$N$41,'DB &gt; 100 ha'!$I$2,AH308:AJ309)</f>
        <v>3</v>
      </c>
      <c r="AL309" s="67">
        <f>IF(H104&lt;7,6,ROUND(H104,0.1))</f>
        <v>6</v>
      </c>
      <c r="AM309" s="67" t="s">
        <v>317</v>
      </c>
      <c r="AN309" s="67">
        <f>IF($K$42&lt;='DB &gt; 100 ha'!AH47,1,IF($K$42&gt;='DB &gt; 100 ha'!$Q$28,3,2))</f>
        <v>1</v>
      </c>
      <c r="AO309" s="300">
        <f>DGET('DB &gt; 100 ha'!$F$2:$N$41,'DB &gt; 100 ha'!$I$2,AL308:AN309)</f>
        <v>3</v>
      </c>
      <c r="AP309" s="67">
        <f>IF(I104&lt;7,6,ROUND(I104,0.1))</f>
        <v>6</v>
      </c>
      <c r="AQ309" s="67" t="s">
        <v>317</v>
      </c>
      <c r="AR309" s="67">
        <f>IF($K$42&lt;='DB &gt; 100 ha'!AL47,1,IF($K$42&gt;='DB &gt; 100 ha'!$Q$28,3,2))</f>
        <v>1</v>
      </c>
      <c r="AS309" s="300">
        <f>DGET('DB &gt; 100 ha'!$F$2:$N$41,'DB &gt; 100 ha'!$I$2,AP308:AR309)</f>
        <v>3</v>
      </c>
      <c r="AT309" s="67">
        <f>IF(J104&lt;7,6,ROUND(J104,0.1))</f>
        <v>6</v>
      </c>
      <c r="AU309" s="67" t="s">
        <v>317</v>
      </c>
      <c r="AV309" s="67">
        <f>IF($K$42&lt;='DB &gt; 100 ha'!AP47,1,IF($K$42&gt;='DB &gt; 100 ha'!$Q$28,3,2))</f>
        <v>1</v>
      </c>
      <c r="AW309" s="300">
        <f>DGET('DB &gt; 100 ha'!$F$2:$N$41,'DB &gt; 100 ha'!$I$2,AT308:AV309)</f>
        <v>3</v>
      </c>
      <c r="AX309" s="67">
        <f>IF(K104&lt;7,6,ROUND(K104,0.1))</f>
        <v>6</v>
      </c>
      <c r="AY309" s="67" t="s">
        <v>317</v>
      </c>
      <c r="AZ309" s="67">
        <f>IF($K$42&lt;='DB &gt; 100 ha'!AT47,1,IF($K$42&gt;='DB &gt; 100 ha'!$Q$28,3,2))</f>
        <v>1</v>
      </c>
      <c r="BA309" s="300">
        <f>DGET('DB &gt; 100 ha'!$F$2:$N$41,'DB &gt; 100 ha'!$I$2,AX308:AZ309)</f>
        <v>3</v>
      </c>
      <c r="BB309" s="67">
        <f>IF(L104&lt;7,6,ROUND(L104,0.1))</f>
        <v>6</v>
      </c>
      <c r="BC309" s="67" t="s">
        <v>317</v>
      </c>
      <c r="BD309" s="67">
        <f>IF($K$42&lt;='DB &gt; 100 ha'!AX47,1,IF($K$42&gt;='DB &gt; 100 ha'!$Q$28,3,2))</f>
        <v>1</v>
      </c>
      <c r="BE309" s="300">
        <f>DGET('DB &gt; 100 ha'!$F$2:$N$41,'DB &gt; 100 ha'!$I$2,BB308:BD309)</f>
        <v>3</v>
      </c>
    </row>
    <row r="310" spans="21:57" ht="15" hidden="1" x14ac:dyDescent="0.25">
      <c r="U310" s="157" t="s">
        <v>315</v>
      </c>
      <c r="V310" s="77" t="s">
        <v>24</v>
      </c>
      <c r="W310" s="77" t="s">
        <v>28</v>
      </c>
      <c r="X310" s="77" t="s">
        <v>29</v>
      </c>
      <c r="Y310" s="300">
        <f>IF(X311=0,0,DGET('DB &gt; 100 ha'!$F$2:$N$41,'DB &gt; 100 ha'!$J$2,V310:X311))</f>
        <v>0</v>
      </c>
      <c r="Z310" s="77" t="s">
        <v>24</v>
      </c>
      <c r="AA310" s="77" t="s">
        <v>28</v>
      </c>
      <c r="AB310" s="77" t="s">
        <v>29</v>
      </c>
      <c r="AC310" s="300">
        <f>IF(AB311=0,0,DGET('DB &gt; 100 ha'!$F$2:$N$41,'DB &gt; 100 ha'!$J$2,Z310:AB311))</f>
        <v>0</v>
      </c>
      <c r="AD310" s="77" t="s">
        <v>24</v>
      </c>
      <c r="AE310" s="77" t="s">
        <v>28</v>
      </c>
      <c r="AF310" s="77" t="s">
        <v>29</v>
      </c>
      <c r="AG310" s="300">
        <f>IF(AF311=0,0,DGET('DB &gt; 100 ha'!$F$2:$N$41,'DB &gt; 100 ha'!$J$2,AD310:AF311))</f>
        <v>0</v>
      </c>
      <c r="AH310" s="77" t="s">
        <v>24</v>
      </c>
      <c r="AI310" s="77" t="s">
        <v>28</v>
      </c>
      <c r="AJ310" s="77" t="s">
        <v>29</v>
      </c>
      <c r="AK310" s="300">
        <f>IF(AJ311=0,0,DGET('DB &gt; 100 ha'!$F$2:$N$41,'DB &gt; 100 ha'!$J$2,AH310:AJ311))</f>
        <v>0</v>
      </c>
      <c r="AL310" s="77" t="s">
        <v>24</v>
      </c>
      <c r="AM310" s="77" t="s">
        <v>28</v>
      </c>
      <c r="AN310" s="77" t="s">
        <v>29</v>
      </c>
      <c r="AO310" s="300">
        <f>IF(AN311=0,0,DGET('DB &gt; 100 ha'!$F$2:$N$41,'DB &gt; 100 ha'!$J$2,AL310:AN311))</f>
        <v>0</v>
      </c>
      <c r="AP310" s="77" t="s">
        <v>24</v>
      </c>
      <c r="AQ310" s="77" t="s">
        <v>28</v>
      </c>
      <c r="AR310" s="77" t="s">
        <v>29</v>
      </c>
      <c r="AS310" s="300">
        <f>IF(AR311=0,0,DGET('DB &gt; 100 ha'!$F$2:$N$41,'DB &gt; 100 ha'!$J$2,AP310:AR311))</f>
        <v>0</v>
      </c>
      <c r="AT310" s="77" t="s">
        <v>24</v>
      </c>
      <c r="AU310" s="77" t="s">
        <v>28</v>
      </c>
      <c r="AV310" s="77" t="s">
        <v>29</v>
      </c>
      <c r="AW310" s="300">
        <f>IF(AV311=0,0,DGET('DB &gt; 100 ha'!$F$2:$N$41,'DB &gt; 100 ha'!$J$2,AT310:AV311))</f>
        <v>0</v>
      </c>
      <c r="AX310" s="77" t="s">
        <v>24</v>
      </c>
      <c r="AY310" s="77" t="s">
        <v>28</v>
      </c>
      <c r="AZ310" s="77" t="s">
        <v>29</v>
      </c>
      <c r="BA310" s="300">
        <f>IF(AZ311=0,0,DGET('DB &gt; 100 ha'!$F$2:$N$41,'DB &gt; 100 ha'!$J$2,AX310:AZ311))</f>
        <v>0</v>
      </c>
      <c r="BB310" s="77" t="s">
        <v>24</v>
      </c>
      <c r="BC310" s="77" t="s">
        <v>28</v>
      </c>
      <c r="BD310" s="77" t="s">
        <v>29</v>
      </c>
      <c r="BE310" s="300">
        <f>IF(BD311=0,0,DGET('DB &gt; 100 ha'!$F$2:$N$41,'DB &gt; 100 ha'!$J$2,BB310:BD311))</f>
        <v>0</v>
      </c>
    </row>
    <row r="311" spans="21:57" ht="15" hidden="1" x14ac:dyDescent="0.25">
      <c r="U311" s="157" t="s">
        <v>332</v>
      </c>
      <c r="V311" s="67">
        <f>V309</f>
        <v>6</v>
      </c>
      <c r="W311" s="67" t="s">
        <v>317</v>
      </c>
      <c r="X311" s="65">
        <f>IF($K$43&gt;'DB &gt; 100 ha'!$R$31,'DB &gt; 100 ha'!$P$32,IF($K$43&gt;'DB &gt; 100 ha'!$R$30,'DB &gt; 100 ha'!$P$31,IF($K$43&gt;='DB &gt; 100 ha'!$Q$30,'DB &gt; 100 ha'!$P$26,0)))</f>
        <v>0</v>
      </c>
      <c r="Z311" s="67">
        <f>Z309</f>
        <v>6</v>
      </c>
      <c r="AA311" s="67" t="s">
        <v>317</v>
      </c>
      <c r="AB311" s="65">
        <f>IF($K$43&gt;'DB &gt; 100 ha'!$R$31,'DB &gt; 100 ha'!$P$32,IF($K$43&gt;'DB &gt; 100 ha'!$R$30,'DB &gt; 100 ha'!$P$31,IF($K$43&gt;='DB &gt; 100 ha'!$Q$30,'DB &gt; 100 ha'!$P$26,0)))</f>
        <v>0</v>
      </c>
      <c r="AC311" s="300"/>
      <c r="AD311" s="67">
        <f>AD309</f>
        <v>6</v>
      </c>
      <c r="AE311" s="67" t="s">
        <v>317</v>
      </c>
      <c r="AF311" s="65">
        <f>IF($K$43&gt;'DB &gt; 100 ha'!$R$31,'DB &gt; 100 ha'!$P$32,IF($K$43&gt;'DB &gt; 100 ha'!$R$30,'DB &gt; 100 ha'!$P$31,IF($K$43&gt;='DB &gt; 100 ha'!$Q$30,'DB &gt; 100 ha'!$P$26,0)))</f>
        <v>0</v>
      </c>
      <c r="AG311" s="300"/>
      <c r="AH311" s="67">
        <f>AH309</f>
        <v>6</v>
      </c>
      <c r="AI311" s="67" t="s">
        <v>317</v>
      </c>
      <c r="AJ311" s="65">
        <f>IF($K$43&gt;'DB &gt; 100 ha'!$R$31,'DB &gt; 100 ha'!$P$32,IF($K$43&gt;'DB &gt; 100 ha'!$R$30,'DB &gt; 100 ha'!$P$31,IF($K$43&gt;='DB &gt; 100 ha'!$Q$30,'DB &gt; 100 ha'!$P$26,0)))</f>
        <v>0</v>
      </c>
      <c r="AK311" s="300"/>
      <c r="AL311" s="67">
        <f>AL309</f>
        <v>6</v>
      </c>
      <c r="AM311" s="67" t="s">
        <v>317</v>
      </c>
      <c r="AN311" s="65">
        <f>IF($K$43&gt;'DB &gt; 100 ha'!$R$31,'DB &gt; 100 ha'!$P$32,IF($K$43&gt;'DB &gt; 100 ha'!$R$30,'DB &gt; 100 ha'!$P$31,IF($K$43&gt;='DB &gt; 100 ha'!$Q$30,'DB &gt; 100 ha'!$P$26,0)))</f>
        <v>0</v>
      </c>
      <c r="AO311" s="300"/>
      <c r="AP311" s="67">
        <f>AP309</f>
        <v>6</v>
      </c>
      <c r="AQ311" s="67" t="s">
        <v>317</v>
      </c>
      <c r="AR311" s="65">
        <f>IF($K$43&gt;'DB &gt; 100 ha'!$R$31,'DB &gt; 100 ha'!$P$32,IF($K$43&gt;'DB &gt; 100 ha'!$R$30,'DB &gt; 100 ha'!$P$31,IF($K$43&gt;='DB &gt; 100 ha'!$Q$30,'DB &gt; 100 ha'!$P$26,0)))</f>
        <v>0</v>
      </c>
      <c r="AS311" s="300"/>
      <c r="AT311" s="67">
        <f>AT309</f>
        <v>6</v>
      </c>
      <c r="AU311" s="67" t="s">
        <v>317</v>
      </c>
      <c r="AV311" s="65">
        <f>IF($K$43&gt;'DB &gt; 100 ha'!$R$31,'DB &gt; 100 ha'!$P$32,IF($K$43&gt;'DB &gt; 100 ha'!$R$30,'DB &gt; 100 ha'!$P$31,IF($K$43&gt;='DB &gt; 100 ha'!$Q$30,'DB &gt; 100 ha'!$P$26,0)))</f>
        <v>0</v>
      </c>
      <c r="AW311" s="300"/>
      <c r="AX311" s="67">
        <f>AX309</f>
        <v>6</v>
      </c>
      <c r="AY311" s="67" t="s">
        <v>317</v>
      </c>
      <c r="AZ311" s="65">
        <f>IF($K$43&gt;'DB &gt; 100 ha'!$R$31,'DB &gt; 100 ha'!$P$32,IF($K$43&gt;'DB &gt; 100 ha'!$R$30,'DB &gt; 100 ha'!$P$31,IF($K$43&gt;='DB &gt; 100 ha'!$Q$30,'DB &gt; 100 ha'!$P$26,0)))</f>
        <v>0</v>
      </c>
      <c r="BA311" s="300"/>
      <c r="BB311" s="67">
        <f>BB309</f>
        <v>6</v>
      </c>
      <c r="BC311" s="67" t="s">
        <v>317</v>
      </c>
      <c r="BD311" s="65">
        <f>IF($K$43&gt;'DB &gt; 100 ha'!$R$31,'DB &gt; 100 ha'!$P$32,IF($K$43&gt;'DB &gt; 100 ha'!$R$30,'DB &gt; 100 ha'!$P$31,IF($K$43&gt;='DB &gt; 100 ha'!$Q$30,'DB &gt; 100 ha'!$P$26,0)))</f>
        <v>0</v>
      </c>
      <c r="BE311" s="300"/>
    </row>
    <row r="312" spans="21:57" ht="15" hidden="1" x14ac:dyDescent="0.25">
      <c r="U312" s="157" t="s">
        <v>315</v>
      </c>
      <c r="V312" s="77" t="s">
        <v>24</v>
      </c>
      <c r="W312" s="77" t="s">
        <v>28</v>
      </c>
      <c r="X312" s="77" t="s">
        <v>29</v>
      </c>
      <c r="Y312" s="300">
        <f>DGET('DB &gt; 100 ha'!$F$2:$N$41,'DB &gt; 100 ha'!$K$2,V312:X313)</f>
        <v>41</v>
      </c>
      <c r="Z312" s="77" t="s">
        <v>24</v>
      </c>
      <c r="AA312" s="77" t="s">
        <v>28</v>
      </c>
      <c r="AB312" s="77" t="s">
        <v>29</v>
      </c>
      <c r="AC312" s="300">
        <f>DGET('DB &gt; 100 ha'!$F$2:$N$41,'DB &gt; 100 ha'!$K$2,Z312:AB313)</f>
        <v>41</v>
      </c>
      <c r="AD312" s="77" t="s">
        <v>24</v>
      </c>
      <c r="AE312" s="77" t="s">
        <v>28</v>
      </c>
      <c r="AF312" s="77" t="s">
        <v>29</v>
      </c>
      <c r="AG312" s="300">
        <f>DGET('DB &gt; 100 ha'!$F$2:$N$41,'DB &gt; 100 ha'!$K$2,AD312:AF313)</f>
        <v>41</v>
      </c>
      <c r="AH312" s="77" t="s">
        <v>24</v>
      </c>
      <c r="AI312" s="77" t="s">
        <v>28</v>
      </c>
      <c r="AJ312" s="77" t="s">
        <v>29</v>
      </c>
      <c r="AK312" s="300">
        <f>DGET('DB &gt; 100 ha'!$F$2:$N$41,'DB &gt; 100 ha'!$K$2,AH312:AJ313)</f>
        <v>41</v>
      </c>
      <c r="AL312" s="77" t="s">
        <v>24</v>
      </c>
      <c r="AM312" s="77" t="s">
        <v>28</v>
      </c>
      <c r="AN312" s="77" t="s">
        <v>29</v>
      </c>
      <c r="AO312" s="300">
        <f>DGET('DB &gt; 100 ha'!$F$2:$N$41,'DB &gt; 100 ha'!$K$2,AL312:AN313)</f>
        <v>41</v>
      </c>
      <c r="AP312" s="77" t="s">
        <v>24</v>
      </c>
      <c r="AQ312" s="77" t="s">
        <v>28</v>
      </c>
      <c r="AR312" s="77" t="s">
        <v>29</v>
      </c>
      <c r="AS312" s="300">
        <f>DGET('DB &gt; 100 ha'!$F$2:$N$41,'DB &gt; 100 ha'!$K$2,AP312:AR313)</f>
        <v>41</v>
      </c>
      <c r="AT312" s="77" t="s">
        <v>24</v>
      </c>
      <c r="AU312" s="77" t="s">
        <v>28</v>
      </c>
      <c r="AV312" s="77" t="s">
        <v>29</v>
      </c>
      <c r="AW312" s="300">
        <f>DGET('DB &gt; 100 ha'!$F$2:$N$41,'DB &gt; 100 ha'!$K$2,AT312:AV313)</f>
        <v>41</v>
      </c>
      <c r="AX312" s="77" t="s">
        <v>24</v>
      </c>
      <c r="AY312" s="77" t="s">
        <v>28</v>
      </c>
      <c r="AZ312" s="77" t="s">
        <v>29</v>
      </c>
      <c r="BA312" s="300">
        <f>DGET('DB &gt; 100 ha'!$F$2:$N$41,'DB &gt; 100 ha'!$K$2,AX312:AZ313)</f>
        <v>41</v>
      </c>
      <c r="BB312" s="77" t="s">
        <v>24</v>
      </c>
      <c r="BC312" s="77" t="s">
        <v>28</v>
      </c>
      <c r="BD312" s="77" t="s">
        <v>29</v>
      </c>
      <c r="BE312" s="300">
        <f>DGET('DB &gt; 100 ha'!$F$2:$N$41,'DB &gt; 100 ha'!$K$2,BB312:BD313)</f>
        <v>41</v>
      </c>
    </row>
    <row r="313" spans="21:57" ht="15" hidden="1" x14ac:dyDescent="0.25">
      <c r="U313" s="157" t="s">
        <v>336</v>
      </c>
      <c r="V313" s="67">
        <f>V311</f>
        <v>6</v>
      </c>
      <c r="W313" s="67" t="s">
        <v>317</v>
      </c>
      <c r="X313" s="65">
        <v>1</v>
      </c>
      <c r="Z313" s="67">
        <f>Z311</f>
        <v>6</v>
      </c>
      <c r="AA313" s="67" t="s">
        <v>317</v>
      </c>
      <c r="AB313" s="65">
        <v>1</v>
      </c>
      <c r="AD313" s="67">
        <f>AD311</f>
        <v>6</v>
      </c>
      <c r="AE313" s="67" t="s">
        <v>317</v>
      </c>
      <c r="AF313" s="65">
        <v>1</v>
      </c>
      <c r="AH313" s="67">
        <f>AH311</f>
        <v>6</v>
      </c>
      <c r="AI313" s="67" t="s">
        <v>317</v>
      </c>
      <c r="AJ313" s="65">
        <v>1</v>
      </c>
      <c r="AL313" s="67">
        <f>AL311</f>
        <v>6</v>
      </c>
      <c r="AM313" s="67" t="s">
        <v>317</v>
      </c>
      <c r="AN313" s="65">
        <v>1</v>
      </c>
      <c r="AP313" s="67">
        <f>AP311</f>
        <v>6</v>
      </c>
      <c r="AQ313" s="67" t="s">
        <v>317</v>
      </c>
      <c r="AR313" s="65">
        <v>1</v>
      </c>
      <c r="AT313" s="67">
        <f>AT311</f>
        <v>6</v>
      </c>
      <c r="AU313" s="67" t="s">
        <v>317</v>
      </c>
      <c r="AV313" s="65">
        <v>1</v>
      </c>
      <c r="AX313" s="67">
        <f>AX311</f>
        <v>6</v>
      </c>
      <c r="AY313" s="67" t="s">
        <v>317</v>
      </c>
      <c r="AZ313" s="65">
        <v>1</v>
      </c>
      <c r="BB313" s="67">
        <f>BB311</f>
        <v>6</v>
      </c>
      <c r="BC313" s="67" t="s">
        <v>317</v>
      </c>
      <c r="BD313" s="65">
        <v>1</v>
      </c>
    </row>
    <row r="314" spans="21:57" ht="15" hidden="1" x14ac:dyDescent="0.25">
      <c r="U314" s="157" t="s">
        <v>315</v>
      </c>
      <c r="V314" s="77" t="s">
        <v>24</v>
      </c>
      <c r="W314" s="77" t="s">
        <v>28</v>
      </c>
      <c r="X314" s="77" t="s">
        <v>29</v>
      </c>
      <c r="Y314" s="300">
        <f>DGET('DB &gt; 100 ha'!$F$2:$N$41,'DB &gt; 100 ha'!$L$2,V314:X315)</f>
        <v>11</v>
      </c>
      <c r="Z314" s="77" t="s">
        <v>24</v>
      </c>
      <c r="AA314" s="77" t="s">
        <v>28</v>
      </c>
      <c r="AB314" s="77" t="s">
        <v>29</v>
      </c>
      <c r="AC314" s="300">
        <f>DGET('DB &gt; 100 ha'!$F$2:$N$41,'DB &gt; 100 ha'!$L$2,Z314:AB315)</f>
        <v>11</v>
      </c>
      <c r="AD314" s="77" t="s">
        <v>24</v>
      </c>
      <c r="AE314" s="77" t="s">
        <v>28</v>
      </c>
      <c r="AF314" s="77" t="s">
        <v>29</v>
      </c>
      <c r="AG314" s="300">
        <f>DGET('DB &gt; 100 ha'!$F$2:$N$41,'DB &gt; 100 ha'!$L$2,AD314:AF315)</f>
        <v>11</v>
      </c>
      <c r="AH314" s="77" t="s">
        <v>24</v>
      </c>
      <c r="AI314" s="77" t="s">
        <v>28</v>
      </c>
      <c r="AJ314" s="77" t="s">
        <v>29</v>
      </c>
      <c r="AK314" s="300">
        <f>DGET('DB &gt; 100 ha'!$F$2:$N$41,'DB &gt; 100 ha'!$L$2,AH314:AJ315)</f>
        <v>11</v>
      </c>
      <c r="AL314" s="77" t="s">
        <v>24</v>
      </c>
      <c r="AM314" s="77" t="s">
        <v>28</v>
      </c>
      <c r="AN314" s="77" t="s">
        <v>29</v>
      </c>
      <c r="AO314" s="300">
        <f>DGET('DB &gt; 100 ha'!$F$2:$N$41,'DB &gt; 100 ha'!$L$2,AL314:AN315)</f>
        <v>11</v>
      </c>
      <c r="AP314" s="77" t="s">
        <v>24</v>
      </c>
      <c r="AQ314" s="77" t="s">
        <v>28</v>
      </c>
      <c r="AR314" s="77" t="s">
        <v>29</v>
      </c>
      <c r="AS314" s="300">
        <f>DGET('DB &gt; 100 ha'!$F$2:$N$41,'DB &gt; 100 ha'!$L$2,AP314:AR315)</f>
        <v>11</v>
      </c>
      <c r="AT314" s="77" t="s">
        <v>24</v>
      </c>
      <c r="AU314" s="77" t="s">
        <v>28</v>
      </c>
      <c r="AV314" s="77" t="s">
        <v>29</v>
      </c>
      <c r="AW314" s="300">
        <f>DGET('DB &gt; 100 ha'!$F$2:$N$41,'DB &gt; 100 ha'!$L$2,AT314:AV315)</f>
        <v>11</v>
      </c>
      <c r="AX314" s="77" t="s">
        <v>24</v>
      </c>
      <c r="AY314" s="77" t="s">
        <v>28</v>
      </c>
      <c r="AZ314" s="77" t="s">
        <v>29</v>
      </c>
      <c r="BA314" s="300">
        <f>DGET('DB &gt; 100 ha'!$F$2:$N$41,'DB &gt; 100 ha'!$L$2,AX314:AZ315)</f>
        <v>11</v>
      </c>
      <c r="BB314" s="77" t="s">
        <v>24</v>
      </c>
      <c r="BC314" s="77" t="s">
        <v>28</v>
      </c>
      <c r="BD314" s="77" t="s">
        <v>29</v>
      </c>
      <c r="BE314" s="300">
        <f>DGET('DB &gt; 100 ha'!$F$2:$N$41,'DB &gt; 100 ha'!$L$2,BB314:BD315)</f>
        <v>11</v>
      </c>
    </row>
    <row r="315" spans="21:57" ht="15" hidden="1" x14ac:dyDescent="0.25">
      <c r="U315" s="157" t="s">
        <v>337</v>
      </c>
      <c r="V315" s="67">
        <f>V313</f>
        <v>6</v>
      </c>
      <c r="W315" s="77" t="str">
        <f>W313</f>
        <v>&lt;20</v>
      </c>
      <c r="X315" s="65">
        <f>X313</f>
        <v>1</v>
      </c>
      <c r="Z315" s="67">
        <f>Z313</f>
        <v>6</v>
      </c>
      <c r="AA315" s="77" t="str">
        <f>AA313</f>
        <v>&lt;20</v>
      </c>
      <c r="AB315" s="65">
        <f>AB313</f>
        <v>1</v>
      </c>
      <c r="AD315" s="67">
        <f>AD313</f>
        <v>6</v>
      </c>
      <c r="AE315" s="77" t="str">
        <f>AE313</f>
        <v>&lt;20</v>
      </c>
      <c r="AF315" s="65">
        <f>AF313</f>
        <v>1</v>
      </c>
      <c r="AH315" s="67">
        <f>AH313</f>
        <v>6</v>
      </c>
      <c r="AI315" s="77" t="str">
        <f>AI313</f>
        <v>&lt;20</v>
      </c>
      <c r="AJ315" s="65">
        <f>AJ313</f>
        <v>1</v>
      </c>
      <c r="AL315" s="67">
        <f>AL313</f>
        <v>6</v>
      </c>
      <c r="AM315" s="77" t="str">
        <f>AM313</f>
        <v>&lt;20</v>
      </c>
      <c r="AN315" s="65">
        <f>AN313</f>
        <v>1</v>
      </c>
      <c r="AP315" s="67">
        <f>AP313</f>
        <v>6</v>
      </c>
      <c r="AQ315" s="77" t="str">
        <f>AQ313</f>
        <v>&lt;20</v>
      </c>
      <c r="AR315" s="65">
        <f>AR313</f>
        <v>1</v>
      </c>
      <c r="AT315" s="67">
        <f>AT313</f>
        <v>6</v>
      </c>
      <c r="AU315" s="77" t="str">
        <f>AU313</f>
        <v>&lt;20</v>
      </c>
      <c r="AV315" s="65">
        <f>AV313</f>
        <v>1</v>
      </c>
      <c r="AX315" s="67">
        <f>AX313</f>
        <v>6</v>
      </c>
      <c r="AY315" s="77" t="str">
        <f>AY313</f>
        <v>&lt;20</v>
      </c>
      <c r="AZ315" s="65">
        <f>AZ313</f>
        <v>1</v>
      </c>
      <c r="BB315" s="67">
        <f>BB313</f>
        <v>6</v>
      </c>
      <c r="BC315" s="77" t="str">
        <f>BC313</f>
        <v>&lt;20</v>
      </c>
      <c r="BD315" s="65">
        <f>BD313</f>
        <v>1</v>
      </c>
    </row>
    <row r="316" spans="21:57" ht="15" hidden="1" x14ac:dyDescent="0.25">
      <c r="U316" s="157" t="s">
        <v>315</v>
      </c>
      <c r="V316" s="77" t="s">
        <v>24</v>
      </c>
      <c r="W316" s="77" t="s">
        <v>28</v>
      </c>
      <c r="X316" s="77" t="s">
        <v>29</v>
      </c>
      <c r="Y316" s="300">
        <f>DGET('DB &gt; 100 ha'!$F$2:$N$41,'DB &gt; 100 ha'!$M$2,V316:X317)</f>
        <v>0</v>
      </c>
      <c r="Z316" s="77" t="s">
        <v>24</v>
      </c>
      <c r="AA316" s="77" t="s">
        <v>28</v>
      </c>
      <c r="AB316" s="77" t="s">
        <v>29</v>
      </c>
      <c r="AC316" s="300">
        <f>DGET('DB &gt; 100 ha'!$F$2:$N$41,'DB &gt; 100 ha'!$M$2,Z316:AB317)</f>
        <v>0</v>
      </c>
      <c r="AD316" s="77" t="s">
        <v>24</v>
      </c>
      <c r="AE316" s="77" t="s">
        <v>28</v>
      </c>
      <c r="AF316" s="77" t="s">
        <v>29</v>
      </c>
      <c r="AG316" s="300">
        <f>DGET('DB &gt; 100 ha'!$F$2:$N$41,'DB &gt; 100 ha'!$M$2,AD316:AF317)</f>
        <v>0</v>
      </c>
      <c r="AH316" s="77" t="s">
        <v>24</v>
      </c>
      <c r="AI316" s="77" t="s">
        <v>28</v>
      </c>
      <c r="AJ316" s="77" t="s">
        <v>29</v>
      </c>
      <c r="AK316" s="300">
        <f>DGET('DB &gt; 100 ha'!$F$2:$N$41,'DB &gt; 100 ha'!$M$2,AH316:AJ317)</f>
        <v>0</v>
      </c>
      <c r="AL316" s="77" t="s">
        <v>24</v>
      </c>
      <c r="AM316" s="77" t="s">
        <v>28</v>
      </c>
      <c r="AN316" s="77" t="s">
        <v>29</v>
      </c>
      <c r="AO316" s="300">
        <f>DGET('DB &gt; 100 ha'!$F$2:$N$41,'DB &gt; 100 ha'!$M$2,AL316:AN317)</f>
        <v>0</v>
      </c>
      <c r="AP316" s="77" t="s">
        <v>24</v>
      </c>
      <c r="AQ316" s="77" t="s">
        <v>28</v>
      </c>
      <c r="AR316" s="77" t="s">
        <v>29</v>
      </c>
      <c r="AS316" s="300">
        <f>DGET('DB &gt; 100 ha'!$F$2:$N$41,'DB &gt; 100 ha'!$M$2,AP316:AR317)</f>
        <v>0</v>
      </c>
      <c r="AT316" s="77" t="s">
        <v>24</v>
      </c>
      <c r="AU316" s="77" t="s">
        <v>28</v>
      </c>
      <c r="AV316" s="77" t="s">
        <v>29</v>
      </c>
      <c r="AW316" s="300">
        <f>DGET('DB &gt; 100 ha'!$F$2:$N$41,'DB &gt; 100 ha'!$M$2,AT316:AV317)</f>
        <v>0</v>
      </c>
      <c r="AX316" s="77" t="s">
        <v>24</v>
      </c>
      <c r="AY316" s="77" t="s">
        <v>28</v>
      </c>
      <c r="AZ316" s="77" t="s">
        <v>29</v>
      </c>
      <c r="BA316" s="300">
        <f>DGET('DB &gt; 100 ha'!$F$2:$N$41,'DB &gt; 100 ha'!$M$2,AX316:AZ317)</f>
        <v>0</v>
      </c>
      <c r="BB316" s="77" t="s">
        <v>24</v>
      </c>
      <c r="BC316" s="77" t="s">
        <v>28</v>
      </c>
      <c r="BD316" s="77" t="s">
        <v>29</v>
      </c>
      <c r="BE316" s="300">
        <f>DGET('DB &gt; 100 ha'!$F$2:$N$41,'DB &gt; 100 ha'!$M$2,BB316:BD317)</f>
        <v>0</v>
      </c>
    </row>
    <row r="317" spans="21:57" ht="15" hidden="1" x14ac:dyDescent="0.25">
      <c r="U317" s="157" t="s">
        <v>342</v>
      </c>
      <c r="V317" s="67">
        <f>V315</f>
        <v>6</v>
      </c>
      <c r="W317" s="77" t="str">
        <f>W315</f>
        <v>&lt;20</v>
      </c>
      <c r="X317" s="65">
        <f>$O$64+1</f>
        <v>1</v>
      </c>
      <c r="Z317" s="67">
        <f>Z315</f>
        <v>6</v>
      </c>
      <c r="AA317" s="77" t="str">
        <f>AA315</f>
        <v>&lt;20</v>
      </c>
      <c r="AB317" s="65">
        <f>$O$64+1</f>
        <v>1</v>
      </c>
      <c r="AD317" s="67">
        <f>AD315</f>
        <v>6</v>
      </c>
      <c r="AE317" s="77" t="str">
        <f>AE315</f>
        <v>&lt;20</v>
      </c>
      <c r="AF317" s="65">
        <f>$O$64+1</f>
        <v>1</v>
      </c>
      <c r="AH317" s="67">
        <f>AH315</f>
        <v>6</v>
      </c>
      <c r="AI317" s="77" t="str">
        <f>AI315</f>
        <v>&lt;20</v>
      </c>
      <c r="AJ317" s="65">
        <f>$O$64+1</f>
        <v>1</v>
      </c>
      <c r="AL317" s="67">
        <f>AL315</f>
        <v>6</v>
      </c>
      <c r="AM317" s="77" t="str">
        <f>AM315</f>
        <v>&lt;20</v>
      </c>
      <c r="AN317" s="65">
        <f>$O$64+1</f>
        <v>1</v>
      </c>
      <c r="AP317" s="67">
        <f>AP315</f>
        <v>6</v>
      </c>
      <c r="AQ317" s="77" t="str">
        <f>AQ315</f>
        <v>&lt;20</v>
      </c>
      <c r="AR317" s="65">
        <f>$O$64+1</f>
        <v>1</v>
      </c>
      <c r="AT317" s="67">
        <f>AT315</f>
        <v>6</v>
      </c>
      <c r="AU317" s="77" t="str">
        <f>AU315</f>
        <v>&lt;20</v>
      </c>
      <c r="AV317" s="65">
        <f>$O$64+1</f>
        <v>1</v>
      </c>
      <c r="AX317" s="67">
        <f>AX315</f>
        <v>6</v>
      </c>
      <c r="AY317" s="77" t="str">
        <f>AY315</f>
        <v>&lt;20</v>
      </c>
      <c r="AZ317" s="65">
        <f>$O$64+1</f>
        <v>1</v>
      </c>
      <c r="BB317" s="67">
        <f>BB315</f>
        <v>6</v>
      </c>
      <c r="BC317" s="77" t="str">
        <f>BC315</f>
        <v>&lt;20</v>
      </c>
      <c r="BD317" s="65">
        <f>$O$64+1</f>
        <v>1</v>
      </c>
    </row>
    <row r="318" spans="21:57" hidden="1" x14ac:dyDescent="0.2"/>
    <row r="319" spans="21:57" hidden="1" x14ac:dyDescent="0.2">
      <c r="U319" s="65" t="s">
        <v>107</v>
      </c>
      <c r="V319" s="65" t="s">
        <v>24</v>
      </c>
      <c r="W319" s="65" t="s">
        <v>25</v>
      </c>
      <c r="X319" s="65" t="s">
        <v>110</v>
      </c>
      <c r="Y319" s="65" t="s">
        <v>24</v>
      </c>
      <c r="Z319" s="65" t="s">
        <v>25</v>
      </c>
      <c r="AA319" s="65" t="s">
        <v>110</v>
      </c>
      <c r="AB319" s="65" t="s">
        <v>24</v>
      </c>
      <c r="AC319" s="65" t="s">
        <v>25</v>
      </c>
      <c r="AD319" s="65" t="s">
        <v>110</v>
      </c>
      <c r="AE319" s="65" t="s">
        <v>24</v>
      </c>
      <c r="AF319" s="65" t="s">
        <v>25</v>
      </c>
      <c r="AG319" s="65" t="s">
        <v>110</v>
      </c>
      <c r="AH319" s="65" t="s">
        <v>24</v>
      </c>
      <c r="AI319" s="65" t="s">
        <v>25</v>
      </c>
      <c r="AJ319" s="65" t="s">
        <v>110</v>
      </c>
      <c r="AK319" s="65" t="s">
        <v>24</v>
      </c>
      <c r="AL319" s="65" t="s">
        <v>25</v>
      </c>
      <c r="AM319" s="65" t="s">
        <v>110</v>
      </c>
      <c r="AN319" s="65" t="s">
        <v>24</v>
      </c>
      <c r="AO319" s="65" t="s">
        <v>25</v>
      </c>
      <c r="AP319" s="65" t="s">
        <v>110</v>
      </c>
      <c r="AQ319" s="65" t="s">
        <v>24</v>
      </c>
      <c r="AR319" s="65" t="s">
        <v>25</v>
      </c>
      <c r="AS319" s="65" t="s">
        <v>110</v>
      </c>
      <c r="AT319" s="65" t="s">
        <v>24</v>
      </c>
      <c r="AU319" s="65" t="s">
        <v>25</v>
      </c>
      <c r="AV319" s="65" t="s">
        <v>110</v>
      </c>
    </row>
    <row r="320" spans="21:57" hidden="1" x14ac:dyDescent="0.2">
      <c r="V320" s="65">
        <f>IF(D111&lt;3,2,ROUND(D111/5,1)*5)</f>
        <v>2</v>
      </c>
      <c r="W320" s="65">
        <v>0</v>
      </c>
      <c r="X320" s="65">
        <v>15</v>
      </c>
      <c r="Y320" s="65">
        <f>IF(E111&lt;3,2,ROUND(E111/5,1)*5)</f>
        <v>2</v>
      </c>
      <c r="Z320" s="65">
        <f>W320</f>
        <v>0</v>
      </c>
      <c r="AA320" s="65">
        <f>X320</f>
        <v>15</v>
      </c>
      <c r="AB320" s="65">
        <f>IF(F111&lt;3,2,ROUND(F111/5,1)*5)</f>
        <v>2</v>
      </c>
      <c r="AC320" s="65">
        <f>$Z$281</f>
        <v>0</v>
      </c>
      <c r="AD320" s="65">
        <f>X320</f>
        <v>15</v>
      </c>
      <c r="AE320" s="65">
        <f>IF(G111&lt;3,2,ROUND(G111/5,1)*5)</f>
        <v>2</v>
      </c>
      <c r="AF320" s="65">
        <f>$Z$281</f>
        <v>0</v>
      </c>
      <c r="AG320" s="65">
        <f>X320</f>
        <v>15</v>
      </c>
      <c r="AH320" s="65">
        <f>IF(H111&lt;3,2,ROUND(H111/5,1)*5)</f>
        <v>2</v>
      </c>
      <c r="AI320" s="65">
        <f>$Z$281</f>
        <v>0</v>
      </c>
      <c r="AJ320" s="65">
        <f>X320</f>
        <v>15</v>
      </c>
      <c r="AK320" s="65">
        <f>IF(I111&lt;3,2,ROUND(I111/5,1)*5)</f>
        <v>2</v>
      </c>
      <c r="AL320" s="65">
        <f>$Z$281</f>
        <v>0</v>
      </c>
      <c r="AM320" s="65">
        <f>X320</f>
        <v>15</v>
      </c>
      <c r="AN320" s="65">
        <f>IF(J111&lt;3,2,ROUND(J111/5,1)*5)</f>
        <v>2</v>
      </c>
      <c r="AO320" s="65">
        <f>$Z$281</f>
        <v>0</v>
      </c>
      <c r="AP320" s="65">
        <f>AM320</f>
        <v>15</v>
      </c>
      <c r="AQ320" s="65">
        <f>IF(K111&lt;3,2,ROUND(K111/5,1)*5)</f>
        <v>2</v>
      </c>
      <c r="AR320" s="65">
        <f>$Z$281</f>
        <v>0</v>
      </c>
      <c r="AS320" s="65">
        <f>AP320</f>
        <v>15</v>
      </c>
      <c r="AT320" s="65">
        <f>IF(L111&lt;3,2,ROUND(L111/5,1)*5)</f>
        <v>2</v>
      </c>
      <c r="AU320" s="65">
        <f>$Z$281</f>
        <v>0</v>
      </c>
      <c r="AV320" s="65">
        <f>AS320</f>
        <v>15</v>
      </c>
    </row>
    <row r="321" spans="21:57" ht="15" hidden="1" x14ac:dyDescent="0.25">
      <c r="U321" s="298" t="s">
        <v>315</v>
      </c>
      <c r="V321" s="77" t="s">
        <v>24</v>
      </c>
      <c r="W321" s="77" t="s">
        <v>28</v>
      </c>
      <c r="X321" s="77" t="s">
        <v>29</v>
      </c>
      <c r="Y321" s="78"/>
      <c r="Z321" s="77" t="s">
        <v>24</v>
      </c>
      <c r="AA321" s="77" t="s">
        <v>28</v>
      </c>
      <c r="AB321" s="77" t="s">
        <v>29</v>
      </c>
      <c r="AC321" s="78"/>
      <c r="AD321" s="77" t="s">
        <v>24</v>
      </c>
      <c r="AE321" s="77" t="s">
        <v>28</v>
      </c>
      <c r="AF321" s="77" t="s">
        <v>29</v>
      </c>
      <c r="AG321" s="78"/>
      <c r="AH321" s="77" t="s">
        <v>24</v>
      </c>
      <c r="AI321" s="77" t="s">
        <v>28</v>
      </c>
      <c r="AJ321" s="77" t="s">
        <v>29</v>
      </c>
      <c r="AK321" s="78"/>
      <c r="AL321" s="77" t="s">
        <v>24</v>
      </c>
      <c r="AM321" s="77" t="s">
        <v>28</v>
      </c>
      <c r="AN321" s="77" t="s">
        <v>29</v>
      </c>
      <c r="AO321" s="78"/>
      <c r="AP321" s="77" t="s">
        <v>24</v>
      </c>
      <c r="AQ321" s="77" t="s">
        <v>28</v>
      </c>
      <c r="AR321" s="77" t="s">
        <v>29</v>
      </c>
      <c r="AS321" s="78"/>
      <c r="AT321" s="77" t="s">
        <v>24</v>
      </c>
      <c r="AU321" s="77" t="s">
        <v>28</v>
      </c>
      <c r="AV321" s="77" t="s">
        <v>29</v>
      </c>
      <c r="AW321" s="78"/>
      <c r="AX321" s="77" t="s">
        <v>24</v>
      </c>
      <c r="AY321" s="77" t="s">
        <v>28</v>
      </c>
      <c r="AZ321" s="77" t="s">
        <v>29</v>
      </c>
      <c r="BA321" s="78"/>
      <c r="BB321" s="77" t="s">
        <v>24</v>
      </c>
      <c r="BC321" s="77" t="s">
        <v>28</v>
      </c>
      <c r="BD321" s="77" t="s">
        <v>29</v>
      </c>
      <c r="BE321" s="78"/>
    </row>
    <row r="322" spans="21:57" ht="15" hidden="1" x14ac:dyDescent="0.25">
      <c r="U322" s="299" t="s">
        <v>316</v>
      </c>
      <c r="V322" s="67">
        <f>IF(D111&lt;7,6,ROUND(D111,0.1))</f>
        <v>6</v>
      </c>
      <c r="W322" s="67" t="s">
        <v>317</v>
      </c>
      <c r="X322" s="67">
        <f>IF($K$42&lt;='DB &gt; 100 ha'!R54,1,IF($K$42&gt;='DB &gt; 100 ha'!$Q$28,3,2))</f>
        <v>1</v>
      </c>
      <c r="Y322" s="300">
        <f>DGET('DB &gt; 100 ha'!$F$2:$N$41,'DB &gt; 100 ha'!$I$2,V321:X322)</f>
        <v>3</v>
      </c>
      <c r="Z322" s="67">
        <f>IF(E111&lt;7,6,ROUND(E111,0.1))</f>
        <v>6</v>
      </c>
      <c r="AA322" s="67" t="s">
        <v>317</v>
      </c>
      <c r="AB322" s="67">
        <f>IF($K$42&lt;='DB &gt; 100 ha'!V54,1,IF($K$42&gt;='DB &gt; 100 ha'!$Q$28,3,2))</f>
        <v>1</v>
      </c>
      <c r="AC322" s="300">
        <f>DGET('DB &gt; 100 ha'!$F$2:$N$41,'DB &gt; 100 ha'!$I$2,Z321:AB322)</f>
        <v>3</v>
      </c>
      <c r="AD322" s="67">
        <f>IF(F111&lt;7,6,ROUND(F111,0.1))</f>
        <v>6</v>
      </c>
      <c r="AE322" s="67" t="s">
        <v>317</v>
      </c>
      <c r="AF322" s="67">
        <f>IF($K$42&lt;='DB &gt; 100 ha'!Z54,1,IF($K$42&gt;='DB &gt; 100 ha'!$Q$28,3,2))</f>
        <v>1</v>
      </c>
      <c r="AG322" s="300">
        <f>DGET('DB &gt; 100 ha'!$F$2:$N$41,'DB &gt; 100 ha'!$I$2,AD321:AF322)</f>
        <v>3</v>
      </c>
      <c r="AH322" s="67">
        <f>IF(G111&lt;7,6,ROUND(G111,0.1))</f>
        <v>6</v>
      </c>
      <c r="AI322" s="67" t="s">
        <v>317</v>
      </c>
      <c r="AJ322" s="67">
        <f>IF($K$42&lt;='DB &gt; 100 ha'!AD54,1,IF($K$42&gt;='DB &gt; 100 ha'!$Q$28,3,2))</f>
        <v>1</v>
      </c>
      <c r="AK322" s="300">
        <f>DGET('DB &gt; 100 ha'!$F$2:$N$41,'DB &gt; 100 ha'!$I$2,AH321:AJ322)</f>
        <v>3</v>
      </c>
      <c r="AL322" s="67">
        <f>IF(H111&lt;7,6,ROUND(H111,0.1))</f>
        <v>6</v>
      </c>
      <c r="AM322" s="67" t="s">
        <v>317</v>
      </c>
      <c r="AN322" s="67">
        <f>IF($K$42&lt;='DB &gt; 100 ha'!AH54,1,IF($K$42&gt;='DB &gt; 100 ha'!$Q$28,3,2))</f>
        <v>1</v>
      </c>
      <c r="AO322" s="300">
        <f>DGET('DB &gt; 100 ha'!$F$2:$N$41,'DB &gt; 100 ha'!$I$2,AL321:AN322)</f>
        <v>3</v>
      </c>
      <c r="AP322" s="67">
        <f>IF(I111&lt;7,6,ROUND(I111,0.1))</f>
        <v>6</v>
      </c>
      <c r="AQ322" s="67" t="s">
        <v>317</v>
      </c>
      <c r="AR322" s="67">
        <f>IF($K$42&lt;='DB &gt; 100 ha'!AL54,1,IF($K$42&gt;='DB &gt; 100 ha'!$Q$28,3,2))</f>
        <v>1</v>
      </c>
      <c r="AS322" s="300">
        <f>DGET('DB &gt; 100 ha'!$F$2:$N$41,'DB &gt; 100 ha'!$I$2,AP321:AR322)</f>
        <v>3</v>
      </c>
      <c r="AT322" s="67">
        <f>IF(J111&lt;7,6,ROUND(J111,0.1))</f>
        <v>6</v>
      </c>
      <c r="AU322" s="67" t="s">
        <v>317</v>
      </c>
      <c r="AV322" s="67">
        <f>IF($K$42&lt;='DB &gt; 100 ha'!AP54,1,IF($K$42&gt;='DB &gt; 100 ha'!$Q$28,3,2))</f>
        <v>1</v>
      </c>
      <c r="AW322" s="300">
        <f>DGET('DB &gt; 100 ha'!$F$2:$N$41,'DB &gt; 100 ha'!$I$2,AT321:AV322)</f>
        <v>3</v>
      </c>
      <c r="AX322" s="67">
        <f>IF(K111&lt;7,6,ROUND(K111,0.1))</f>
        <v>6</v>
      </c>
      <c r="AY322" s="67" t="s">
        <v>317</v>
      </c>
      <c r="AZ322" s="67">
        <f>IF($K$42&lt;='DB &gt; 100 ha'!AT54,1,IF($K$42&gt;='DB &gt; 100 ha'!$Q$28,3,2))</f>
        <v>1</v>
      </c>
      <c r="BA322" s="300">
        <f>DGET('DB &gt; 100 ha'!$F$2:$N$41,'DB &gt; 100 ha'!$I$2,AX321:AZ322)</f>
        <v>3</v>
      </c>
      <c r="BB322" s="67">
        <f>IF(L111&lt;7,6,ROUND(L111,0.1))</f>
        <v>6</v>
      </c>
      <c r="BC322" s="67" t="s">
        <v>317</v>
      </c>
      <c r="BD322" s="67">
        <f>IF($K$42&lt;='DB &gt; 100 ha'!AX54,1,IF($K$42&gt;='DB &gt; 100 ha'!$Q$28,3,2))</f>
        <v>1</v>
      </c>
      <c r="BE322" s="300">
        <f>DGET('DB &gt; 100 ha'!$F$2:$N$41,'DB &gt; 100 ha'!$I$2,BB321:BD322)</f>
        <v>3</v>
      </c>
    </row>
    <row r="323" spans="21:57" ht="15" hidden="1" x14ac:dyDescent="0.25">
      <c r="U323" s="157" t="s">
        <v>315</v>
      </c>
      <c r="V323" s="77" t="s">
        <v>24</v>
      </c>
      <c r="W323" s="77" t="s">
        <v>28</v>
      </c>
      <c r="X323" s="77" t="s">
        <v>29</v>
      </c>
      <c r="Y323" s="300">
        <f>IF(X324=0,0,DGET('DB &gt; 100 ha'!$F$2:$N$41,'DB &gt; 100 ha'!$J$2,V323:X324))</f>
        <v>0</v>
      </c>
      <c r="Z323" s="77" t="s">
        <v>24</v>
      </c>
      <c r="AA323" s="77" t="s">
        <v>28</v>
      </c>
      <c r="AB323" s="77" t="s">
        <v>29</v>
      </c>
      <c r="AC323" s="300">
        <f>IF(AB324=0,0,DGET('DB &gt; 100 ha'!$F$2:$N$41,'DB &gt; 100 ha'!$J$2,Z323:AB324))</f>
        <v>0</v>
      </c>
      <c r="AD323" s="77" t="s">
        <v>24</v>
      </c>
      <c r="AE323" s="77" t="s">
        <v>28</v>
      </c>
      <c r="AF323" s="77" t="s">
        <v>29</v>
      </c>
      <c r="AG323" s="300">
        <f>IF(AF324=0,0,DGET('DB &gt; 100 ha'!$F$2:$N$41,'DB &gt; 100 ha'!$J$2,AD323:AF324))</f>
        <v>0</v>
      </c>
      <c r="AH323" s="77" t="s">
        <v>24</v>
      </c>
      <c r="AI323" s="77" t="s">
        <v>28</v>
      </c>
      <c r="AJ323" s="77" t="s">
        <v>29</v>
      </c>
      <c r="AK323" s="300">
        <f>IF(AJ324=0,0,DGET('DB &gt; 100 ha'!$F$2:$N$41,'DB &gt; 100 ha'!$J$2,AH323:AJ324))</f>
        <v>0</v>
      </c>
      <c r="AL323" s="77" t="s">
        <v>24</v>
      </c>
      <c r="AM323" s="77" t="s">
        <v>28</v>
      </c>
      <c r="AN323" s="77" t="s">
        <v>29</v>
      </c>
      <c r="AO323" s="300">
        <f>IF(AN324=0,0,DGET('DB &gt; 100 ha'!$F$2:$N$41,'DB &gt; 100 ha'!$J$2,AL323:AN324))</f>
        <v>0</v>
      </c>
      <c r="AP323" s="77" t="s">
        <v>24</v>
      </c>
      <c r="AQ323" s="77" t="s">
        <v>28</v>
      </c>
      <c r="AR323" s="77" t="s">
        <v>29</v>
      </c>
      <c r="AS323" s="300">
        <f>IF(AR324=0,0,DGET('DB &gt; 100 ha'!$F$2:$N$41,'DB &gt; 100 ha'!$J$2,AP323:AR324))</f>
        <v>0</v>
      </c>
      <c r="AT323" s="77" t="s">
        <v>24</v>
      </c>
      <c r="AU323" s="77" t="s">
        <v>28</v>
      </c>
      <c r="AV323" s="77" t="s">
        <v>29</v>
      </c>
      <c r="AW323" s="300">
        <f>IF(AV324=0,0,DGET('DB &gt; 100 ha'!$F$2:$N$41,'DB &gt; 100 ha'!$J$2,AT323:AV324))</f>
        <v>0</v>
      </c>
      <c r="AX323" s="77" t="s">
        <v>24</v>
      </c>
      <c r="AY323" s="77" t="s">
        <v>28</v>
      </c>
      <c r="AZ323" s="77" t="s">
        <v>29</v>
      </c>
      <c r="BA323" s="300">
        <f>IF(AZ324=0,0,DGET('DB &gt; 100 ha'!$F$2:$N$41,'DB &gt; 100 ha'!$J$2,AX323:AZ324))</f>
        <v>0</v>
      </c>
      <c r="BB323" s="77" t="s">
        <v>24</v>
      </c>
      <c r="BC323" s="77" t="s">
        <v>28</v>
      </c>
      <c r="BD323" s="77" t="s">
        <v>29</v>
      </c>
      <c r="BE323" s="300">
        <f>IF(BD324=0,0,DGET('DB &gt; 100 ha'!$F$2:$N$41,'DB &gt; 100 ha'!$J$2,BB323:BD324))</f>
        <v>0</v>
      </c>
    </row>
    <row r="324" spans="21:57" ht="15" hidden="1" x14ac:dyDescent="0.25">
      <c r="U324" s="157" t="s">
        <v>332</v>
      </c>
      <c r="V324" s="67">
        <f>V322</f>
        <v>6</v>
      </c>
      <c r="W324" s="67" t="s">
        <v>317</v>
      </c>
      <c r="X324" s="65">
        <f>IF($K$43&gt;'DB &gt; 100 ha'!$R$31,'DB &gt; 100 ha'!$P$32,IF($K$43&gt;'DB &gt; 100 ha'!$R$30,'DB &gt; 100 ha'!$P$31,IF($K$43&gt;='DB &gt; 100 ha'!$Q$30,'DB &gt; 100 ha'!$P$26,0)))</f>
        <v>0</v>
      </c>
      <c r="Z324" s="67">
        <f>Z322</f>
        <v>6</v>
      </c>
      <c r="AA324" s="67" t="s">
        <v>317</v>
      </c>
      <c r="AB324" s="65">
        <f>IF($K$43&gt;'DB &gt; 100 ha'!$R$31,'DB &gt; 100 ha'!$P$32,IF($K$43&gt;'DB &gt; 100 ha'!$R$30,'DB &gt; 100 ha'!$P$31,IF($K$43&gt;='DB &gt; 100 ha'!$Q$30,'DB &gt; 100 ha'!$P$26,0)))</f>
        <v>0</v>
      </c>
      <c r="AC324" s="300"/>
      <c r="AD324" s="67">
        <f>AD322</f>
        <v>6</v>
      </c>
      <c r="AE324" s="67" t="s">
        <v>317</v>
      </c>
      <c r="AF324" s="65">
        <f>IF($K$43&gt;'DB &gt; 100 ha'!$R$31,'DB &gt; 100 ha'!$P$32,IF($K$43&gt;'DB &gt; 100 ha'!$R$30,'DB &gt; 100 ha'!$P$31,IF($K$43&gt;='DB &gt; 100 ha'!$Q$30,'DB &gt; 100 ha'!$P$26,0)))</f>
        <v>0</v>
      </c>
      <c r="AG324" s="300"/>
      <c r="AH324" s="67">
        <f>AH322</f>
        <v>6</v>
      </c>
      <c r="AI324" s="67" t="s">
        <v>317</v>
      </c>
      <c r="AJ324" s="65">
        <f>IF($K$43&gt;'DB &gt; 100 ha'!$R$31,'DB &gt; 100 ha'!$P$32,IF($K$43&gt;'DB &gt; 100 ha'!$R$30,'DB &gt; 100 ha'!$P$31,IF($K$43&gt;='DB &gt; 100 ha'!$Q$30,'DB &gt; 100 ha'!$P$26,0)))</f>
        <v>0</v>
      </c>
      <c r="AK324" s="300"/>
      <c r="AL324" s="67">
        <f>AL322</f>
        <v>6</v>
      </c>
      <c r="AM324" s="67" t="s">
        <v>317</v>
      </c>
      <c r="AN324" s="65">
        <f>IF($K$43&gt;'DB &gt; 100 ha'!$R$31,'DB &gt; 100 ha'!$P$32,IF($K$43&gt;'DB &gt; 100 ha'!$R$30,'DB &gt; 100 ha'!$P$31,IF($K$43&gt;='DB &gt; 100 ha'!$Q$30,'DB &gt; 100 ha'!$P$26,0)))</f>
        <v>0</v>
      </c>
      <c r="AO324" s="300"/>
      <c r="AP324" s="67">
        <f>AP322</f>
        <v>6</v>
      </c>
      <c r="AQ324" s="67" t="s">
        <v>317</v>
      </c>
      <c r="AR324" s="65">
        <f>IF($K$43&gt;'DB &gt; 100 ha'!$R$31,'DB &gt; 100 ha'!$P$32,IF($K$43&gt;'DB &gt; 100 ha'!$R$30,'DB &gt; 100 ha'!$P$31,IF($K$43&gt;='DB &gt; 100 ha'!$Q$30,'DB &gt; 100 ha'!$P$26,0)))</f>
        <v>0</v>
      </c>
      <c r="AS324" s="300"/>
      <c r="AT324" s="67">
        <f>AT322</f>
        <v>6</v>
      </c>
      <c r="AU324" s="67" t="s">
        <v>317</v>
      </c>
      <c r="AV324" s="65">
        <f>IF($K$43&gt;'DB &gt; 100 ha'!$R$31,'DB &gt; 100 ha'!$P$32,IF($K$43&gt;'DB &gt; 100 ha'!$R$30,'DB &gt; 100 ha'!$P$31,IF($K$43&gt;='DB &gt; 100 ha'!$Q$30,'DB &gt; 100 ha'!$P$26,0)))</f>
        <v>0</v>
      </c>
      <c r="AW324" s="300"/>
      <c r="AX324" s="67">
        <f>AX322</f>
        <v>6</v>
      </c>
      <c r="AY324" s="67" t="s">
        <v>317</v>
      </c>
      <c r="AZ324" s="65">
        <f>IF($K$43&gt;'DB &gt; 100 ha'!$R$31,'DB &gt; 100 ha'!$P$32,IF($K$43&gt;'DB &gt; 100 ha'!$R$30,'DB &gt; 100 ha'!$P$31,IF($K$43&gt;='DB &gt; 100 ha'!$Q$30,'DB &gt; 100 ha'!$P$26,0)))</f>
        <v>0</v>
      </c>
      <c r="BA324" s="300"/>
      <c r="BB324" s="67">
        <f>BB322</f>
        <v>6</v>
      </c>
      <c r="BC324" s="67" t="s">
        <v>317</v>
      </c>
      <c r="BD324" s="65">
        <f>IF($K$43&gt;'DB &gt; 100 ha'!$R$31,'DB &gt; 100 ha'!$P$32,IF($K$43&gt;'DB &gt; 100 ha'!$R$30,'DB &gt; 100 ha'!$P$31,IF($K$43&gt;='DB &gt; 100 ha'!$Q$30,'DB &gt; 100 ha'!$P$26,0)))</f>
        <v>0</v>
      </c>
      <c r="BE324" s="300"/>
    </row>
    <row r="325" spans="21:57" ht="15" hidden="1" x14ac:dyDescent="0.25">
      <c r="U325" s="157" t="s">
        <v>315</v>
      </c>
      <c r="V325" s="77" t="s">
        <v>24</v>
      </c>
      <c r="W325" s="77" t="s">
        <v>28</v>
      </c>
      <c r="X325" s="77" t="s">
        <v>29</v>
      </c>
      <c r="Y325" s="300">
        <f>DGET('DB &gt; 100 ha'!$F$2:$N$41,'DB &gt; 100 ha'!$K$2,V325:X326)</f>
        <v>41</v>
      </c>
      <c r="Z325" s="77" t="s">
        <v>24</v>
      </c>
      <c r="AA325" s="77" t="s">
        <v>28</v>
      </c>
      <c r="AB325" s="77" t="s">
        <v>29</v>
      </c>
      <c r="AC325" s="300">
        <f>DGET('DB &gt; 100 ha'!$F$2:$N$41,'DB &gt; 100 ha'!$K$2,Z325:AB326)</f>
        <v>41</v>
      </c>
      <c r="AD325" s="77" t="s">
        <v>24</v>
      </c>
      <c r="AE325" s="77" t="s">
        <v>28</v>
      </c>
      <c r="AF325" s="77" t="s">
        <v>29</v>
      </c>
      <c r="AG325" s="300">
        <f>DGET('DB &gt; 100 ha'!$F$2:$N$41,'DB &gt; 100 ha'!$K$2,AD325:AF326)</f>
        <v>41</v>
      </c>
      <c r="AH325" s="77" t="s">
        <v>24</v>
      </c>
      <c r="AI325" s="77" t="s">
        <v>28</v>
      </c>
      <c r="AJ325" s="77" t="s">
        <v>29</v>
      </c>
      <c r="AK325" s="300">
        <f>DGET('DB &gt; 100 ha'!$F$2:$N$41,'DB &gt; 100 ha'!$K$2,AH325:AJ326)</f>
        <v>41</v>
      </c>
      <c r="AL325" s="77" t="s">
        <v>24</v>
      </c>
      <c r="AM325" s="77" t="s">
        <v>28</v>
      </c>
      <c r="AN325" s="77" t="s">
        <v>29</v>
      </c>
      <c r="AO325" s="300">
        <f>DGET('DB &gt; 100 ha'!$F$2:$N$41,'DB &gt; 100 ha'!$K$2,AL325:AN326)</f>
        <v>41</v>
      </c>
      <c r="AP325" s="77" t="s">
        <v>24</v>
      </c>
      <c r="AQ325" s="77" t="s">
        <v>28</v>
      </c>
      <c r="AR325" s="77" t="s">
        <v>29</v>
      </c>
      <c r="AS325" s="300">
        <f>DGET('DB &gt; 100 ha'!$F$2:$N$41,'DB &gt; 100 ha'!$K$2,AP325:AR326)</f>
        <v>41</v>
      </c>
      <c r="AT325" s="77" t="s">
        <v>24</v>
      </c>
      <c r="AU325" s="77" t="s">
        <v>28</v>
      </c>
      <c r="AV325" s="77" t="s">
        <v>29</v>
      </c>
      <c r="AW325" s="300">
        <f>DGET('DB &gt; 100 ha'!$F$2:$N$41,'DB &gt; 100 ha'!$K$2,AT325:AV326)</f>
        <v>41</v>
      </c>
      <c r="AX325" s="77" t="s">
        <v>24</v>
      </c>
      <c r="AY325" s="77" t="s">
        <v>28</v>
      </c>
      <c r="AZ325" s="77" t="s">
        <v>29</v>
      </c>
      <c r="BA325" s="300">
        <f>DGET('DB &gt; 100 ha'!$F$2:$N$41,'DB &gt; 100 ha'!$K$2,AX325:AZ326)</f>
        <v>41</v>
      </c>
      <c r="BB325" s="77" t="s">
        <v>24</v>
      </c>
      <c r="BC325" s="77" t="s">
        <v>28</v>
      </c>
      <c r="BD325" s="77" t="s">
        <v>29</v>
      </c>
      <c r="BE325" s="300">
        <f>DGET('DB &gt; 100 ha'!$F$2:$N$41,'DB &gt; 100 ha'!$K$2,BB325:BD326)</f>
        <v>41</v>
      </c>
    </row>
    <row r="326" spans="21:57" ht="15" hidden="1" x14ac:dyDescent="0.25">
      <c r="U326" s="157" t="s">
        <v>336</v>
      </c>
      <c r="V326" s="67">
        <f>V324</f>
        <v>6</v>
      </c>
      <c r="W326" s="67" t="s">
        <v>317</v>
      </c>
      <c r="X326" s="65">
        <v>1</v>
      </c>
      <c r="Z326" s="67">
        <f>Z324</f>
        <v>6</v>
      </c>
      <c r="AA326" s="67" t="s">
        <v>317</v>
      </c>
      <c r="AB326" s="65">
        <v>1</v>
      </c>
      <c r="AD326" s="67">
        <f>AD324</f>
        <v>6</v>
      </c>
      <c r="AE326" s="67" t="s">
        <v>317</v>
      </c>
      <c r="AF326" s="65">
        <v>1</v>
      </c>
      <c r="AH326" s="67">
        <f>AH324</f>
        <v>6</v>
      </c>
      <c r="AI326" s="67" t="s">
        <v>317</v>
      </c>
      <c r="AJ326" s="65">
        <v>1</v>
      </c>
      <c r="AL326" s="67">
        <f>AL324</f>
        <v>6</v>
      </c>
      <c r="AM326" s="67" t="s">
        <v>317</v>
      </c>
      <c r="AN326" s="65">
        <v>1</v>
      </c>
      <c r="AP326" s="67">
        <f>AP324</f>
        <v>6</v>
      </c>
      <c r="AQ326" s="67" t="s">
        <v>317</v>
      </c>
      <c r="AR326" s="65">
        <v>1</v>
      </c>
      <c r="AT326" s="67">
        <f>AT324</f>
        <v>6</v>
      </c>
      <c r="AU326" s="67" t="s">
        <v>317</v>
      </c>
      <c r="AV326" s="65">
        <v>1</v>
      </c>
      <c r="AX326" s="67">
        <f>AX324</f>
        <v>6</v>
      </c>
      <c r="AY326" s="67" t="s">
        <v>317</v>
      </c>
      <c r="AZ326" s="65">
        <v>1</v>
      </c>
      <c r="BB326" s="67">
        <f>BB324</f>
        <v>6</v>
      </c>
      <c r="BC326" s="67" t="s">
        <v>317</v>
      </c>
      <c r="BD326" s="65">
        <v>1</v>
      </c>
    </row>
    <row r="327" spans="21:57" ht="15" hidden="1" x14ac:dyDescent="0.25">
      <c r="U327" s="157" t="s">
        <v>315</v>
      </c>
      <c r="V327" s="77" t="s">
        <v>24</v>
      </c>
      <c r="W327" s="77" t="s">
        <v>28</v>
      </c>
      <c r="X327" s="77" t="s">
        <v>29</v>
      </c>
      <c r="Y327" s="300">
        <f>DGET('DB &gt; 100 ha'!$F$2:$N$41,'DB &gt; 100 ha'!$L$2,V327:X328)</f>
        <v>11</v>
      </c>
      <c r="Z327" s="77" t="s">
        <v>24</v>
      </c>
      <c r="AA327" s="77" t="s">
        <v>28</v>
      </c>
      <c r="AB327" s="77" t="s">
        <v>29</v>
      </c>
      <c r="AC327" s="300">
        <f>DGET('DB &gt; 100 ha'!$F$2:$N$41,'DB &gt; 100 ha'!$L$2,Z327:AB328)</f>
        <v>11</v>
      </c>
      <c r="AD327" s="77" t="s">
        <v>24</v>
      </c>
      <c r="AE327" s="77" t="s">
        <v>28</v>
      </c>
      <c r="AF327" s="77" t="s">
        <v>29</v>
      </c>
      <c r="AG327" s="300">
        <f>DGET('DB &gt; 100 ha'!$F$2:$N$41,'DB &gt; 100 ha'!$L$2,AD327:AF328)</f>
        <v>11</v>
      </c>
      <c r="AH327" s="77" t="s">
        <v>24</v>
      </c>
      <c r="AI327" s="77" t="s">
        <v>28</v>
      </c>
      <c r="AJ327" s="77" t="s">
        <v>29</v>
      </c>
      <c r="AK327" s="300">
        <f>DGET('DB &gt; 100 ha'!$F$2:$N$41,'DB &gt; 100 ha'!$L$2,AH327:AJ328)</f>
        <v>11</v>
      </c>
      <c r="AL327" s="77" t="s">
        <v>24</v>
      </c>
      <c r="AM327" s="77" t="s">
        <v>28</v>
      </c>
      <c r="AN327" s="77" t="s">
        <v>29</v>
      </c>
      <c r="AO327" s="300">
        <f>DGET('DB &gt; 100 ha'!$F$2:$N$41,'DB &gt; 100 ha'!$L$2,AL327:AN328)</f>
        <v>11</v>
      </c>
      <c r="AP327" s="77" t="s">
        <v>24</v>
      </c>
      <c r="AQ327" s="77" t="s">
        <v>28</v>
      </c>
      <c r="AR327" s="77" t="s">
        <v>29</v>
      </c>
      <c r="AS327" s="300">
        <f>DGET('DB &gt; 100 ha'!$F$2:$N$41,'DB &gt; 100 ha'!$L$2,AP327:AR328)</f>
        <v>11</v>
      </c>
      <c r="AT327" s="77" t="s">
        <v>24</v>
      </c>
      <c r="AU327" s="77" t="s">
        <v>28</v>
      </c>
      <c r="AV327" s="77" t="s">
        <v>29</v>
      </c>
      <c r="AW327" s="300">
        <f>DGET('DB &gt; 100 ha'!$F$2:$N$41,'DB &gt; 100 ha'!$L$2,AT327:AV328)</f>
        <v>11</v>
      </c>
      <c r="AX327" s="77" t="s">
        <v>24</v>
      </c>
      <c r="AY327" s="77" t="s">
        <v>28</v>
      </c>
      <c r="AZ327" s="77" t="s">
        <v>29</v>
      </c>
      <c r="BA327" s="300">
        <f>DGET('DB &gt; 100 ha'!$F$2:$N$41,'DB &gt; 100 ha'!$L$2,AX327:AZ328)</f>
        <v>11</v>
      </c>
      <c r="BB327" s="77" t="s">
        <v>24</v>
      </c>
      <c r="BC327" s="77" t="s">
        <v>28</v>
      </c>
      <c r="BD327" s="77" t="s">
        <v>29</v>
      </c>
      <c r="BE327" s="300">
        <f>DGET('DB &gt; 100 ha'!$F$2:$N$41,'DB &gt; 100 ha'!$L$2,BB327:BD328)</f>
        <v>11</v>
      </c>
    </row>
    <row r="328" spans="21:57" ht="15" hidden="1" x14ac:dyDescent="0.25">
      <c r="U328" s="157" t="s">
        <v>337</v>
      </c>
      <c r="V328" s="67">
        <f>V326</f>
        <v>6</v>
      </c>
      <c r="W328" s="77" t="str">
        <f>W326</f>
        <v>&lt;20</v>
      </c>
      <c r="X328" s="65">
        <f>X326</f>
        <v>1</v>
      </c>
      <c r="Z328" s="67">
        <f>Z326</f>
        <v>6</v>
      </c>
      <c r="AA328" s="77" t="str">
        <f>AA326</f>
        <v>&lt;20</v>
      </c>
      <c r="AB328" s="65">
        <f>AB326</f>
        <v>1</v>
      </c>
      <c r="AD328" s="67">
        <f>AD326</f>
        <v>6</v>
      </c>
      <c r="AE328" s="77" t="str">
        <f>AE326</f>
        <v>&lt;20</v>
      </c>
      <c r="AF328" s="65">
        <f>AF326</f>
        <v>1</v>
      </c>
      <c r="AH328" s="67">
        <f>AH326</f>
        <v>6</v>
      </c>
      <c r="AI328" s="77" t="str">
        <f>AI326</f>
        <v>&lt;20</v>
      </c>
      <c r="AJ328" s="65">
        <f>AJ326</f>
        <v>1</v>
      </c>
      <c r="AL328" s="67">
        <f>AL326</f>
        <v>6</v>
      </c>
      <c r="AM328" s="77" t="str">
        <f>AM326</f>
        <v>&lt;20</v>
      </c>
      <c r="AN328" s="65">
        <f>AN326</f>
        <v>1</v>
      </c>
      <c r="AP328" s="67">
        <f>AP326</f>
        <v>6</v>
      </c>
      <c r="AQ328" s="77" t="str">
        <f>AQ326</f>
        <v>&lt;20</v>
      </c>
      <c r="AR328" s="65">
        <f>AR326</f>
        <v>1</v>
      </c>
      <c r="AT328" s="67">
        <f>AT326</f>
        <v>6</v>
      </c>
      <c r="AU328" s="77" t="str">
        <f>AU326</f>
        <v>&lt;20</v>
      </c>
      <c r="AV328" s="65">
        <f>AV326</f>
        <v>1</v>
      </c>
      <c r="AX328" s="67">
        <f>AX326</f>
        <v>6</v>
      </c>
      <c r="AY328" s="77" t="str">
        <f>AY326</f>
        <v>&lt;20</v>
      </c>
      <c r="AZ328" s="65">
        <f>AZ326</f>
        <v>1</v>
      </c>
      <c r="BB328" s="67">
        <f>BB326</f>
        <v>6</v>
      </c>
      <c r="BC328" s="77" t="str">
        <f>BC326</f>
        <v>&lt;20</v>
      </c>
      <c r="BD328" s="65">
        <f>BD326</f>
        <v>1</v>
      </c>
    </row>
    <row r="329" spans="21:57" ht="15" hidden="1" x14ac:dyDescent="0.25">
      <c r="U329" s="157" t="s">
        <v>315</v>
      </c>
      <c r="V329" s="77" t="s">
        <v>24</v>
      </c>
      <c r="W329" s="77" t="s">
        <v>28</v>
      </c>
      <c r="X329" s="77" t="s">
        <v>29</v>
      </c>
      <c r="Y329" s="300">
        <f>DGET('DB &gt; 100 ha'!$F$2:$N$41,'DB &gt; 100 ha'!$M$2,V329:X330)</f>
        <v>0</v>
      </c>
      <c r="Z329" s="77" t="s">
        <v>24</v>
      </c>
      <c r="AA329" s="77" t="s">
        <v>28</v>
      </c>
      <c r="AB329" s="77" t="s">
        <v>29</v>
      </c>
      <c r="AC329" s="300">
        <f>DGET('DB &gt; 100 ha'!$F$2:$N$41,'DB &gt; 100 ha'!$M$2,Z329:AB330)</f>
        <v>0</v>
      </c>
      <c r="AD329" s="77" t="s">
        <v>24</v>
      </c>
      <c r="AE329" s="77" t="s">
        <v>28</v>
      </c>
      <c r="AF329" s="77" t="s">
        <v>29</v>
      </c>
      <c r="AG329" s="300">
        <f>DGET('DB &gt; 100 ha'!$F$2:$N$41,'DB &gt; 100 ha'!$M$2,AD329:AF330)</f>
        <v>0</v>
      </c>
      <c r="AH329" s="77" t="s">
        <v>24</v>
      </c>
      <c r="AI329" s="77" t="s">
        <v>28</v>
      </c>
      <c r="AJ329" s="77" t="s">
        <v>29</v>
      </c>
      <c r="AK329" s="300">
        <f>DGET('DB &gt; 100 ha'!$F$2:$N$41,'DB &gt; 100 ha'!$M$2,AH329:AJ330)</f>
        <v>0</v>
      </c>
      <c r="AL329" s="77" t="s">
        <v>24</v>
      </c>
      <c r="AM329" s="77" t="s">
        <v>28</v>
      </c>
      <c r="AN329" s="77" t="s">
        <v>29</v>
      </c>
      <c r="AO329" s="300">
        <f>DGET('DB &gt; 100 ha'!$F$2:$N$41,'DB &gt; 100 ha'!$M$2,AL329:AN330)</f>
        <v>0</v>
      </c>
      <c r="AP329" s="77" t="s">
        <v>24</v>
      </c>
      <c r="AQ329" s="77" t="s">
        <v>28</v>
      </c>
      <c r="AR329" s="77" t="s">
        <v>29</v>
      </c>
      <c r="AS329" s="300">
        <f>DGET('DB &gt; 100 ha'!$F$2:$N$41,'DB &gt; 100 ha'!$M$2,AP329:AR330)</f>
        <v>0</v>
      </c>
      <c r="AT329" s="77" t="s">
        <v>24</v>
      </c>
      <c r="AU329" s="77" t="s">
        <v>28</v>
      </c>
      <c r="AV329" s="77" t="s">
        <v>29</v>
      </c>
      <c r="AW329" s="300">
        <f>DGET('DB &gt; 100 ha'!$F$2:$N$41,'DB &gt; 100 ha'!$M$2,AT329:AV330)</f>
        <v>0</v>
      </c>
      <c r="AX329" s="77" t="s">
        <v>24</v>
      </c>
      <c r="AY329" s="77" t="s">
        <v>28</v>
      </c>
      <c r="AZ329" s="77" t="s">
        <v>29</v>
      </c>
      <c r="BA329" s="300">
        <f>DGET('DB &gt; 100 ha'!$F$2:$N$41,'DB &gt; 100 ha'!$M$2,AX329:AZ330)</f>
        <v>0</v>
      </c>
      <c r="BB329" s="77" t="s">
        <v>24</v>
      </c>
      <c r="BC329" s="77" t="s">
        <v>28</v>
      </c>
      <c r="BD329" s="77" t="s">
        <v>29</v>
      </c>
      <c r="BE329" s="300">
        <f>DGET('DB &gt; 100 ha'!$F$2:$N$41,'DB &gt; 100 ha'!$M$2,BB329:BD330)</f>
        <v>0</v>
      </c>
    </row>
    <row r="330" spans="21:57" ht="15" hidden="1" x14ac:dyDescent="0.25">
      <c r="U330" s="157" t="s">
        <v>342</v>
      </c>
      <c r="V330" s="67">
        <f>V328</f>
        <v>6</v>
      </c>
      <c r="W330" s="77" t="str">
        <f>W328</f>
        <v>&lt;20</v>
      </c>
      <c r="X330" s="65">
        <f>$O$64+1</f>
        <v>1</v>
      </c>
      <c r="Z330" s="67">
        <f>Z328</f>
        <v>6</v>
      </c>
      <c r="AA330" s="77" t="str">
        <f>AA328</f>
        <v>&lt;20</v>
      </c>
      <c r="AB330" s="65">
        <f>$O$64+1</f>
        <v>1</v>
      </c>
      <c r="AD330" s="67">
        <f>AD328</f>
        <v>6</v>
      </c>
      <c r="AE330" s="77" t="str">
        <f>AE328</f>
        <v>&lt;20</v>
      </c>
      <c r="AF330" s="65">
        <f>$O$64+1</f>
        <v>1</v>
      </c>
      <c r="AH330" s="67">
        <f>AH328</f>
        <v>6</v>
      </c>
      <c r="AI330" s="77" t="str">
        <f>AI328</f>
        <v>&lt;20</v>
      </c>
      <c r="AJ330" s="65">
        <f>$O$64+1</f>
        <v>1</v>
      </c>
      <c r="AL330" s="67">
        <f>AL328</f>
        <v>6</v>
      </c>
      <c r="AM330" s="77" t="str">
        <f>AM328</f>
        <v>&lt;20</v>
      </c>
      <c r="AN330" s="65">
        <f>$O$64+1</f>
        <v>1</v>
      </c>
      <c r="AP330" s="67">
        <f>AP328</f>
        <v>6</v>
      </c>
      <c r="AQ330" s="77" t="str">
        <f>AQ328</f>
        <v>&lt;20</v>
      </c>
      <c r="AR330" s="65">
        <f>$O$64+1</f>
        <v>1</v>
      </c>
      <c r="AT330" s="67">
        <f>AT328</f>
        <v>6</v>
      </c>
      <c r="AU330" s="77" t="str">
        <f>AU328</f>
        <v>&lt;20</v>
      </c>
      <c r="AV330" s="65">
        <f>$O$64+1</f>
        <v>1</v>
      </c>
      <c r="AX330" s="67">
        <f>AX328</f>
        <v>6</v>
      </c>
      <c r="AY330" s="77" t="str">
        <f>AY328</f>
        <v>&lt;20</v>
      </c>
      <c r="AZ330" s="65">
        <f>$O$64+1</f>
        <v>1</v>
      </c>
      <c r="BB330" s="67">
        <f>BB328</f>
        <v>6</v>
      </c>
      <c r="BC330" s="77" t="str">
        <f>BC328</f>
        <v>&lt;20</v>
      </c>
      <c r="BD330" s="65">
        <f>$O$64+1</f>
        <v>1</v>
      </c>
    </row>
    <row r="331" spans="21:57" hidden="1" x14ac:dyDescent="0.2"/>
    <row r="332" spans="21:57" hidden="1" x14ac:dyDescent="0.2">
      <c r="U332" s="65" t="s">
        <v>307</v>
      </c>
      <c r="V332" s="65" t="s">
        <v>24</v>
      </c>
      <c r="W332" s="65" t="s">
        <v>25</v>
      </c>
      <c r="X332" s="65" t="s">
        <v>110</v>
      </c>
      <c r="Y332" s="65" t="s">
        <v>24</v>
      </c>
      <c r="Z332" s="65" t="s">
        <v>25</v>
      </c>
      <c r="AA332" s="65" t="s">
        <v>110</v>
      </c>
      <c r="AB332" s="65" t="s">
        <v>24</v>
      </c>
      <c r="AC332" s="65" t="s">
        <v>25</v>
      </c>
      <c r="AD332" s="65" t="s">
        <v>110</v>
      </c>
      <c r="AE332" s="65" t="s">
        <v>24</v>
      </c>
      <c r="AF332" s="65" t="s">
        <v>25</v>
      </c>
      <c r="AG332" s="65" t="s">
        <v>110</v>
      </c>
      <c r="AH332" s="65" t="s">
        <v>24</v>
      </c>
      <c r="AI332" s="65" t="s">
        <v>25</v>
      </c>
      <c r="AJ332" s="65" t="s">
        <v>110</v>
      </c>
      <c r="AK332" s="65" t="s">
        <v>24</v>
      </c>
      <c r="AL332" s="65" t="s">
        <v>25</v>
      </c>
      <c r="AM332" s="65" t="s">
        <v>110</v>
      </c>
      <c r="AN332" s="65" t="s">
        <v>24</v>
      </c>
      <c r="AO332" s="65" t="s">
        <v>25</v>
      </c>
      <c r="AP332" s="65" t="s">
        <v>110</v>
      </c>
      <c r="AQ332" s="65" t="s">
        <v>24</v>
      </c>
      <c r="AR332" s="65" t="s">
        <v>25</v>
      </c>
      <c r="AS332" s="65" t="s">
        <v>110</v>
      </c>
      <c r="AT332" s="65" t="s">
        <v>24</v>
      </c>
      <c r="AU332" s="65" t="s">
        <v>25</v>
      </c>
      <c r="AV332" s="65" t="s">
        <v>110</v>
      </c>
    </row>
    <row r="333" spans="21:57" hidden="1" x14ac:dyDescent="0.2">
      <c r="V333" s="65">
        <f>IF(D118&lt;4,3,ROUND(D118/5,1)*5)</f>
        <v>3</v>
      </c>
      <c r="W333" s="65" t="str">
        <f>$I$3</f>
        <v>A</v>
      </c>
      <c r="X333" s="65">
        <v>11</v>
      </c>
      <c r="Y333" s="65">
        <f>IF(E118&lt;4,3,ROUND(E118/5,1)*5)</f>
        <v>3</v>
      </c>
      <c r="Z333" s="65" t="str">
        <f>$W$268</f>
        <v>A</v>
      </c>
      <c r="AA333" s="65">
        <f>X333</f>
        <v>11</v>
      </c>
      <c r="AB333" s="65">
        <f>IF(F118&lt;4,3,ROUND(F118/5,1)*5)</f>
        <v>3</v>
      </c>
      <c r="AC333" s="65" t="str">
        <f>$Z$268</f>
        <v>A</v>
      </c>
      <c r="AD333" s="65">
        <f>$AA$268</f>
        <v>11</v>
      </c>
      <c r="AE333" s="65">
        <f>IF(G118&lt;4,3,ROUND(G118/5,1)*5)</f>
        <v>3</v>
      </c>
      <c r="AF333" s="65" t="str">
        <f>$Z$268</f>
        <v>A</v>
      </c>
      <c r="AG333" s="65">
        <f>$AA$268</f>
        <v>11</v>
      </c>
      <c r="AH333" s="65">
        <f>IF(H118&lt;4,3,ROUND(H118/5,1)*5)</f>
        <v>3</v>
      </c>
      <c r="AI333" s="65" t="str">
        <f>$Z$268</f>
        <v>A</v>
      </c>
      <c r="AJ333" s="65">
        <f>$AA$268</f>
        <v>11</v>
      </c>
      <c r="AK333" s="65">
        <f>IF(I118&lt;4,3,ROUND(I118/5,1)*5)</f>
        <v>3</v>
      </c>
      <c r="AL333" s="65" t="str">
        <f>$Z$268</f>
        <v>A</v>
      </c>
      <c r="AM333" s="65">
        <f>$AA$268</f>
        <v>11</v>
      </c>
      <c r="AN333" s="65">
        <f>IF(J118&lt;4,3,ROUND(J118/5,1)*5)</f>
        <v>3</v>
      </c>
      <c r="AO333" s="65" t="str">
        <f>$Z$268</f>
        <v>A</v>
      </c>
      <c r="AP333" s="65">
        <f>$AA$268</f>
        <v>11</v>
      </c>
      <c r="AQ333" s="65">
        <f>IF(K118&lt;4,3,ROUND(K118/5,1)*5)</f>
        <v>3</v>
      </c>
      <c r="AR333" s="65" t="str">
        <f>$Z$268</f>
        <v>A</v>
      </c>
      <c r="AS333" s="65">
        <f>$AA$268</f>
        <v>11</v>
      </c>
      <c r="AT333" s="65">
        <f>IF(L118&lt;4,3,ROUND(L118/5,1)*5)</f>
        <v>3</v>
      </c>
      <c r="AU333" s="65" t="str">
        <f>$Z$268</f>
        <v>A</v>
      </c>
      <c r="AV333" s="65">
        <f>$AA$268</f>
        <v>11</v>
      </c>
    </row>
    <row r="334" spans="21:57" ht="15" hidden="1" x14ac:dyDescent="0.25">
      <c r="U334" s="298" t="s">
        <v>315</v>
      </c>
      <c r="V334" s="77" t="s">
        <v>24</v>
      </c>
      <c r="W334" s="77" t="s">
        <v>28</v>
      </c>
      <c r="X334" s="77" t="s">
        <v>29</v>
      </c>
      <c r="Y334" s="78"/>
      <c r="Z334" s="77" t="s">
        <v>24</v>
      </c>
      <c r="AA334" s="77" t="s">
        <v>28</v>
      </c>
      <c r="AB334" s="77" t="s">
        <v>29</v>
      </c>
      <c r="AC334" s="78"/>
      <c r="AD334" s="77" t="s">
        <v>24</v>
      </c>
      <c r="AE334" s="77" t="s">
        <v>28</v>
      </c>
      <c r="AF334" s="77" t="s">
        <v>29</v>
      </c>
      <c r="AG334" s="78"/>
      <c r="AH334" s="77" t="s">
        <v>24</v>
      </c>
      <c r="AI334" s="77" t="s">
        <v>28</v>
      </c>
      <c r="AJ334" s="77" t="s">
        <v>29</v>
      </c>
      <c r="AK334" s="78"/>
      <c r="AL334" s="77" t="s">
        <v>24</v>
      </c>
      <c r="AM334" s="77" t="s">
        <v>28</v>
      </c>
      <c r="AN334" s="77" t="s">
        <v>29</v>
      </c>
      <c r="AO334" s="78"/>
      <c r="AP334" s="77" t="s">
        <v>24</v>
      </c>
      <c r="AQ334" s="77" t="s">
        <v>28</v>
      </c>
      <c r="AR334" s="77" t="s">
        <v>29</v>
      </c>
      <c r="AS334" s="78"/>
      <c r="AT334" s="77" t="s">
        <v>24</v>
      </c>
      <c r="AU334" s="77" t="s">
        <v>28</v>
      </c>
      <c r="AV334" s="77" t="s">
        <v>29</v>
      </c>
      <c r="AW334" s="78"/>
      <c r="AX334" s="77" t="s">
        <v>24</v>
      </c>
      <c r="AY334" s="77" t="s">
        <v>28</v>
      </c>
      <c r="AZ334" s="77" t="s">
        <v>29</v>
      </c>
      <c r="BA334" s="78"/>
      <c r="BB334" s="77" t="s">
        <v>24</v>
      </c>
      <c r="BC334" s="77" t="s">
        <v>28</v>
      </c>
      <c r="BD334" s="77" t="s">
        <v>29</v>
      </c>
      <c r="BE334" s="78"/>
    </row>
    <row r="335" spans="21:57" ht="15" hidden="1" x14ac:dyDescent="0.25">
      <c r="U335" s="299" t="s">
        <v>316</v>
      </c>
      <c r="V335" s="67">
        <f>IF(D118&lt;7,6,ROUND(D118,0.1))</f>
        <v>6</v>
      </c>
      <c r="W335" s="67" t="s">
        <v>317</v>
      </c>
      <c r="X335" s="67">
        <f>IF($K$42&lt;='DB &gt; 100 ha'!R61,1,IF($K$42&gt;='DB &gt; 100 ha'!$Q$28,3,2))</f>
        <v>1</v>
      </c>
      <c r="Y335" s="300">
        <f>DGET('DB &gt; 100 ha'!$F$2:$N$41,'DB &gt; 100 ha'!$I$2,V334:X335)</f>
        <v>3</v>
      </c>
      <c r="Z335" s="67">
        <f>IF(E118&lt;7,6,ROUND(E118,0.1))</f>
        <v>6</v>
      </c>
      <c r="AA335" s="67" t="s">
        <v>317</v>
      </c>
      <c r="AB335" s="67">
        <f>IF($K$42&lt;='DB &gt; 100 ha'!V61,1,IF($K$42&gt;='DB &gt; 100 ha'!$Q$28,3,2))</f>
        <v>1</v>
      </c>
      <c r="AC335" s="300">
        <f>DGET('DB &gt; 100 ha'!$F$2:$N$41,'DB &gt; 100 ha'!$I$2,Z334:AB335)</f>
        <v>3</v>
      </c>
      <c r="AD335" s="67">
        <f>IF(F118&lt;7,6,ROUND(F118,0.1))</f>
        <v>6</v>
      </c>
      <c r="AE335" s="67" t="s">
        <v>317</v>
      </c>
      <c r="AF335" s="67">
        <f>IF($K$42&lt;='DB &gt; 100 ha'!Z61,1,IF($K$42&gt;='DB &gt; 100 ha'!$Q$28,3,2))</f>
        <v>1</v>
      </c>
      <c r="AG335" s="300">
        <f>DGET('DB &gt; 100 ha'!$F$2:$N$41,'DB &gt; 100 ha'!$I$2,AD334:AF335)</f>
        <v>3</v>
      </c>
      <c r="AH335" s="67">
        <f>IF(G118&lt;7,6,ROUND(G118,0.1))</f>
        <v>6</v>
      </c>
      <c r="AI335" s="67" t="s">
        <v>317</v>
      </c>
      <c r="AJ335" s="67">
        <f>IF($K$42&lt;='DB &gt; 100 ha'!AD61,1,IF($K$42&gt;='DB &gt; 100 ha'!$Q$28,3,2))</f>
        <v>1</v>
      </c>
      <c r="AK335" s="300">
        <f>DGET('DB &gt; 100 ha'!$F$2:$N$41,'DB &gt; 100 ha'!$I$2,AH334:AJ335)</f>
        <v>3</v>
      </c>
      <c r="AL335" s="67">
        <f>IF(H118&lt;7,6,ROUND(H118,0.1))</f>
        <v>6</v>
      </c>
      <c r="AM335" s="67" t="s">
        <v>317</v>
      </c>
      <c r="AN335" s="67">
        <f>IF($K$42&lt;='DB &gt; 100 ha'!AH61,1,IF($K$42&gt;='DB &gt; 100 ha'!$Q$28,3,2))</f>
        <v>1</v>
      </c>
      <c r="AO335" s="300">
        <f>DGET('DB &gt; 100 ha'!$F$2:$N$41,'DB &gt; 100 ha'!$I$2,AL334:AN335)</f>
        <v>3</v>
      </c>
      <c r="AP335" s="67">
        <f>IF(I118&lt;7,6,ROUND(I118,0.1))</f>
        <v>6</v>
      </c>
      <c r="AQ335" s="67" t="s">
        <v>317</v>
      </c>
      <c r="AR335" s="67">
        <f>IF($K$42&lt;='DB &gt; 100 ha'!AL61,1,IF($K$42&gt;='DB &gt; 100 ha'!$Q$28,3,2))</f>
        <v>1</v>
      </c>
      <c r="AS335" s="300">
        <f>DGET('DB &gt; 100 ha'!$F$2:$N$41,'DB &gt; 100 ha'!$I$2,AP334:AR335)</f>
        <v>3</v>
      </c>
      <c r="AT335" s="67">
        <f>IF(J118&lt;7,6,ROUND(J118,0.1))</f>
        <v>6</v>
      </c>
      <c r="AU335" s="67" t="s">
        <v>317</v>
      </c>
      <c r="AV335" s="67">
        <f>IF($K$42&lt;='DB &gt; 100 ha'!AP61,1,IF($K$42&gt;='DB &gt; 100 ha'!$Q$28,3,2))</f>
        <v>1</v>
      </c>
      <c r="AW335" s="300">
        <f>DGET('DB &gt; 100 ha'!$F$2:$N$41,'DB &gt; 100 ha'!$I$2,AT334:AV335)</f>
        <v>3</v>
      </c>
      <c r="AX335" s="67">
        <f>IF(K118&lt;7,6,ROUND(K118,0.1))</f>
        <v>6</v>
      </c>
      <c r="AY335" s="67" t="s">
        <v>317</v>
      </c>
      <c r="AZ335" s="67">
        <f>IF($K$42&lt;='DB &gt; 100 ha'!AT61,1,IF($K$42&gt;='DB &gt; 100 ha'!$Q$28,3,2))</f>
        <v>1</v>
      </c>
      <c r="BA335" s="300">
        <f>DGET('DB &gt; 100 ha'!$F$2:$N$41,'DB &gt; 100 ha'!$I$2,AX334:AZ335)</f>
        <v>3</v>
      </c>
      <c r="BB335" s="67">
        <f>IF(L118&lt;7,6,ROUND(L118,0.1))</f>
        <v>6</v>
      </c>
      <c r="BC335" s="67" t="s">
        <v>317</v>
      </c>
      <c r="BD335" s="67">
        <f>IF($K$42&lt;='DB &gt; 100 ha'!AX61,1,IF($K$42&gt;='DB &gt; 100 ha'!$Q$28,3,2))</f>
        <v>1</v>
      </c>
      <c r="BE335" s="300">
        <f>DGET('DB &gt; 100 ha'!$F$2:$N$41,'DB &gt; 100 ha'!$I$2,BB334:BD335)</f>
        <v>3</v>
      </c>
    </row>
    <row r="336" spans="21:57" ht="15" hidden="1" x14ac:dyDescent="0.25">
      <c r="U336" s="157" t="s">
        <v>315</v>
      </c>
      <c r="V336" s="77" t="s">
        <v>24</v>
      </c>
      <c r="W336" s="77" t="s">
        <v>28</v>
      </c>
      <c r="X336" s="77" t="s">
        <v>29</v>
      </c>
      <c r="Y336" s="300">
        <f>IF(X337=0,0,DGET('DB &gt; 100 ha'!$F$2:$N$41,'DB &gt; 100 ha'!$J$2,V336:X337))</f>
        <v>0</v>
      </c>
      <c r="Z336" s="77" t="s">
        <v>24</v>
      </c>
      <c r="AA336" s="77" t="s">
        <v>28</v>
      </c>
      <c r="AB336" s="77" t="s">
        <v>29</v>
      </c>
      <c r="AC336" s="300">
        <f>IF(AB337=0,0,DGET('DB &gt; 100 ha'!$F$2:$N$41,'DB &gt; 100 ha'!$J$2,Z336:AB337))</f>
        <v>0</v>
      </c>
      <c r="AD336" s="77" t="s">
        <v>24</v>
      </c>
      <c r="AE336" s="77" t="s">
        <v>28</v>
      </c>
      <c r="AF336" s="77" t="s">
        <v>29</v>
      </c>
      <c r="AG336" s="300">
        <f>IF(AF337=0,0,DGET('DB &gt; 100 ha'!$F$2:$N$41,'DB &gt; 100 ha'!$J$2,AD336:AF337))</f>
        <v>0</v>
      </c>
      <c r="AH336" s="77" t="s">
        <v>24</v>
      </c>
      <c r="AI336" s="77" t="s">
        <v>28</v>
      </c>
      <c r="AJ336" s="77" t="s">
        <v>29</v>
      </c>
      <c r="AK336" s="300">
        <f>IF(AJ337=0,0,DGET('DB &gt; 100 ha'!$F$2:$N$41,'DB &gt; 100 ha'!$J$2,AH336:AJ337))</f>
        <v>0</v>
      </c>
      <c r="AL336" s="77" t="s">
        <v>24</v>
      </c>
      <c r="AM336" s="77" t="s">
        <v>28</v>
      </c>
      <c r="AN336" s="77" t="s">
        <v>29</v>
      </c>
      <c r="AO336" s="300">
        <f>IF(AN337=0,0,DGET('DB &gt; 100 ha'!$F$2:$N$41,'DB &gt; 100 ha'!$J$2,AL336:AN337))</f>
        <v>0</v>
      </c>
      <c r="AP336" s="77" t="s">
        <v>24</v>
      </c>
      <c r="AQ336" s="77" t="s">
        <v>28</v>
      </c>
      <c r="AR336" s="77" t="s">
        <v>29</v>
      </c>
      <c r="AS336" s="300">
        <f>IF(AR337=0,0,DGET('DB &gt; 100 ha'!$F$2:$N$41,'DB &gt; 100 ha'!$J$2,AP336:AR337))</f>
        <v>0</v>
      </c>
      <c r="AT336" s="77" t="s">
        <v>24</v>
      </c>
      <c r="AU336" s="77" t="s">
        <v>28</v>
      </c>
      <c r="AV336" s="77" t="s">
        <v>29</v>
      </c>
      <c r="AW336" s="300">
        <f>IF(AV337=0,0,DGET('DB &gt; 100 ha'!$F$2:$N$41,'DB &gt; 100 ha'!$J$2,AT336:AV337))</f>
        <v>0</v>
      </c>
      <c r="AX336" s="77" t="s">
        <v>24</v>
      </c>
      <c r="AY336" s="77" t="s">
        <v>28</v>
      </c>
      <c r="AZ336" s="77" t="s">
        <v>29</v>
      </c>
      <c r="BA336" s="300">
        <f>IF(AZ337=0,0,DGET('DB &gt; 100 ha'!$F$2:$N$41,'DB &gt; 100 ha'!$J$2,AX336:AZ337))</f>
        <v>0</v>
      </c>
      <c r="BB336" s="77" t="s">
        <v>24</v>
      </c>
      <c r="BC336" s="77" t="s">
        <v>28</v>
      </c>
      <c r="BD336" s="77" t="s">
        <v>29</v>
      </c>
      <c r="BE336" s="300">
        <f>IF(BD337=0,0,DGET('DB &gt; 100 ha'!$F$2:$N$41,'DB &gt; 100 ha'!$J$2,BB336:BD337))</f>
        <v>0</v>
      </c>
    </row>
    <row r="337" spans="21:57" ht="15" hidden="1" x14ac:dyDescent="0.25">
      <c r="U337" s="157" t="s">
        <v>332</v>
      </c>
      <c r="V337" s="67">
        <f>V335</f>
        <v>6</v>
      </c>
      <c r="W337" s="67" t="s">
        <v>317</v>
      </c>
      <c r="X337" s="65">
        <f>IF($K$43&gt;'DB &gt; 100 ha'!$R$31,'DB &gt; 100 ha'!$P$32,IF($K$43&gt;'DB &gt; 100 ha'!$R$30,'DB &gt; 100 ha'!$P$31,IF($K$43&gt;='DB &gt; 100 ha'!$Q$30,'DB &gt; 100 ha'!$P$26,0)))</f>
        <v>0</v>
      </c>
      <c r="Z337" s="67">
        <f>Z335</f>
        <v>6</v>
      </c>
      <c r="AA337" s="67" t="s">
        <v>317</v>
      </c>
      <c r="AB337" s="65">
        <f>IF($K$43&gt;'DB &gt; 100 ha'!$R$31,'DB &gt; 100 ha'!$P$32,IF($K$43&gt;'DB &gt; 100 ha'!$R$30,'DB &gt; 100 ha'!$P$31,IF($K$43&gt;='DB &gt; 100 ha'!$Q$30,'DB &gt; 100 ha'!$P$26,0)))</f>
        <v>0</v>
      </c>
      <c r="AC337" s="300"/>
      <c r="AD337" s="67">
        <f>AD335</f>
        <v>6</v>
      </c>
      <c r="AE337" s="67" t="s">
        <v>317</v>
      </c>
      <c r="AF337" s="65">
        <f>IF($K$43&gt;'DB &gt; 100 ha'!$R$31,'DB &gt; 100 ha'!$P$32,IF($K$43&gt;'DB &gt; 100 ha'!$R$30,'DB &gt; 100 ha'!$P$31,IF($K$43&gt;='DB &gt; 100 ha'!$Q$30,'DB &gt; 100 ha'!$P$26,0)))</f>
        <v>0</v>
      </c>
      <c r="AG337" s="300"/>
      <c r="AH337" s="67">
        <f>AH335</f>
        <v>6</v>
      </c>
      <c r="AI337" s="67" t="s">
        <v>317</v>
      </c>
      <c r="AJ337" s="65">
        <f>IF($K$43&gt;'DB &gt; 100 ha'!$R$31,'DB &gt; 100 ha'!$P$32,IF($K$43&gt;'DB &gt; 100 ha'!$R$30,'DB &gt; 100 ha'!$P$31,IF($K$43&gt;='DB &gt; 100 ha'!$Q$30,'DB &gt; 100 ha'!$P$26,0)))</f>
        <v>0</v>
      </c>
      <c r="AK337" s="300"/>
      <c r="AL337" s="67">
        <f>AL335</f>
        <v>6</v>
      </c>
      <c r="AM337" s="67" t="s">
        <v>317</v>
      </c>
      <c r="AN337" s="65">
        <f>IF($K$43&gt;'DB &gt; 100 ha'!$R$31,'DB &gt; 100 ha'!$P$32,IF($K$43&gt;'DB &gt; 100 ha'!$R$30,'DB &gt; 100 ha'!$P$31,IF($K$43&gt;='DB &gt; 100 ha'!$Q$30,'DB &gt; 100 ha'!$P$26,0)))</f>
        <v>0</v>
      </c>
      <c r="AO337" s="300"/>
      <c r="AP337" s="67">
        <f>AP335</f>
        <v>6</v>
      </c>
      <c r="AQ337" s="67" t="s">
        <v>317</v>
      </c>
      <c r="AR337" s="65">
        <f>IF($K$43&gt;'DB &gt; 100 ha'!$R$31,'DB &gt; 100 ha'!$P$32,IF($K$43&gt;'DB &gt; 100 ha'!$R$30,'DB &gt; 100 ha'!$P$31,IF($K$43&gt;='DB &gt; 100 ha'!$Q$30,'DB &gt; 100 ha'!$P$26,0)))</f>
        <v>0</v>
      </c>
      <c r="AS337" s="300"/>
      <c r="AT337" s="67">
        <f>AT335</f>
        <v>6</v>
      </c>
      <c r="AU337" s="67" t="s">
        <v>317</v>
      </c>
      <c r="AV337" s="65">
        <f>IF($K$43&gt;'DB &gt; 100 ha'!$R$31,'DB &gt; 100 ha'!$P$32,IF($K$43&gt;'DB &gt; 100 ha'!$R$30,'DB &gt; 100 ha'!$P$31,IF($K$43&gt;='DB &gt; 100 ha'!$Q$30,'DB &gt; 100 ha'!$P$26,0)))</f>
        <v>0</v>
      </c>
      <c r="AW337" s="300"/>
      <c r="AX337" s="67">
        <f>AX335</f>
        <v>6</v>
      </c>
      <c r="AY337" s="67" t="s">
        <v>317</v>
      </c>
      <c r="AZ337" s="65">
        <f>IF($K$43&gt;'DB &gt; 100 ha'!$R$31,'DB &gt; 100 ha'!$P$32,IF($K$43&gt;'DB &gt; 100 ha'!$R$30,'DB &gt; 100 ha'!$P$31,IF($K$43&gt;='DB &gt; 100 ha'!$Q$30,'DB &gt; 100 ha'!$P$26,0)))</f>
        <v>0</v>
      </c>
      <c r="BA337" s="300"/>
      <c r="BB337" s="67">
        <f>BB335</f>
        <v>6</v>
      </c>
      <c r="BC337" s="67" t="s">
        <v>317</v>
      </c>
      <c r="BD337" s="65">
        <f>IF($K$43&gt;'DB &gt; 100 ha'!$R$31,'DB &gt; 100 ha'!$P$32,IF($K$43&gt;'DB &gt; 100 ha'!$R$30,'DB &gt; 100 ha'!$P$31,IF($K$43&gt;='DB &gt; 100 ha'!$Q$30,'DB &gt; 100 ha'!$P$26,0)))</f>
        <v>0</v>
      </c>
      <c r="BE337" s="300"/>
    </row>
    <row r="338" spans="21:57" ht="15" hidden="1" x14ac:dyDescent="0.25">
      <c r="U338" s="157" t="s">
        <v>315</v>
      </c>
      <c r="V338" s="77" t="s">
        <v>24</v>
      </c>
      <c r="W338" s="77" t="s">
        <v>28</v>
      </c>
      <c r="X338" s="77" t="s">
        <v>29</v>
      </c>
      <c r="Y338" s="300">
        <f>DGET('DB &gt; 100 ha'!$F$2:$N$41,'DB &gt; 100 ha'!$K$2,V338:X339)</f>
        <v>41</v>
      </c>
      <c r="Z338" s="77" t="s">
        <v>24</v>
      </c>
      <c r="AA338" s="77" t="s">
        <v>28</v>
      </c>
      <c r="AB338" s="77" t="s">
        <v>29</v>
      </c>
      <c r="AC338" s="300">
        <f>DGET('DB &gt; 100 ha'!$F$2:$N$41,'DB &gt; 100 ha'!$K$2,Z338:AB339)</f>
        <v>41</v>
      </c>
      <c r="AD338" s="77" t="s">
        <v>24</v>
      </c>
      <c r="AE338" s="77" t="s">
        <v>28</v>
      </c>
      <c r="AF338" s="77" t="s">
        <v>29</v>
      </c>
      <c r="AG338" s="300">
        <f>DGET('DB &gt; 100 ha'!$F$2:$N$41,'DB &gt; 100 ha'!$K$2,AD338:AF339)</f>
        <v>41</v>
      </c>
      <c r="AH338" s="77" t="s">
        <v>24</v>
      </c>
      <c r="AI338" s="77" t="s">
        <v>28</v>
      </c>
      <c r="AJ338" s="77" t="s">
        <v>29</v>
      </c>
      <c r="AK338" s="300">
        <f>DGET('DB &gt; 100 ha'!$F$2:$N$41,'DB &gt; 100 ha'!$K$2,AH338:AJ339)</f>
        <v>41</v>
      </c>
      <c r="AL338" s="77" t="s">
        <v>24</v>
      </c>
      <c r="AM338" s="77" t="s">
        <v>28</v>
      </c>
      <c r="AN338" s="77" t="s">
        <v>29</v>
      </c>
      <c r="AO338" s="300">
        <f>DGET('DB &gt; 100 ha'!$F$2:$N$41,'DB &gt; 100 ha'!$K$2,AL338:AN339)</f>
        <v>41</v>
      </c>
      <c r="AP338" s="77" t="s">
        <v>24</v>
      </c>
      <c r="AQ338" s="77" t="s">
        <v>28</v>
      </c>
      <c r="AR338" s="77" t="s">
        <v>29</v>
      </c>
      <c r="AS338" s="300">
        <f>DGET('DB &gt; 100 ha'!$F$2:$N$41,'DB &gt; 100 ha'!$K$2,AP338:AR339)</f>
        <v>41</v>
      </c>
      <c r="AT338" s="77" t="s">
        <v>24</v>
      </c>
      <c r="AU338" s="77" t="s">
        <v>28</v>
      </c>
      <c r="AV338" s="77" t="s">
        <v>29</v>
      </c>
      <c r="AW338" s="300">
        <f>DGET('DB &gt; 100 ha'!$F$2:$N$41,'DB &gt; 100 ha'!$K$2,AT338:AV339)</f>
        <v>41</v>
      </c>
      <c r="AX338" s="77" t="s">
        <v>24</v>
      </c>
      <c r="AY338" s="77" t="s">
        <v>28</v>
      </c>
      <c r="AZ338" s="77" t="s">
        <v>29</v>
      </c>
      <c r="BA338" s="300">
        <f>DGET('DB &gt; 100 ha'!$F$2:$N$41,'DB &gt; 100 ha'!$K$2,AX338:AZ339)</f>
        <v>41</v>
      </c>
      <c r="BB338" s="77" t="s">
        <v>24</v>
      </c>
      <c r="BC338" s="77" t="s">
        <v>28</v>
      </c>
      <c r="BD338" s="77" t="s">
        <v>29</v>
      </c>
      <c r="BE338" s="300">
        <f>DGET('DB &gt; 100 ha'!$F$2:$N$41,'DB &gt; 100 ha'!$K$2,BB338:BD339)</f>
        <v>41</v>
      </c>
    </row>
    <row r="339" spans="21:57" ht="15" hidden="1" x14ac:dyDescent="0.25">
      <c r="U339" s="157" t="s">
        <v>336</v>
      </c>
      <c r="V339" s="67">
        <f>V337</f>
        <v>6</v>
      </c>
      <c r="W339" s="67" t="s">
        <v>317</v>
      </c>
      <c r="X339" s="65">
        <v>1</v>
      </c>
      <c r="Z339" s="67">
        <f>Z337</f>
        <v>6</v>
      </c>
      <c r="AA339" s="67" t="s">
        <v>317</v>
      </c>
      <c r="AB339" s="65">
        <v>1</v>
      </c>
      <c r="AD339" s="67">
        <f>AD337</f>
        <v>6</v>
      </c>
      <c r="AE339" s="67" t="s">
        <v>317</v>
      </c>
      <c r="AF339" s="65">
        <v>1</v>
      </c>
      <c r="AH339" s="67">
        <f>AH337</f>
        <v>6</v>
      </c>
      <c r="AI339" s="67" t="s">
        <v>317</v>
      </c>
      <c r="AJ339" s="65">
        <v>1</v>
      </c>
      <c r="AL339" s="67">
        <f>AL337</f>
        <v>6</v>
      </c>
      <c r="AM339" s="67" t="s">
        <v>317</v>
      </c>
      <c r="AN339" s="65">
        <v>1</v>
      </c>
      <c r="AP339" s="67">
        <f>AP337</f>
        <v>6</v>
      </c>
      <c r="AQ339" s="67" t="s">
        <v>317</v>
      </c>
      <c r="AR339" s="65">
        <v>1</v>
      </c>
      <c r="AT339" s="67">
        <f>AT337</f>
        <v>6</v>
      </c>
      <c r="AU339" s="67" t="s">
        <v>317</v>
      </c>
      <c r="AV339" s="65">
        <v>1</v>
      </c>
      <c r="AX339" s="67">
        <f>AX337</f>
        <v>6</v>
      </c>
      <c r="AY339" s="67" t="s">
        <v>317</v>
      </c>
      <c r="AZ339" s="65">
        <v>1</v>
      </c>
      <c r="BB339" s="67">
        <f>BB337</f>
        <v>6</v>
      </c>
      <c r="BC339" s="67" t="s">
        <v>317</v>
      </c>
      <c r="BD339" s="65">
        <v>1</v>
      </c>
    </row>
    <row r="340" spans="21:57" ht="15" hidden="1" x14ac:dyDescent="0.25">
      <c r="U340" s="157" t="s">
        <v>315</v>
      </c>
      <c r="V340" s="77" t="s">
        <v>24</v>
      </c>
      <c r="W340" s="77" t="s">
        <v>28</v>
      </c>
      <c r="X340" s="77" t="s">
        <v>29</v>
      </c>
      <c r="Y340" s="300">
        <f>DGET('DB &gt; 100 ha'!$F$2:$N$41,'DB &gt; 100 ha'!$L$2,V340:X341)</f>
        <v>11</v>
      </c>
      <c r="Z340" s="77" t="s">
        <v>24</v>
      </c>
      <c r="AA340" s="77" t="s">
        <v>28</v>
      </c>
      <c r="AB340" s="77" t="s">
        <v>29</v>
      </c>
      <c r="AC340" s="300">
        <f>DGET('DB &gt; 100 ha'!$F$2:$N$41,'DB &gt; 100 ha'!$L$2,Z340:AB341)</f>
        <v>11</v>
      </c>
      <c r="AD340" s="77" t="s">
        <v>24</v>
      </c>
      <c r="AE340" s="77" t="s">
        <v>28</v>
      </c>
      <c r="AF340" s="77" t="s">
        <v>29</v>
      </c>
      <c r="AG340" s="300">
        <f>DGET('DB &gt; 100 ha'!$F$2:$N$41,'DB &gt; 100 ha'!$L$2,AD340:AF341)</f>
        <v>11</v>
      </c>
      <c r="AH340" s="77" t="s">
        <v>24</v>
      </c>
      <c r="AI340" s="77" t="s">
        <v>28</v>
      </c>
      <c r="AJ340" s="77" t="s">
        <v>29</v>
      </c>
      <c r="AK340" s="300">
        <f>DGET('DB &gt; 100 ha'!$F$2:$N$41,'DB &gt; 100 ha'!$L$2,AH340:AJ341)</f>
        <v>11</v>
      </c>
      <c r="AL340" s="77" t="s">
        <v>24</v>
      </c>
      <c r="AM340" s="77" t="s">
        <v>28</v>
      </c>
      <c r="AN340" s="77" t="s">
        <v>29</v>
      </c>
      <c r="AO340" s="300">
        <f>DGET('DB &gt; 100 ha'!$F$2:$N$41,'DB &gt; 100 ha'!$L$2,AL340:AN341)</f>
        <v>11</v>
      </c>
      <c r="AP340" s="77" t="s">
        <v>24</v>
      </c>
      <c r="AQ340" s="77" t="s">
        <v>28</v>
      </c>
      <c r="AR340" s="77" t="s">
        <v>29</v>
      </c>
      <c r="AS340" s="300">
        <f>DGET('DB &gt; 100 ha'!$F$2:$N$41,'DB &gt; 100 ha'!$L$2,AP340:AR341)</f>
        <v>11</v>
      </c>
      <c r="AT340" s="77" t="s">
        <v>24</v>
      </c>
      <c r="AU340" s="77" t="s">
        <v>28</v>
      </c>
      <c r="AV340" s="77" t="s">
        <v>29</v>
      </c>
      <c r="AW340" s="300">
        <f>DGET('DB &gt; 100 ha'!$F$2:$N$41,'DB &gt; 100 ha'!$L$2,AT340:AV341)</f>
        <v>11</v>
      </c>
      <c r="AX340" s="77" t="s">
        <v>24</v>
      </c>
      <c r="AY340" s="77" t="s">
        <v>28</v>
      </c>
      <c r="AZ340" s="77" t="s">
        <v>29</v>
      </c>
      <c r="BA340" s="300">
        <f>DGET('DB &gt; 100 ha'!$F$2:$N$41,'DB &gt; 100 ha'!$L$2,AX340:AZ341)</f>
        <v>11</v>
      </c>
      <c r="BB340" s="77" t="s">
        <v>24</v>
      </c>
      <c r="BC340" s="77" t="s">
        <v>28</v>
      </c>
      <c r="BD340" s="77" t="s">
        <v>29</v>
      </c>
      <c r="BE340" s="300">
        <f>DGET('DB &gt; 100 ha'!$F$2:$N$41,'DB &gt; 100 ha'!$L$2,BB340:BD341)</f>
        <v>11</v>
      </c>
    </row>
    <row r="341" spans="21:57" ht="15" hidden="1" x14ac:dyDescent="0.25">
      <c r="U341" s="157" t="s">
        <v>337</v>
      </c>
      <c r="V341" s="67">
        <f>V339</f>
        <v>6</v>
      </c>
      <c r="W341" s="77" t="str">
        <f>W339</f>
        <v>&lt;20</v>
      </c>
      <c r="X341" s="65">
        <f>X339</f>
        <v>1</v>
      </c>
      <c r="Z341" s="67">
        <f>Z339</f>
        <v>6</v>
      </c>
      <c r="AA341" s="77" t="str">
        <f>AA339</f>
        <v>&lt;20</v>
      </c>
      <c r="AB341" s="65">
        <f>AB339</f>
        <v>1</v>
      </c>
      <c r="AD341" s="67">
        <f>AD339</f>
        <v>6</v>
      </c>
      <c r="AE341" s="77" t="str">
        <f>AE339</f>
        <v>&lt;20</v>
      </c>
      <c r="AF341" s="65">
        <f>AF339</f>
        <v>1</v>
      </c>
      <c r="AH341" s="67">
        <f>AH339</f>
        <v>6</v>
      </c>
      <c r="AI341" s="77" t="str">
        <f>AI339</f>
        <v>&lt;20</v>
      </c>
      <c r="AJ341" s="65">
        <f>AJ339</f>
        <v>1</v>
      </c>
      <c r="AL341" s="67">
        <f>AL339</f>
        <v>6</v>
      </c>
      <c r="AM341" s="77" t="str">
        <f>AM339</f>
        <v>&lt;20</v>
      </c>
      <c r="AN341" s="65">
        <f>AN339</f>
        <v>1</v>
      </c>
      <c r="AP341" s="67">
        <f>AP339</f>
        <v>6</v>
      </c>
      <c r="AQ341" s="77" t="str">
        <f>AQ339</f>
        <v>&lt;20</v>
      </c>
      <c r="AR341" s="65">
        <f>AR339</f>
        <v>1</v>
      </c>
      <c r="AT341" s="67">
        <f>AT339</f>
        <v>6</v>
      </c>
      <c r="AU341" s="77" t="str">
        <f>AU339</f>
        <v>&lt;20</v>
      </c>
      <c r="AV341" s="65">
        <f>AV339</f>
        <v>1</v>
      </c>
      <c r="AX341" s="67">
        <f>AX339</f>
        <v>6</v>
      </c>
      <c r="AY341" s="77" t="str">
        <f>AY339</f>
        <v>&lt;20</v>
      </c>
      <c r="AZ341" s="65">
        <f>AZ339</f>
        <v>1</v>
      </c>
      <c r="BB341" s="67">
        <f>BB339</f>
        <v>6</v>
      </c>
      <c r="BC341" s="77" t="str">
        <f>BC339</f>
        <v>&lt;20</v>
      </c>
      <c r="BD341" s="65">
        <f>BD339</f>
        <v>1</v>
      </c>
    </row>
    <row r="342" spans="21:57" ht="15" hidden="1" x14ac:dyDescent="0.25">
      <c r="U342" s="157" t="s">
        <v>315</v>
      </c>
      <c r="V342" s="77" t="s">
        <v>24</v>
      </c>
      <c r="W342" s="77" t="s">
        <v>28</v>
      </c>
      <c r="X342" s="77" t="s">
        <v>29</v>
      </c>
      <c r="Y342" s="300">
        <f>DGET('DB &gt; 100 ha'!$F$2:$N$41,'DB &gt; 100 ha'!$M$2,V342:X343)</f>
        <v>0</v>
      </c>
      <c r="Z342" s="77" t="s">
        <v>24</v>
      </c>
      <c r="AA342" s="77" t="s">
        <v>28</v>
      </c>
      <c r="AB342" s="77" t="s">
        <v>29</v>
      </c>
      <c r="AC342" s="300">
        <f>DGET('DB &gt; 100 ha'!$F$2:$N$41,'DB &gt; 100 ha'!$M$2,Z342:AB343)</f>
        <v>0</v>
      </c>
      <c r="AD342" s="77" t="s">
        <v>24</v>
      </c>
      <c r="AE342" s="77" t="s">
        <v>28</v>
      </c>
      <c r="AF342" s="77" t="s">
        <v>29</v>
      </c>
      <c r="AG342" s="300">
        <f>DGET('DB &gt; 100 ha'!$F$2:$N$41,'DB &gt; 100 ha'!$M$2,AD342:AF343)</f>
        <v>0</v>
      </c>
      <c r="AH342" s="77" t="s">
        <v>24</v>
      </c>
      <c r="AI342" s="77" t="s">
        <v>28</v>
      </c>
      <c r="AJ342" s="77" t="s">
        <v>29</v>
      </c>
      <c r="AK342" s="300">
        <f>DGET('DB &gt; 100 ha'!$F$2:$N$41,'DB &gt; 100 ha'!$M$2,AH342:AJ343)</f>
        <v>0</v>
      </c>
      <c r="AL342" s="77" t="s">
        <v>24</v>
      </c>
      <c r="AM342" s="77" t="s">
        <v>28</v>
      </c>
      <c r="AN342" s="77" t="s">
        <v>29</v>
      </c>
      <c r="AO342" s="300">
        <f>DGET('DB &gt; 100 ha'!$F$2:$N$41,'DB &gt; 100 ha'!$M$2,AL342:AN343)</f>
        <v>0</v>
      </c>
      <c r="AP342" s="77" t="s">
        <v>24</v>
      </c>
      <c r="AQ342" s="77" t="s">
        <v>28</v>
      </c>
      <c r="AR342" s="77" t="s">
        <v>29</v>
      </c>
      <c r="AS342" s="300">
        <f>DGET('DB &gt; 100 ha'!$F$2:$N$41,'DB &gt; 100 ha'!$M$2,AP342:AR343)</f>
        <v>0</v>
      </c>
      <c r="AT342" s="77" t="s">
        <v>24</v>
      </c>
      <c r="AU342" s="77" t="s">
        <v>28</v>
      </c>
      <c r="AV342" s="77" t="s">
        <v>29</v>
      </c>
      <c r="AW342" s="300">
        <f>DGET('DB &gt; 100 ha'!$F$2:$N$41,'DB &gt; 100 ha'!$M$2,AT342:AV343)</f>
        <v>0</v>
      </c>
      <c r="AX342" s="77" t="s">
        <v>24</v>
      </c>
      <c r="AY342" s="77" t="s">
        <v>28</v>
      </c>
      <c r="AZ342" s="77" t="s">
        <v>29</v>
      </c>
      <c r="BA342" s="300">
        <f>DGET('DB &gt; 100 ha'!$F$2:$N$41,'DB &gt; 100 ha'!$M$2,AX342:AZ343)</f>
        <v>0</v>
      </c>
      <c r="BB342" s="77" t="s">
        <v>24</v>
      </c>
      <c r="BC342" s="77" t="s">
        <v>28</v>
      </c>
      <c r="BD342" s="77" t="s">
        <v>29</v>
      </c>
      <c r="BE342" s="300">
        <f>DGET('DB &gt; 100 ha'!$F$2:$N$41,'DB &gt; 100 ha'!$M$2,BB342:BD343)</f>
        <v>0</v>
      </c>
    </row>
    <row r="343" spans="21:57" ht="15" hidden="1" x14ac:dyDescent="0.25">
      <c r="U343" s="157" t="s">
        <v>342</v>
      </c>
      <c r="V343" s="67">
        <f>V341</f>
        <v>6</v>
      </c>
      <c r="W343" s="77" t="str">
        <f>W341</f>
        <v>&lt;20</v>
      </c>
      <c r="X343" s="65">
        <f>$O$64+1</f>
        <v>1</v>
      </c>
      <c r="Z343" s="67">
        <f>Z341</f>
        <v>6</v>
      </c>
      <c r="AA343" s="77" t="str">
        <f>AA341</f>
        <v>&lt;20</v>
      </c>
      <c r="AB343" s="65">
        <f>$O$64+1</f>
        <v>1</v>
      </c>
      <c r="AD343" s="67">
        <f>AD341</f>
        <v>6</v>
      </c>
      <c r="AE343" s="77" t="str">
        <f>AE341</f>
        <v>&lt;20</v>
      </c>
      <c r="AF343" s="65">
        <f>$O$64+1</f>
        <v>1</v>
      </c>
      <c r="AH343" s="67">
        <f>AH341</f>
        <v>6</v>
      </c>
      <c r="AI343" s="77" t="str">
        <f>AI341</f>
        <v>&lt;20</v>
      </c>
      <c r="AJ343" s="65">
        <f>$O$64+1</f>
        <v>1</v>
      </c>
      <c r="AL343" s="67">
        <f>AL341</f>
        <v>6</v>
      </c>
      <c r="AM343" s="77" t="str">
        <f>AM341</f>
        <v>&lt;20</v>
      </c>
      <c r="AN343" s="65">
        <f>$O$64+1</f>
        <v>1</v>
      </c>
      <c r="AP343" s="67">
        <f>AP341</f>
        <v>6</v>
      </c>
      <c r="AQ343" s="77" t="str">
        <f>AQ341</f>
        <v>&lt;20</v>
      </c>
      <c r="AR343" s="65">
        <f>$O$64+1</f>
        <v>1</v>
      </c>
      <c r="AT343" s="67">
        <f>AT341</f>
        <v>6</v>
      </c>
      <c r="AU343" s="77" t="str">
        <f>AU341</f>
        <v>&lt;20</v>
      </c>
      <c r="AV343" s="65">
        <f>$O$64+1</f>
        <v>1</v>
      </c>
      <c r="AX343" s="67">
        <f>AX341</f>
        <v>6</v>
      </c>
      <c r="AY343" s="77" t="str">
        <f>AY341</f>
        <v>&lt;20</v>
      </c>
      <c r="AZ343" s="65">
        <f>$O$64+1</f>
        <v>1</v>
      </c>
      <c r="BB343" s="67">
        <f>BB341</f>
        <v>6</v>
      </c>
      <c r="BC343" s="77" t="str">
        <f>BC341</f>
        <v>&lt;20</v>
      </c>
      <c r="BD343" s="65">
        <f>$O$64+1</f>
        <v>1</v>
      </c>
    </row>
    <row r="344" spans="21:57" hidden="1" x14ac:dyDescent="0.2"/>
    <row r="345" spans="21:57" hidden="1" x14ac:dyDescent="0.2">
      <c r="U345" s="65" t="s">
        <v>334</v>
      </c>
      <c r="V345" s="65" t="s">
        <v>24</v>
      </c>
      <c r="W345" s="65" t="s">
        <v>25</v>
      </c>
      <c r="X345" s="65" t="s">
        <v>110</v>
      </c>
      <c r="Y345" s="65" t="s">
        <v>24</v>
      </c>
      <c r="Z345" s="65" t="s">
        <v>25</v>
      </c>
      <c r="AA345" s="65" t="s">
        <v>110</v>
      </c>
      <c r="AB345" s="65" t="s">
        <v>24</v>
      </c>
      <c r="AC345" s="65" t="s">
        <v>25</v>
      </c>
      <c r="AD345" s="65" t="s">
        <v>110</v>
      </c>
      <c r="AE345" s="65" t="s">
        <v>24</v>
      </c>
      <c r="AF345" s="65" t="s">
        <v>25</v>
      </c>
      <c r="AG345" s="65" t="s">
        <v>110</v>
      </c>
      <c r="AH345" s="65" t="s">
        <v>24</v>
      </c>
      <c r="AI345" s="65" t="s">
        <v>25</v>
      </c>
      <c r="AJ345" s="65" t="s">
        <v>110</v>
      </c>
      <c r="AK345" s="65" t="s">
        <v>24</v>
      </c>
      <c r="AL345" s="65" t="s">
        <v>25</v>
      </c>
      <c r="AM345" s="65" t="s">
        <v>110</v>
      </c>
      <c r="AN345" s="65" t="s">
        <v>24</v>
      </c>
      <c r="AO345" s="65" t="s">
        <v>25</v>
      </c>
      <c r="AP345" s="65" t="s">
        <v>110</v>
      </c>
      <c r="AQ345" s="65" t="s">
        <v>24</v>
      </c>
      <c r="AR345" s="65" t="s">
        <v>25</v>
      </c>
      <c r="AS345" s="65" t="s">
        <v>110</v>
      </c>
      <c r="AT345" s="65" t="s">
        <v>24</v>
      </c>
      <c r="AU345" s="65" t="s">
        <v>25</v>
      </c>
      <c r="AV345" s="65" t="s">
        <v>110</v>
      </c>
    </row>
    <row r="346" spans="21:57" hidden="1" x14ac:dyDescent="0.2">
      <c r="V346" s="65">
        <f>IF(D125&lt;3,2,ROUND(D125/5,1)*5)</f>
        <v>2</v>
      </c>
      <c r="W346" s="65">
        <v>0</v>
      </c>
      <c r="X346" s="65">
        <v>21</v>
      </c>
      <c r="Y346" s="65">
        <f>IF(E125&lt;3,2,ROUND(E125/5,1)*5)</f>
        <v>2</v>
      </c>
      <c r="Z346" s="65">
        <f>W346</f>
        <v>0</v>
      </c>
      <c r="AA346" s="65">
        <f>X346</f>
        <v>21</v>
      </c>
      <c r="AB346" s="65">
        <f>IF(F125&lt;3,2,ROUND(F125/5,1)*5)</f>
        <v>2</v>
      </c>
      <c r="AC346" s="65">
        <f>$Z$281</f>
        <v>0</v>
      </c>
      <c r="AD346" s="65">
        <f>X346</f>
        <v>21</v>
      </c>
      <c r="AE346" s="65">
        <f>IF(G125&lt;3,2,ROUND(G125/5,1)*5)</f>
        <v>2</v>
      </c>
      <c r="AF346" s="65">
        <f>$Z$281</f>
        <v>0</v>
      </c>
      <c r="AG346" s="65">
        <f>X346</f>
        <v>21</v>
      </c>
      <c r="AH346" s="65">
        <f>IF(H125&lt;3,2,ROUND(H125/5,1)*5)</f>
        <v>2</v>
      </c>
      <c r="AI346" s="65">
        <f>$Z$281</f>
        <v>0</v>
      </c>
      <c r="AJ346" s="65">
        <f>X346</f>
        <v>21</v>
      </c>
      <c r="AK346" s="65">
        <f>IF(I125&lt;3,2,ROUND(I125/5,1)*5)</f>
        <v>2</v>
      </c>
      <c r="AL346" s="65">
        <f>$Z$281</f>
        <v>0</v>
      </c>
      <c r="AM346" s="65">
        <f>X346</f>
        <v>21</v>
      </c>
      <c r="AN346" s="65">
        <f>IF(J125&lt;3,2,ROUND(J125/5,1)*5)</f>
        <v>2</v>
      </c>
      <c r="AO346" s="65">
        <f>$Z$281</f>
        <v>0</v>
      </c>
      <c r="AP346" s="65">
        <f>AM346</f>
        <v>21</v>
      </c>
      <c r="AQ346" s="65">
        <f>IF(K125&lt;3,2,ROUND(K125/5,1)*5)</f>
        <v>2</v>
      </c>
      <c r="AR346" s="65">
        <f>$Z$281</f>
        <v>0</v>
      </c>
      <c r="AS346" s="65">
        <f>AP346</f>
        <v>21</v>
      </c>
      <c r="AT346" s="65">
        <f>IF(L125&lt;3,2,ROUND(L125/5,1)*5)</f>
        <v>2</v>
      </c>
      <c r="AU346" s="65">
        <f>$Z$281</f>
        <v>0</v>
      </c>
      <c r="AV346" s="65">
        <f>AS346</f>
        <v>21</v>
      </c>
    </row>
    <row r="347" spans="21:57" ht="15" hidden="1" x14ac:dyDescent="0.25">
      <c r="U347" s="298" t="s">
        <v>315</v>
      </c>
      <c r="V347" s="77" t="s">
        <v>24</v>
      </c>
      <c r="W347" s="77" t="s">
        <v>28</v>
      </c>
      <c r="X347" s="77" t="s">
        <v>29</v>
      </c>
      <c r="Y347" s="78"/>
      <c r="Z347" s="77" t="s">
        <v>24</v>
      </c>
      <c r="AA347" s="77" t="s">
        <v>28</v>
      </c>
      <c r="AB347" s="77" t="s">
        <v>29</v>
      </c>
      <c r="AC347" s="78"/>
      <c r="AD347" s="77" t="s">
        <v>24</v>
      </c>
      <c r="AE347" s="77" t="s">
        <v>28</v>
      </c>
      <c r="AF347" s="77" t="s">
        <v>29</v>
      </c>
      <c r="AG347" s="78"/>
      <c r="AH347" s="77" t="s">
        <v>24</v>
      </c>
      <c r="AI347" s="77" t="s">
        <v>28</v>
      </c>
      <c r="AJ347" s="77" t="s">
        <v>29</v>
      </c>
      <c r="AK347" s="78"/>
      <c r="AL347" s="77" t="s">
        <v>24</v>
      </c>
      <c r="AM347" s="77" t="s">
        <v>28</v>
      </c>
      <c r="AN347" s="77" t="s">
        <v>29</v>
      </c>
      <c r="AO347" s="78"/>
      <c r="AP347" s="77" t="s">
        <v>24</v>
      </c>
      <c r="AQ347" s="77" t="s">
        <v>28</v>
      </c>
      <c r="AR347" s="77" t="s">
        <v>29</v>
      </c>
      <c r="AS347" s="78"/>
      <c r="AT347" s="77" t="s">
        <v>24</v>
      </c>
      <c r="AU347" s="77" t="s">
        <v>28</v>
      </c>
      <c r="AV347" s="77" t="s">
        <v>29</v>
      </c>
      <c r="AW347" s="78"/>
      <c r="AX347" s="77" t="s">
        <v>24</v>
      </c>
      <c r="AY347" s="77" t="s">
        <v>28</v>
      </c>
      <c r="AZ347" s="77" t="s">
        <v>29</v>
      </c>
      <c r="BA347" s="78"/>
      <c r="BB347" s="77" t="s">
        <v>24</v>
      </c>
      <c r="BC347" s="77" t="s">
        <v>28</v>
      </c>
      <c r="BD347" s="77" t="s">
        <v>29</v>
      </c>
      <c r="BE347" s="78"/>
    </row>
    <row r="348" spans="21:57" ht="15" hidden="1" x14ac:dyDescent="0.25">
      <c r="U348" s="299" t="s">
        <v>316</v>
      </c>
      <c r="V348" s="67">
        <f>IF(D125&lt;7,6,ROUND(D125,0.1))</f>
        <v>6</v>
      </c>
      <c r="W348" s="67" t="s">
        <v>174</v>
      </c>
      <c r="X348" s="67">
        <f>IF($K$42&lt;='DB &gt; 100 ha'!R68,1,IF($K$42&gt;='DB &gt; 100 ha'!$Q$28,3,2))</f>
        <v>1</v>
      </c>
      <c r="Y348" s="300">
        <f>DGET('DB &gt; 100 ha'!$F$2:$N$41,'DB &gt; 100 ha'!$I$2,V347:X348)</f>
        <v>3</v>
      </c>
      <c r="Z348" s="67">
        <f>IF(E125&lt;7,6,ROUND(E125,0.1))</f>
        <v>6</v>
      </c>
      <c r="AA348" s="67" t="s">
        <v>174</v>
      </c>
      <c r="AB348" s="67">
        <f>IF($K$42&lt;='DB &gt; 100 ha'!V68,1,IF($K$42&gt;='DB &gt; 100 ha'!$Q$28,3,2))</f>
        <v>1</v>
      </c>
      <c r="AC348" s="300">
        <f>DGET('DB &gt; 100 ha'!$F$2:$N$41,'DB &gt; 100 ha'!$I$2,Z347:AB348)</f>
        <v>3</v>
      </c>
      <c r="AD348" s="67">
        <f>IF(F125&lt;7,6,ROUND(F125,0.1))</f>
        <v>6</v>
      </c>
      <c r="AE348" s="67" t="s">
        <v>174</v>
      </c>
      <c r="AF348" s="67">
        <f>IF($K$42&lt;='DB &gt; 100 ha'!Z68,1,IF($K$42&gt;='DB &gt; 100 ha'!$Q$28,3,2))</f>
        <v>1</v>
      </c>
      <c r="AG348" s="300">
        <f>DGET('DB &gt; 100 ha'!$F$2:$N$41,'DB &gt; 100 ha'!$I$2,AD347:AF348)</f>
        <v>3</v>
      </c>
      <c r="AH348" s="67">
        <f>IF(G125&lt;7,6,ROUND(G125,0.1))</f>
        <v>6</v>
      </c>
      <c r="AI348" s="67" t="s">
        <v>174</v>
      </c>
      <c r="AJ348" s="67">
        <f>IF($K$42&lt;='DB &gt; 100 ha'!AD68,1,IF($K$42&gt;='DB &gt; 100 ha'!$Q$28,3,2))</f>
        <v>1</v>
      </c>
      <c r="AK348" s="300">
        <f>DGET('DB &gt; 100 ha'!$F$2:$N$41,'DB &gt; 100 ha'!$I$2,AH347:AJ348)</f>
        <v>3</v>
      </c>
      <c r="AL348" s="67">
        <f>IF(H125&lt;7,6,ROUND(H125,0.1))</f>
        <v>6</v>
      </c>
      <c r="AM348" s="67" t="s">
        <v>174</v>
      </c>
      <c r="AN348" s="67">
        <f>IF($K$42&lt;='DB &gt; 100 ha'!AH68,1,IF($K$42&gt;='DB &gt; 100 ha'!$Q$28,3,2))</f>
        <v>1</v>
      </c>
      <c r="AO348" s="300">
        <f>DGET('DB &gt; 100 ha'!$F$2:$N$41,'DB &gt; 100 ha'!$I$2,AL347:AN348)</f>
        <v>3</v>
      </c>
      <c r="AP348" s="67">
        <f>IF(I125&lt;7,6,ROUND(I125,0.1))</f>
        <v>6</v>
      </c>
      <c r="AQ348" s="67" t="s">
        <v>174</v>
      </c>
      <c r="AR348" s="67">
        <f>IF($K$42&lt;='DB &gt; 100 ha'!AL68,1,IF($K$42&gt;='DB &gt; 100 ha'!$Q$28,3,2))</f>
        <v>1</v>
      </c>
      <c r="AS348" s="300">
        <f>DGET('DB &gt; 100 ha'!$F$2:$N$41,'DB &gt; 100 ha'!$I$2,AP347:AR348)</f>
        <v>3</v>
      </c>
      <c r="AT348" s="67">
        <f>IF(J125&lt;7,6,ROUND(J125,0.1))</f>
        <v>6</v>
      </c>
      <c r="AU348" s="67" t="s">
        <v>174</v>
      </c>
      <c r="AV348" s="67">
        <f>IF($K$42&lt;='DB &gt; 100 ha'!AP68,1,IF($K$42&gt;='DB &gt; 100 ha'!$Q$28,3,2))</f>
        <v>1</v>
      </c>
      <c r="AW348" s="300">
        <f>DGET('DB &gt; 100 ha'!$F$2:$N$41,'DB &gt; 100 ha'!$I$2,AT347:AV348)</f>
        <v>3</v>
      </c>
      <c r="AX348" s="67">
        <f>IF(K125&lt;7,6,ROUND(K125,0.1))</f>
        <v>6</v>
      </c>
      <c r="AY348" s="67" t="s">
        <v>174</v>
      </c>
      <c r="AZ348" s="67">
        <f>IF($K$42&lt;='DB &gt; 100 ha'!AT68,1,IF($K$42&gt;='DB &gt; 100 ha'!$Q$28,3,2))</f>
        <v>1</v>
      </c>
      <c r="BA348" s="300">
        <f>DGET('DB &gt; 100 ha'!$F$2:$N$41,'DB &gt; 100 ha'!$I$2,AX347:AZ348)</f>
        <v>3</v>
      </c>
      <c r="BB348" s="67">
        <f>IF(L125&lt;7,6,ROUND(L125,0.1))</f>
        <v>6</v>
      </c>
      <c r="BC348" s="67" t="s">
        <v>174</v>
      </c>
      <c r="BD348" s="67">
        <f>IF($K$42&lt;='DB &gt; 100 ha'!AX68,1,IF($K$42&gt;='DB &gt; 100 ha'!$Q$28,3,2))</f>
        <v>1</v>
      </c>
      <c r="BE348" s="300">
        <f>DGET('DB &gt; 100 ha'!$F$2:$N$41,'DB &gt; 100 ha'!$I$2,BB347:BD348)</f>
        <v>3</v>
      </c>
    </row>
    <row r="349" spans="21:57" ht="15" hidden="1" x14ac:dyDescent="0.25">
      <c r="U349" s="157" t="s">
        <v>315</v>
      </c>
      <c r="V349" s="77" t="s">
        <v>24</v>
      </c>
      <c r="W349" s="77" t="s">
        <v>28</v>
      </c>
      <c r="X349" s="77" t="s">
        <v>29</v>
      </c>
      <c r="Y349" s="300">
        <f>IF(X350=0,0,DGET('DB &gt; 100 ha'!$F$2:$N$41,'DB &gt; 100 ha'!$J$2,V349:X350))</f>
        <v>0</v>
      </c>
      <c r="Z349" s="77" t="s">
        <v>24</v>
      </c>
      <c r="AA349" s="77" t="s">
        <v>28</v>
      </c>
      <c r="AB349" s="77" t="s">
        <v>29</v>
      </c>
      <c r="AC349" s="300">
        <f>IF(AB350=0,0,DGET('DB &gt; 100 ha'!$F$2:$N$41,'DB &gt; 100 ha'!$J$2,Z349:AB350))</f>
        <v>0</v>
      </c>
      <c r="AD349" s="77" t="s">
        <v>24</v>
      </c>
      <c r="AE349" s="77" t="s">
        <v>28</v>
      </c>
      <c r="AF349" s="77" t="s">
        <v>29</v>
      </c>
      <c r="AG349" s="300">
        <f>IF(AF350=0,0,DGET('DB &gt; 100 ha'!$F$2:$N$41,'DB &gt; 100 ha'!$J$2,AD349:AF350))</f>
        <v>0</v>
      </c>
      <c r="AH349" s="77" t="s">
        <v>24</v>
      </c>
      <c r="AI349" s="77" t="s">
        <v>28</v>
      </c>
      <c r="AJ349" s="77" t="s">
        <v>29</v>
      </c>
      <c r="AK349" s="300">
        <f>IF(AJ350=0,0,DGET('DB &gt; 100 ha'!$F$2:$N$41,'DB &gt; 100 ha'!$J$2,AH349:AJ350))</f>
        <v>0</v>
      </c>
      <c r="AL349" s="77" t="s">
        <v>24</v>
      </c>
      <c r="AM349" s="77" t="s">
        <v>28</v>
      </c>
      <c r="AN349" s="77" t="s">
        <v>29</v>
      </c>
      <c r="AO349" s="300">
        <f>IF(AN350=0,0,DGET('DB &gt; 100 ha'!$F$2:$N$41,'DB &gt; 100 ha'!$J$2,AL349:AN350))</f>
        <v>0</v>
      </c>
      <c r="AP349" s="77" t="s">
        <v>24</v>
      </c>
      <c r="AQ349" s="77" t="s">
        <v>28</v>
      </c>
      <c r="AR349" s="77" t="s">
        <v>29</v>
      </c>
      <c r="AS349" s="300">
        <f>IF(AR350=0,0,DGET('DB &gt; 100 ha'!$F$2:$N$41,'DB &gt; 100 ha'!$J$2,AP349:AR350))</f>
        <v>0</v>
      </c>
      <c r="AT349" s="77" t="s">
        <v>24</v>
      </c>
      <c r="AU349" s="77" t="s">
        <v>28</v>
      </c>
      <c r="AV349" s="77" t="s">
        <v>29</v>
      </c>
      <c r="AW349" s="300">
        <f>IF(AV350=0,0,DGET('DB &gt; 100 ha'!$F$2:$N$41,'DB &gt; 100 ha'!$J$2,AT349:AV350))</f>
        <v>0</v>
      </c>
      <c r="AX349" s="77" t="s">
        <v>24</v>
      </c>
      <c r="AY349" s="77" t="s">
        <v>28</v>
      </c>
      <c r="AZ349" s="77" t="s">
        <v>29</v>
      </c>
      <c r="BA349" s="300">
        <f>IF(AZ350=0,0,DGET('DB &gt; 100 ha'!$F$2:$N$41,'DB &gt; 100 ha'!$J$2,AX349:AZ350))</f>
        <v>0</v>
      </c>
      <c r="BB349" s="77" t="s">
        <v>24</v>
      </c>
      <c r="BC349" s="77" t="s">
        <v>28</v>
      </c>
      <c r="BD349" s="77" t="s">
        <v>29</v>
      </c>
      <c r="BE349" s="300">
        <f>IF(BD350=0,0,DGET('DB &gt; 100 ha'!$F$2:$N$41,'DB &gt; 100 ha'!$J$2,BB349:BD350))</f>
        <v>0</v>
      </c>
    </row>
    <row r="350" spans="21:57" ht="15" hidden="1" x14ac:dyDescent="0.25">
      <c r="U350" s="157" t="s">
        <v>332</v>
      </c>
      <c r="V350" s="67">
        <f>V348</f>
        <v>6</v>
      </c>
      <c r="W350" s="67" t="s">
        <v>174</v>
      </c>
      <c r="X350" s="65">
        <f>IF($K$43&gt;'DB &gt; 100 ha'!$R$31,'DB &gt; 100 ha'!$P$32,IF($K$43&gt;'DB &gt; 100 ha'!$R$30,'DB &gt; 100 ha'!$P$31,IF($K$43&gt;='DB &gt; 100 ha'!$Q$30,'DB &gt; 100 ha'!$P$26,0)))</f>
        <v>0</v>
      </c>
      <c r="Z350" s="67">
        <f>Z348</f>
        <v>6</v>
      </c>
      <c r="AA350" s="67" t="s">
        <v>174</v>
      </c>
      <c r="AB350" s="65">
        <f>IF($K$43&gt;'DB &gt; 100 ha'!$R$31,'DB &gt; 100 ha'!$P$32,IF($K$43&gt;'DB &gt; 100 ha'!$R$30,'DB &gt; 100 ha'!$P$31,IF($K$43&gt;='DB &gt; 100 ha'!$Q$30,'DB &gt; 100 ha'!$P$26,0)))</f>
        <v>0</v>
      </c>
      <c r="AC350" s="300"/>
      <c r="AD350" s="67">
        <f>AD348</f>
        <v>6</v>
      </c>
      <c r="AE350" s="67" t="s">
        <v>174</v>
      </c>
      <c r="AF350" s="65">
        <f>IF($K$43&gt;'DB &gt; 100 ha'!$R$31,'DB &gt; 100 ha'!$P$32,IF($K$43&gt;'DB &gt; 100 ha'!$R$30,'DB &gt; 100 ha'!$P$31,IF($K$43&gt;='DB &gt; 100 ha'!$Q$30,'DB &gt; 100 ha'!$P$26,0)))</f>
        <v>0</v>
      </c>
      <c r="AG350" s="300"/>
      <c r="AH350" s="67">
        <f>AH348</f>
        <v>6</v>
      </c>
      <c r="AI350" s="67" t="s">
        <v>174</v>
      </c>
      <c r="AJ350" s="65">
        <f>IF($K$43&gt;'DB &gt; 100 ha'!$R$31,'DB &gt; 100 ha'!$P$32,IF($K$43&gt;'DB &gt; 100 ha'!$R$30,'DB &gt; 100 ha'!$P$31,IF($K$43&gt;='DB &gt; 100 ha'!$Q$30,'DB &gt; 100 ha'!$P$26,0)))</f>
        <v>0</v>
      </c>
      <c r="AK350" s="300"/>
      <c r="AL350" s="67">
        <f>AL348</f>
        <v>6</v>
      </c>
      <c r="AM350" s="67" t="s">
        <v>174</v>
      </c>
      <c r="AN350" s="65">
        <f>IF($K$43&gt;'DB &gt; 100 ha'!$R$31,'DB &gt; 100 ha'!$P$32,IF($K$43&gt;'DB &gt; 100 ha'!$R$30,'DB &gt; 100 ha'!$P$31,IF($K$43&gt;='DB &gt; 100 ha'!$Q$30,'DB &gt; 100 ha'!$P$26,0)))</f>
        <v>0</v>
      </c>
      <c r="AO350" s="300"/>
      <c r="AP350" s="67">
        <f>AP348</f>
        <v>6</v>
      </c>
      <c r="AQ350" s="67" t="s">
        <v>317</v>
      </c>
      <c r="AR350" s="65">
        <f>IF($K$43&gt;'DB &gt; 100 ha'!$R$31,'DB &gt; 100 ha'!$P$32,IF($K$43&gt;'DB &gt; 100 ha'!$R$30,'DB &gt; 100 ha'!$P$31,IF($K$43&gt;='DB &gt; 100 ha'!$Q$30,'DB &gt; 100 ha'!$P$26,0)))</f>
        <v>0</v>
      </c>
      <c r="AS350" s="300"/>
      <c r="AT350" s="67">
        <f>AT348</f>
        <v>6</v>
      </c>
      <c r="AU350" s="67" t="s">
        <v>174</v>
      </c>
      <c r="AV350" s="65">
        <f>IF($K$43&gt;'DB &gt; 100 ha'!$R$31,'DB &gt; 100 ha'!$P$32,IF($K$43&gt;'DB &gt; 100 ha'!$R$30,'DB &gt; 100 ha'!$P$31,IF($K$43&gt;='DB &gt; 100 ha'!$Q$30,'DB &gt; 100 ha'!$P$26,0)))</f>
        <v>0</v>
      </c>
      <c r="AW350" s="300"/>
      <c r="AX350" s="67">
        <f>AX348</f>
        <v>6</v>
      </c>
      <c r="AY350" s="67" t="s">
        <v>174</v>
      </c>
      <c r="AZ350" s="65">
        <f>IF($K$43&gt;'DB &gt; 100 ha'!$R$31,'DB &gt; 100 ha'!$P$32,IF($K$43&gt;'DB &gt; 100 ha'!$R$30,'DB &gt; 100 ha'!$P$31,IF($K$43&gt;='DB &gt; 100 ha'!$Q$30,'DB &gt; 100 ha'!$P$26,0)))</f>
        <v>0</v>
      </c>
      <c r="BA350" s="300"/>
      <c r="BB350" s="67">
        <f>BB348</f>
        <v>6</v>
      </c>
      <c r="BC350" s="67" t="s">
        <v>174</v>
      </c>
      <c r="BD350" s="65">
        <f>IF($K$43&gt;'DB &gt; 100 ha'!$R$31,'DB &gt; 100 ha'!$P$32,IF($K$43&gt;'DB &gt; 100 ha'!$R$30,'DB &gt; 100 ha'!$P$31,IF($K$43&gt;='DB &gt; 100 ha'!$Q$30,'DB &gt; 100 ha'!$P$26,0)))</f>
        <v>0</v>
      </c>
      <c r="BE350" s="300"/>
    </row>
    <row r="351" spans="21:57" ht="15" hidden="1" x14ac:dyDescent="0.25">
      <c r="U351" s="157" t="s">
        <v>315</v>
      </c>
      <c r="V351" s="77" t="s">
        <v>24</v>
      </c>
      <c r="W351" s="77" t="s">
        <v>28</v>
      </c>
      <c r="X351" s="77" t="s">
        <v>29</v>
      </c>
      <c r="Y351" s="300">
        <f>DGET('DB &gt; 100 ha'!$F$2:$N$41,'DB &gt; 100 ha'!$K$2,V351:X352)</f>
        <v>61</v>
      </c>
      <c r="Z351" s="77" t="s">
        <v>24</v>
      </c>
      <c r="AA351" s="77" t="s">
        <v>28</v>
      </c>
      <c r="AB351" s="77" t="s">
        <v>29</v>
      </c>
      <c r="AC351" s="300">
        <f>DGET('DB &gt; 100 ha'!$F$2:$N$41,'DB &gt; 100 ha'!$K$2,Z351:AB352)</f>
        <v>61</v>
      </c>
      <c r="AD351" s="77" t="s">
        <v>24</v>
      </c>
      <c r="AE351" s="77" t="s">
        <v>28</v>
      </c>
      <c r="AF351" s="77" t="s">
        <v>29</v>
      </c>
      <c r="AG351" s="300">
        <f>DGET('DB &gt; 100 ha'!$F$2:$N$41,'DB &gt; 100 ha'!$K$2,AD351:AF352)</f>
        <v>61</v>
      </c>
      <c r="AH351" s="77" t="s">
        <v>24</v>
      </c>
      <c r="AI351" s="77" t="s">
        <v>28</v>
      </c>
      <c r="AJ351" s="77" t="s">
        <v>29</v>
      </c>
      <c r="AK351" s="300">
        <f>DGET('DB &gt; 100 ha'!$F$2:$N$41,'DB &gt; 100 ha'!$K$2,AH351:AJ352)</f>
        <v>61</v>
      </c>
      <c r="AL351" s="77" t="s">
        <v>24</v>
      </c>
      <c r="AM351" s="77" t="s">
        <v>28</v>
      </c>
      <c r="AN351" s="77" t="s">
        <v>29</v>
      </c>
      <c r="AO351" s="300">
        <f>DGET('DB &gt; 100 ha'!$F$2:$N$41,'DB &gt; 100 ha'!$K$2,AL351:AN352)</f>
        <v>61</v>
      </c>
      <c r="AP351" s="77" t="s">
        <v>24</v>
      </c>
      <c r="AQ351" s="77" t="s">
        <v>28</v>
      </c>
      <c r="AR351" s="77" t="s">
        <v>29</v>
      </c>
      <c r="AS351" s="300">
        <f>DGET('DB &gt; 100 ha'!$F$2:$N$41,'DB &gt; 100 ha'!$K$2,AP351:AR352)</f>
        <v>61</v>
      </c>
      <c r="AT351" s="77" t="s">
        <v>24</v>
      </c>
      <c r="AU351" s="77" t="s">
        <v>28</v>
      </c>
      <c r="AV351" s="77" t="s">
        <v>29</v>
      </c>
      <c r="AW351" s="300">
        <f>DGET('DB &gt; 100 ha'!$F$2:$N$41,'DB &gt; 100 ha'!$K$2,AT351:AV352)</f>
        <v>61</v>
      </c>
      <c r="AX351" s="77" t="s">
        <v>24</v>
      </c>
      <c r="AY351" s="77" t="s">
        <v>28</v>
      </c>
      <c r="AZ351" s="77" t="s">
        <v>29</v>
      </c>
      <c r="BA351" s="300">
        <f>DGET('DB &gt; 100 ha'!$F$2:$N$41,'DB &gt; 100 ha'!$K$2,AX351:AZ352)</f>
        <v>61</v>
      </c>
      <c r="BB351" s="77" t="s">
        <v>24</v>
      </c>
      <c r="BC351" s="77" t="s">
        <v>28</v>
      </c>
      <c r="BD351" s="77" t="s">
        <v>29</v>
      </c>
      <c r="BE351" s="300">
        <f>DGET('DB &gt; 100 ha'!$F$2:$N$41,'DB &gt; 100 ha'!$K$2,BB351:BD352)</f>
        <v>61</v>
      </c>
    </row>
    <row r="352" spans="21:57" ht="15" hidden="1" x14ac:dyDescent="0.25">
      <c r="U352" s="157" t="s">
        <v>336</v>
      </c>
      <c r="V352" s="67">
        <f>V350</f>
        <v>6</v>
      </c>
      <c r="W352" s="77" t="s">
        <v>174</v>
      </c>
      <c r="X352" s="65">
        <v>1</v>
      </c>
      <c r="Z352" s="67">
        <f>Z350</f>
        <v>6</v>
      </c>
      <c r="AA352" s="77" t="s">
        <v>174</v>
      </c>
      <c r="AB352" s="65">
        <v>1</v>
      </c>
      <c r="AD352" s="67">
        <f>AD350</f>
        <v>6</v>
      </c>
      <c r="AE352" s="77" t="s">
        <v>174</v>
      </c>
      <c r="AF352" s="65">
        <v>1</v>
      </c>
      <c r="AH352" s="67">
        <f>AH350</f>
        <v>6</v>
      </c>
      <c r="AI352" s="77" t="s">
        <v>174</v>
      </c>
      <c r="AJ352" s="65">
        <v>1</v>
      </c>
      <c r="AL352" s="67">
        <f>AL350</f>
        <v>6</v>
      </c>
      <c r="AM352" s="77" t="s">
        <v>174</v>
      </c>
      <c r="AN352" s="65">
        <v>1</v>
      </c>
      <c r="AP352" s="67">
        <f>AP350</f>
        <v>6</v>
      </c>
      <c r="AQ352" s="77" t="s">
        <v>174</v>
      </c>
      <c r="AR352" s="65">
        <v>1</v>
      </c>
      <c r="AT352" s="67">
        <f>AT350</f>
        <v>6</v>
      </c>
      <c r="AU352" s="77" t="s">
        <v>174</v>
      </c>
      <c r="AV352" s="65">
        <v>1</v>
      </c>
      <c r="AX352" s="67">
        <f>AX350</f>
        <v>6</v>
      </c>
      <c r="AY352" s="77" t="s">
        <v>174</v>
      </c>
      <c r="AZ352" s="65">
        <v>1</v>
      </c>
      <c r="BB352" s="67">
        <f>BB350</f>
        <v>6</v>
      </c>
      <c r="BC352" s="77" t="s">
        <v>174</v>
      </c>
      <c r="BD352" s="65">
        <v>1</v>
      </c>
    </row>
    <row r="353" spans="21:57" ht="15" hidden="1" x14ac:dyDescent="0.25">
      <c r="U353" s="157" t="s">
        <v>315</v>
      </c>
      <c r="V353" s="77" t="s">
        <v>24</v>
      </c>
      <c r="W353" s="77" t="s">
        <v>28</v>
      </c>
      <c r="X353" s="77" t="s">
        <v>29</v>
      </c>
      <c r="Y353" s="300">
        <f>DGET('DB &gt; 100 ha'!$F$2:$N$41,'DB &gt; 100 ha'!$L$2,V353:X354)</f>
        <v>11</v>
      </c>
      <c r="Z353" s="77" t="s">
        <v>24</v>
      </c>
      <c r="AA353" s="77" t="s">
        <v>28</v>
      </c>
      <c r="AB353" s="77" t="s">
        <v>29</v>
      </c>
      <c r="AC353" s="300">
        <f>DGET('DB &gt; 100 ha'!$F$2:$N$41,'DB &gt; 100 ha'!$L$2,Z353:AB354)</f>
        <v>11</v>
      </c>
      <c r="AD353" s="77" t="s">
        <v>24</v>
      </c>
      <c r="AE353" s="77" t="s">
        <v>28</v>
      </c>
      <c r="AF353" s="77" t="s">
        <v>29</v>
      </c>
      <c r="AG353" s="300">
        <f>DGET('DB &gt; 100 ha'!$F$2:$N$41,'DB &gt; 100 ha'!$L$2,AD353:AF354)</f>
        <v>11</v>
      </c>
      <c r="AH353" s="77" t="s">
        <v>24</v>
      </c>
      <c r="AI353" s="77" t="s">
        <v>28</v>
      </c>
      <c r="AJ353" s="77" t="s">
        <v>29</v>
      </c>
      <c r="AK353" s="300">
        <f>DGET('DB &gt; 100 ha'!$F$2:$N$41,'DB &gt; 100 ha'!$L$2,AH353:AJ354)</f>
        <v>11</v>
      </c>
      <c r="AL353" s="77" t="s">
        <v>24</v>
      </c>
      <c r="AM353" s="77" t="s">
        <v>28</v>
      </c>
      <c r="AN353" s="77" t="s">
        <v>29</v>
      </c>
      <c r="AO353" s="300">
        <f>DGET('DB &gt; 100 ha'!$F$2:$N$41,'DB &gt; 100 ha'!$L$2,AL353:AN354)</f>
        <v>11</v>
      </c>
      <c r="AP353" s="77" t="s">
        <v>24</v>
      </c>
      <c r="AQ353" s="77" t="s">
        <v>28</v>
      </c>
      <c r="AR353" s="77" t="s">
        <v>29</v>
      </c>
      <c r="AS353" s="300">
        <f>DGET('DB &gt; 100 ha'!$F$2:$N$41,'DB &gt; 100 ha'!$L$2,AP353:AR354)</f>
        <v>11</v>
      </c>
      <c r="AT353" s="77" t="s">
        <v>24</v>
      </c>
      <c r="AU353" s="77" t="s">
        <v>28</v>
      </c>
      <c r="AV353" s="77" t="s">
        <v>29</v>
      </c>
      <c r="AW353" s="300">
        <f>DGET('DB &gt; 100 ha'!$F$2:$N$41,'DB &gt; 100 ha'!$L$2,AT353:AV354)</f>
        <v>11</v>
      </c>
      <c r="AX353" s="77" t="s">
        <v>24</v>
      </c>
      <c r="AY353" s="77" t="s">
        <v>28</v>
      </c>
      <c r="AZ353" s="77" t="s">
        <v>29</v>
      </c>
      <c r="BA353" s="300">
        <f>DGET('DB &gt; 100 ha'!$F$2:$N$41,'DB &gt; 100 ha'!$L$2,AX353:AZ354)</f>
        <v>11</v>
      </c>
      <c r="BB353" s="77" t="s">
        <v>24</v>
      </c>
      <c r="BC353" s="77" t="s">
        <v>28</v>
      </c>
      <c r="BD353" s="77" t="s">
        <v>29</v>
      </c>
      <c r="BE353" s="300">
        <f>DGET('DB &gt; 100 ha'!$F$2:$N$41,'DB &gt; 100 ha'!$L$2,BB353:BD354)</f>
        <v>11</v>
      </c>
    </row>
    <row r="354" spans="21:57" ht="15" hidden="1" x14ac:dyDescent="0.25">
      <c r="U354" s="157" t="s">
        <v>337</v>
      </c>
      <c r="V354" s="67">
        <f>V352</f>
        <v>6</v>
      </c>
      <c r="W354" s="77" t="s">
        <v>174</v>
      </c>
      <c r="X354" s="65">
        <f>X352</f>
        <v>1</v>
      </c>
      <c r="Z354" s="67">
        <f>Z352</f>
        <v>6</v>
      </c>
      <c r="AA354" s="77" t="s">
        <v>174</v>
      </c>
      <c r="AB354" s="65">
        <f>AB352</f>
        <v>1</v>
      </c>
      <c r="AD354" s="67">
        <f>AD352</f>
        <v>6</v>
      </c>
      <c r="AE354" s="77" t="s">
        <v>174</v>
      </c>
      <c r="AF354" s="65">
        <f>AF352</f>
        <v>1</v>
      </c>
      <c r="AH354" s="67">
        <f>AH352</f>
        <v>6</v>
      </c>
      <c r="AI354" s="77" t="s">
        <v>174</v>
      </c>
      <c r="AJ354" s="65">
        <f>AJ352</f>
        <v>1</v>
      </c>
      <c r="AL354" s="67">
        <f>AL352</f>
        <v>6</v>
      </c>
      <c r="AM354" s="77" t="s">
        <v>174</v>
      </c>
      <c r="AN354" s="65">
        <f>AN352</f>
        <v>1</v>
      </c>
      <c r="AP354" s="67">
        <f>AP352</f>
        <v>6</v>
      </c>
      <c r="AQ354" s="77" t="s">
        <v>174</v>
      </c>
      <c r="AR354" s="65">
        <f>AR352</f>
        <v>1</v>
      </c>
      <c r="AT354" s="67">
        <f>AT352</f>
        <v>6</v>
      </c>
      <c r="AU354" s="77" t="s">
        <v>174</v>
      </c>
      <c r="AV354" s="65">
        <f>AV352</f>
        <v>1</v>
      </c>
      <c r="AX354" s="67">
        <f>AX352</f>
        <v>6</v>
      </c>
      <c r="AY354" s="77" t="s">
        <v>174</v>
      </c>
      <c r="AZ354" s="65">
        <f>AZ352</f>
        <v>1</v>
      </c>
      <c r="BB354" s="67">
        <f>BB352</f>
        <v>6</v>
      </c>
      <c r="BC354" s="77" t="s">
        <v>174</v>
      </c>
      <c r="BD354" s="65">
        <f>BD352</f>
        <v>1</v>
      </c>
    </row>
    <row r="355" spans="21:57" ht="15" hidden="1" x14ac:dyDescent="0.25">
      <c r="U355" s="157" t="s">
        <v>315</v>
      </c>
      <c r="V355" s="77" t="s">
        <v>24</v>
      </c>
      <c r="W355" s="77" t="s">
        <v>28</v>
      </c>
      <c r="X355" s="77" t="s">
        <v>29</v>
      </c>
      <c r="Y355" s="300">
        <f>DGET('DB &gt; 100 ha'!$F$2:$N$41,'DB &gt; 100 ha'!$M$2,V355:X356)</f>
        <v>0</v>
      </c>
      <c r="Z355" s="77" t="s">
        <v>24</v>
      </c>
      <c r="AA355" s="77" t="s">
        <v>28</v>
      </c>
      <c r="AB355" s="77" t="s">
        <v>29</v>
      </c>
      <c r="AC355" s="300">
        <f>DGET('DB &gt; 100 ha'!$F$2:$N$41,'DB &gt; 100 ha'!$M$2,Z355:AB356)</f>
        <v>0</v>
      </c>
      <c r="AD355" s="77" t="s">
        <v>24</v>
      </c>
      <c r="AE355" s="77" t="s">
        <v>28</v>
      </c>
      <c r="AF355" s="77" t="s">
        <v>29</v>
      </c>
      <c r="AG355" s="300">
        <f>DGET('DB &gt; 100 ha'!$F$2:$N$41,'DB &gt; 100 ha'!$M$2,AD355:AF356)</f>
        <v>0</v>
      </c>
      <c r="AH355" s="77" t="s">
        <v>24</v>
      </c>
      <c r="AI355" s="77" t="s">
        <v>28</v>
      </c>
      <c r="AJ355" s="77" t="s">
        <v>29</v>
      </c>
      <c r="AK355" s="300">
        <f>DGET('DB &gt; 100 ha'!$F$2:$N$41,'DB &gt; 100 ha'!$M$2,AH355:AJ356)</f>
        <v>0</v>
      </c>
      <c r="AL355" s="77" t="s">
        <v>24</v>
      </c>
      <c r="AM355" s="77" t="s">
        <v>28</v>
      </c>
      <c r="AN355" s="77" t="s">
        <v>29</v>
      </c>
      <c r="AO355" s="300">
        <f>DGET('DB &gt; 100 ha'!$F$2:$N$41,'DB &gt; 100 ha'!$M$2,AL355:AN356)</f>
        <v>0</v>
      </c>
      <c r="AP355" s="77" t="s">
        <v>24</v>
      </c>
      <c r="AQ355" s="77" t="s">
        <v>28</v>
      </c>
      <c r="AR355" s="77" t="s">
        <v>29</v>
      </c>
      <c r="AS355" s="300">
        <f>DGET('DB &gt; 100 ha'!$F$2:$N$41,'DB &gt; 100 ha'!$M$2,AP355:AR356)</f>
        <v>0</v>
      </c>
      <c r="AT355" s="77" t="s">
        <v>24</v>
      </c>
      <c r="AU355" s="77" t="s">
        <v>28</v>
      </c>
      <c r="AV355" s="77" t="s">
        <v>29</v>
      </c>
      <c r="AW355" s="300">
        <f>DGET('DB &gt; 100 ha'!$F$2:$N$41,'DB &gt; 100 ha'!$M$2,AT355:AV356)</f>
        <v>0</v>
      </c>
      <c r="AX355" s="77" t="s">
        <v>24</v>
      </c>
      <c r="AY355" s="77" t="s">
        <v>28</v>
      </c>
      <c r="AZ355" s="77" t="s">
        <v>29</v>
      </c>
      <c r="BA355" s="300">
        <f>DGET('DB &gt; 100 ha'!$F$2:$N$41,'DB &gt; 100 ha'!$M$2,AX355:AZ356)</f>
        <v>0</v>
      </c>
      <c r="BB355" s="77" t="s">
        <v>24</v>
      </c>
      <c r="BC355" s="77" t="s">
        <v>28</v>
      </c>
      <c r="BD355" s="77" t="s">
        <v>29</v>
      </c>
      <c r="BE355" s="300">
        <f>DGET('DB &gt; 100 ha'!$F$2:$N$41,'DB &gt; 100 ha'!$M$2,BB355:BD356)</f>
        <v>0</v>
      </c>
    </row>
    <row r="356" spans="21:57" ht="15" hidden="1" x14ac:dyDescent="0.25">
      <c r="U356" s="157" t="s">
        <v>342</v>
      </c>
      <c r="V356" s="67">
        <f>V354</f>
        <v>6</v>
      </c>
      <c r="W356" s="77" t="str">
        <f>W354</f>
        <v>&gt;20</v>
      </c>
      <c r="X356" s="65">
        <f>$O$64+1</f>
        <v>1</v>
      </c>
      <c r="Z356" s="67">
        <f>Z354</f>
        <v>6</v>
      </c>
      <c r="AA356" s="77" t="str">
        <f>AA354</f>
        <v>&gt;20</v>
      </c>
      <c r="AB356" s="65">
        <f>$O$64+1</f>
        <v>1</v>
      </c>
      <c r="AD356" s="67">
        <f>AD354</f>
        <v>6</v>
      </c>
      <c r="AE356" s="77" t="str">
        <f>AE354</f>
        <v>&gt;20</v>
      </c>
      <c r="AF356" s="65">
        <f>$O$64+1</f>
        <v>1</v>
      </c>
      <c r="AH356" s="67">
        <f>AH354</f>
        <v>6</v>
      </c>
      <c r="AI356" s="77" t="str">
        <f>AI354</f>
        <v>&gt;20</v>
      </c>
      <c r="AJ356" s="65">
        <f>$O$64+1</f>
        <v>1</v>
      </c>
      <c r="AL356" s="67">
        <f>AL354</f>
        <v>6</v>
      </c>
      <c r="AM356" s="77" t="str">
        <f>AM354</f>
        <v>&gt;20</v>
      </c>
      <c r="AN356" s="65">
        <f>$O$64+1</f>
        <v>1</v>
      </c>
      <c r="AP356" s="67">
        <f>AP354</f>
        <v>6</v>
      </c>
      <c r="AQ356" s="77" t="str">
        <f>AQ354</f>
        <v>&gt;20</v>
      </c>
      <c r="AR356" s="65">
        <f>$O$64+1</f>
        <v>1</v>
      </c>
      <c r="AT356" s="67">
        <f>AT354</f>
        <v>6</v>
      </c>
      <c r="AU356" s="77" t="str">
        <f>AU354</f>
        <v>&gt;20</v>
      </c>
      <c r="AV356" s="65">
        <f>$O$64+1</f>
        <v>1</v>
      </c>
      <c r="AX356" s="67">
        <f>AX354</f>
        <v>6</v>
      </c>
      <c r="AY356" s="77" t="str">
        <f>AY354</f>
        <v>&gt;20</v>
      </c>
      <c r="AZ356" s="65">
        <f>$O$64+1</f>
        <v>1</v>
      </c>
      <c r="BB356" s="67">
        <f>BB354</f>
        <v>6</v>
      </c>
      <c r="BC356" s="77" t="str">
        <f>BC354</f>
        <v>&gt;20</v>
      </c>
      <c r="BD356" s="65">
        <f>$O$64+1</f>
        <v>1</v>
      </c>
    </row>
    <row r="357" spans="21:57" hidden="1" x14ac:dyDescent="0.2"/>
    <row r="358" spans="21:57" hidden="1" x14ac:dyDescent="0.2">
      <c r="U358" s="65" t="s">
        <v>23</v>
      </c>
      <c r="V358" s="65" t="s">
        <v>24</v>
      </c>
      <c r="W358" s="65" t="s">
        <v>25</v>
      </c>
      <c r="X358" s="65" t="s">
        <v>110</v>
      </c>
      <c r="Y358" s="65" t="s">
        <v>24</v>
      </c>
      <c r="Z358" s="65" t="s">
        <v>25</v>
      </c>
      <c r="AA358" s="65" t="s">
        <v>110</v>
      </c>
      <c r="AB358" s="65" t="s">
        <v>24</v>
      </c>
      <c r="AC358" s="65" t="s">
        <v>25</v>
      </c>
      <c r="AD358" s="65" t="s">
        <v>110</v>
      </c>
      <c r="AE358" s="65" t="s">
        <v>24</v>
      </c>
      <c r="AF358" s="65" t="s">
        <v>25</v>
      </c>
      <c r="AG358" s="65" t="s">
        <v>110</v>
      </c>
      <c r="AH358" s="65" t="s">
        <v>24</v>
      </c>
      <c r="AI358" s="65" t="s">
        <v>25</v>
      </c>
      <c r="AJ358" s="65" t="s">
        <v>110</v>
      </c>
      <c r="AK358" s="65" t="s">
        <v>24</v>
      </c>
      <c r="AL358" s="65" t="s">
        <v>25</v>
      </c>
      <c r="AM358" s="65" t="s">
        <v>110</v>
      </c>
      <c r="AN358" s="65" t="s">
        <v>24</v>
      </c>
      <c r="AO358" s="65" t="s">
        <v>25</v>
      </c>
      <c r="AP358" s="65" t="s">
        <v>110</v>
      </c>
      <c r="AQ358" s="65" t="s">
        <v>24</v>
      </c>
      <c r="AR358" s="65" t="s">
        <v>25</v>
      </c>
      <c r="AS358" s="65" t="s">
        <v>110</v>
      </c>
      <c r="AT358" s="65" t="s">
        <v>24</v>
      </c>
      <c r="AU358" s="65" t="s">
        <v>25</v>
      </c>
      <c r="AV358" s="65" t="s">
        <v>110</v>
      </c>
    </row>
    <row r="359" spans="21:57" hidden="1" x14ac:dyDescent="0.2">
      <c r="V359" s="65">
        <f>IF(D132&lt;3,2,ROUND(D132/5,1)*5)</f>
        <v>2</v>
      </c>
      <c r="W359" s="65">
        <v>0</v>
      </c>
      <c r="X359" s="65">
        <v>22</v>
      </c>
      <c r="Y359" s="65">
        <f>IF(E132&lt;3,2,ROUND(E132/5,1)*5)</f>
        <v>2</v>
      </c>
      <c r="Z359" s="65">
        <f>W359</f>
        <v>0</v>
      </c>
      <c r="AA359" s="65">
        <f>X359</f>
        <v>22</v>
      </c>
      <c r="AB359" s="65">
        <f>IF(F132&lt;3,2,ROUND(F132/5,1)*5)</f>
        <v>2</v>
      </c>
      <c r="AC359" s="65">
        <f>$Z$281</f>
        <v>0</v>
      </c>
      <c r="AD359" s="65">
        <f>X359</f>
        <v>22</v>
      </c>
      <c r="AE359" s="65">
        <f>IF(G132&lt;3,2,ROUND(G132/5,1)*5)</f>
        <v>2</v>
      </c>
      <c r="AF359" s="65">
        <f>$Z$281</f>
        <v>0</v>
      </c>
      <c r="AG359" s="65">
        <f>X359</f>
        <v>22</v>
      </c>
      <c r="AH359" s="65">
        <f>IF(H132&lt;3,2,ROUND(H132/5,1)*5)</f>
        <v>2</v>
      </c>
      <c r="AI359" s="65">
        <f>$Z$281</f>
        <v>0</v>
      </c>
      <c r="AJ359" s="65">
        <f>X359</f>
        <v>22</v>
      </c>
      <c r="AK359" s="65">
        <f>IF(I132&lt;3,2,ROUND(I132/5,1)*5)</f>
        <v>2</v>
      </c>
      <c r="AL359" s="65">
        <f>$Z$281</f>
        <v>0</v>
      </c>
      <c r="AM359" s="65">
        <f>X359</f>
        <v>22</v>
      </c>
      <c r="AN359" s="65">
        <f>IF(J132&lt;3,2,ROUND(J132/5,1)*5)</f>
        <v>2</v>
      </c>
      <c r="AO359" s="65">
        <f>$Z$281</f>
        <v>0</v>
      </c>
      <c r="AP359" s="65">
        <f>AM359</f>
        <v>22</v>
      </c>
      <c r="AQ359" s="65">
        <f>IF(K132&lt;3,2,ROUND(K132/5,1)*5)</f>
        <v>2</v>
      </c>
      <c r="AR359" s="65">
        <f>$Z$281</f>
        <v>0</v>
      </c>
      <c r="AS359" s="65">
        <f>AP359</f>
        <v>22</v>
      </c>
      <c r="AT359" s="65">
        <f>IF(L132&lt;3,2,ROUND(L132/5,1)*5)</f>
        <v>2</v>
      </c>
      <c r="AU359" s="65">
        <f>$Z$281</f>
        <v>0</v>
      </c>
      <c r="AV359" s="65">
        <f>AS359</f>
        <v>22</v>
      </c>
    </row>
    <row r="360" spans="21:57" ht="15" hidden="1" x14ac:dyDescent="0.25">
      <c r="U360" s="298" t="s">
        <v>315</v>
      </c>
      <c r="V360" s="77" t="s">
        <v>24</v>
      </c>
      <c r="W360" s="77" t="s">
        <v>28</v>
      </c>
      <c r="X360" s="77" t="s">
        <v>29</v>
      </c>
      <c r="Y360" s="78"/>
      <c r="Z360" s="77" t="s">
        <v>24</v>
      </c>
      <c r="AA360" s="77" t="s">
        <v>28</v>
      </c>
      <c r="AB360" s="77" t="s">
        <v>29</v>
      </c>
      <c r="AC360" s="78"/>
      <c r="AD360" s="77" t="s">
        <v>24</v>
      </c>
      <c r="AE360" s="77" t="s">
        <v>28</v>
      </c>
      <c r="AF360" s="77" t="s">
        <v>29</v>
      </c>
      <c r="AG360" s="78"/>
      <c r="AH360" s="77" t="s">
        <v>24</v>
      </c>
      <c r="AI360" s="77" t="s">
        <v>28</v>
      </c>
      <c r="AJ360" s="77" t="s">
        <v>29</v>
      </c>
      <c r="AK360" s="78"/>
      <c r="AL360" s="77" t="s">
        <v>24</v>
      </c>
      <c r="AM360" s="77" t="s">
        <v>28</v>
      </c>
      <c r="AN360" s="77" t="s">
        <v>29</v>
      </c>
      <c r="AO360" s="78"/>
      <c r="AP360" s="77" t="s">
        <v>24</v>
      </c>
      <c r="AQ360" s="77" t="s">
        <v>28</v>
      </c>
      <c r="AR360" s="77" t="s">
        <v>29</v>
      </c>
      <c r="AS360" s="78"/>
      <c r="AT360" s="77" t="s">
        <v>24</v>
      </c>
      <c r="AU360" s="77" t="s">
        <v>28</v>
      </c>
      <c r="AV360" s="77" t="s">
        <v>29</v>
      </c>
      <c r="AW360" s="78"/>
      <c r="AX360" s="77" t="s">
        <v>24</v>
      </c>
      <c r="AY360" s="77" t="s">
        <v>28</v>
      </c>
      <c r="AZ360" s="77" t="s">
        <v>29</v>
      </c>
      <c r="BA360" s="78"/>
      <c r="BB360" s="77" t="s">
        <v>24</v>
      </c>
      <c r="BC360" s="77" t="s">
        <v>28</v>
      </c>
      <c r="BD360" s="77" t="s">
        <v>29</v>
      </c>
      <c r="BE360" s="78"/>
    </row>
    <row r="361" spans="21:57" ht="15" hidden="1" x14ac:dyDescent="0.25">
      <c r="U361" s="299" t="s">
        <v>316</v>
      </c>
      <c r="V361" s="67">
        <f>IF(D132&lt;7,6,ROUND(D132,0.1))</f>
        <v>6</v>
      </c>
      <c r="W361" s="67" t="s">
        <v>174</v>
      </c>
      <c r="X361" s="67">
        <f>IF($K$42&lt;='DB &gt; 100 ha'!R75,1,IF($K$42&gt;='DB &gt; 100 ha'!$Q$28,3,2))</f>
        <v>1</v>
      </c>
      <c r="Y361" s="300">
        <f>DGET('DB &gt; 100 ha'!$F$2:$N$41,'DB &gt; 100 ha'!$I$2,V360:X361)</f>
        <v>3</v>
      </c>
      <c r="Z361" s="67">
        <f>IF(E132&lt;7,6,ROUND(E132,0.1))</f>
        <v>6</v>
      </c>
      <c r="AA361" s="67" t="s">
        <v>174</v>
      </c>
      <c r="AB361" s="67">
        <f>IF($K$42&lt;='DB &gt; 100 ha'!V75,1,IF($K$42&gt;='DB &gt; 100 ha'!$Q$28,3,2))</f>
        <v>1</v>
      </c>
      <c r="AC361" s="300">
        <f>DGET('DB &gt; 100 ha'!$F$2:$N$41,'DB &gt; 100 ha'!$I$2,Z360:AB361)</f>
        <v>3</v>
      </c>
      <c r="AD361" s="67">
        <f>IF(F132&lt;7,6,ROUND(F132,0.1))</f>
        <v>6</v>
      </c>
      <c r="AE361" s="67" t="s">
        <v>174</v>
      </c>
      <c r="AF361" s="67">
        <f>IF($K$42&lt;='DB &gt; 100 ha'!Z75,1,IF($K$42&gt;='DB &gt; 100 ha'!$Q$28,3,2))</f>
        <v>1</v>
      </c>
      <c r="AG361" s="300">
        <f>DGET('DB &gt; 100 ha'!$F$2:$N$41,'DB &gt; 100 ha'!$I$2,AD360:AF361)</f>
        <v>3</v>
      </c>
      <c r="AH361" s="67">
        <f>IF(G132&lt;7,6,ROUND(G132,0.1))</f>
        <v>6</v>
      </c>
      <c r="AI361" s="67" t="s">
        <v>174</v>
      </c>
      <c r="AJ361" s="67">
        <f>IF($K$42&lt;='DB &gt; 100 ha'!AD75,1,IF($K$42&gt;='DB &gt; 100 ha'!$Q$28,3,2))</f>
        <v>1</v>
      </c>
      <c r="AK361" s="300">
        <f>DGET('DB &gt; 100 ha'!$F$2:$N$41,'DB &gt; 100 ha'!$I$2,AH360:AJ361)</f>
        <v>3</v>
      </c>
      <c r="AL361" s="67">
        <f>IF(H132&lt;7,6,ROUND(H132,0.1))</f>
        <v>6</v>
      </c>
      <c r="AM361" s="67" t="s">
        <v>174</v>
      </c>
      <c r="AN361" s="67">
        <f>IF($K$42&lt;='DB &gt; 100 ha'!AH75,1,IF($K$42&gt;='DB &gt; 100 ha'!$Q$28,3,2))</f>
        <v>1</v>
      </c>
      <c r="AO361" s="300">
        <f>DGET('DB &gt; 100 ha'!$F$2:$N$41,'DB &gt; 100 ha'!$I$2,AL360:AN361)</f>
        <v>3</v>
      </c>
      <c r="AP361" s="67">
        <f>IF(I132&lt;7,6,ROUND(I132,0.1))</f>
        <v>6</v>
      </c>
      <c r="AQ361" s="67" t="s">
        <v>174</v>
      </c>
      <c r="AR361" s="67">
        <f>IF($K$42&lt;='DB &gt; 100 ha'!AL75,1,IF($K$42&gt;='DB &gt; 100 ha'!$Q$28,3,2))</f>
        <v>1</v>
      </c>
      <c r="AS361" s="300">
        <f>DGET('DB &gt; 100 ha'!$F$2:$N$41,'DB &gt; 100 ha'!$I$2,AP360:AR361)</f>
        <v>3</v>
      </c>
      <c r="AT361" s="67">
        <f>IF(J132&lt;7,6,ROUND(J132,0.1))</f>
        <v>6</v>
      </c>
      <c r="AU361" s="67" t="s">
        <v>174</v>
      </c>
      <c r="AV361" s="67">
        <f>IF($K$42&lt;='DB &gt; 100 ha'!AP75,1,IF($K$42&gt;='DB &gt; 100 ha'!$Q$28,3,2))</f>
        <v>1</v>
      </c>
      <c r="AW361" s="300">
        <f>DGET('DB &gt; 100 ha'!$F$2:$N$41,'DB &gt; 100 ha'!$I$2,AT360:AV361)</f>
        <v>3</v>
      </c>
      <c r="AX361" s="67">
        <f>IF(K132&lt;7,6,ROUND(K132,0.1))</f>
        <v>6</v>
      </c>
      <c r="AY361" s="67" t="s">
        <v>174</v>
      </c>
      <c r="AZ361" s="67">
        <f>IF($K$42&lt;='DB &gt; 100 ha'!AT75,1,IF($K$42&gt;='DB &gt; 100 ha'!$Q$28,3,2))</f>
        <v>1</v>
      </c>
      <c r="BA361" s="300">
        <f>DGET('DB &gt; 100 ha'!$F$2:$N$41,'DB &gt; 100 ha'!$I$2,AX360:AZ361)</f>
        <v>3</v>
      </c>
      <c r="BB361" s="67">
        <f>IF(L132&lt;7,6,ROUND(L132,0.1))</f>
        <v>6</v>
      </c>
      <c r="BC361" s="67" t="s">
        <v>174</v>
      </c>
      <c r="BD361" s="67">
        <f>IF($K$42&lt;='DB &gt; 100 ha'!AX75,1,IF($K$42&gt;='DB &gt; 100 ha'!$Q$28,3,2))</f>
        <v>1</v>
      </c>
      <c r="BE361" s="300">
        <f>DGET('DB &gt; 100 ha'!$F$2:$N$41,'DB &gt; 100 ha'!$I$2,BB360:BD361)</f>
        <v>3</v>
      </c>
    </row>
    <row r="362" spans="21:57" ht="15" hidden="1" x14ac:dyDescent="0.25">
      <c r="U362" s="157" t="s">
        <v>315</v>
      </c>
      <c r="V362" s="77" t="s">
        <v>24</v>
      </c>
      <c r="W362" s="77" t="s">
        <v>28</v>
      </c>
      <c r="X362" s="77" t="s">
        <v>29</v>
      </c>
      <c r="Y362" s="300">
        <f>IF(X363=0,0,DGET('DB &gt; 100 ha'!$F$2:$N$41,'DB &gt; 100 ha'!$J$2,V362:X363))</f>
        <v>0</v>
      </c>
      <c r="Z362" s="77" t="s">
        <v>24</v>
      </c>
      <c r="AA362" s="77" t="s">
        <v>28</v>
      </c>
      <c r="AB362" s="77" t="s">
        <v>29</v>
      </c>
      <c r="AC362" s="300">
        <f>IF(AB363=0,0,DGET('DB &gt; 100 ha'!$F$2:$N$41,'DB &gt; 100 ha'!$J$2,Z362:AB363))</f>
        <v>0</v>
      </c>
      <c r="AD362" s="77" t="s">
        <v>24</v>
      </c>
      <c r="AE362" s="77" t="s">
        <v>28</v>
      </c>
      <c r="AF362" s="77" t="s">
        <v>29</v>
      </c>
      <c r="AG362" s="300">
        <f>IF(AF363=0,0,DGET('DB &gt; 100 ha'!$F$2:$N$41,'DB &gt; 100 ha'!$J$2,AD362:AF363))</f>
        <v>0</v>
      </c>
      <c r="AH362" s="77" t="s">
        <v>24</v>
      </c>
      <c r="AI362" s="77" t="s">
        <v>28</v>
      </c>
      <c r="AJ362" s="77" t="s">
        <v>29</v>
      </c>
      <c r="AK362" s="300">
        <f>IF(AJ363=0,0,DGET('DB &gt; 100 ha'!$F$2:$N$41,'DB &gt; 100 ha'!$J$2,AH362:AJ363))</f>
        <v>0</v>
      </c>
      <c r="AL362" s="77" t="s">
        <v>24</v>
      </c>
      <c r="AM362" s="77" t="s">
        <v>28</v>
      </c>
      <c r="AN362" s="77" t="s">
        <v>29</v>
      </c>
      <c r="AO362" s="300">
        <f>IF(AN363=0,0,DGET('DB &gt; 100 ha'!$F$2:$N$41,'DB &gt; 100 ha'!$J$2,AL362:AN363))</f>
        <v>0</v>
      </c>
      <c r="AP362" s="77" t="s">
        <v>24</v>
      </c>
      <c r="AQ362" s="77" t="s">
        <v>28</v>
      </c>
      <c r="AR362" s="77" t="s">
        <v>29</v>
      </c>
      <c r="AS362" s="300">
        <f>IF(AR363=0,0,DGET('DB &gt; 100 ha'!$F$2:$N$41,'DB &gt; 100 ha'!$J$2,AP362:AR363))</f>
        <v>0</v>
      </c>
      <c r="AT362" s="77" t="s">
        <v>24</v>
      </c>
      <c r="AU362" s="77" t="s">
        <v>28</v>
      </c>
      <c r="AV362" s="77" t="s">
        <v>29</v>
      </c>
      <c r="AW362" s="300">
        <f>IF(AV363=0,0,DGET('DB &gt; 100 ha'!$F$2:$N$41,'DB &gt; 100 ha'!$J$2,AT362:AV363))</f>
        <v>0</v>
      </c>
      <c r="AX362" s="77" t="s">
        <v>24</v>
      </c>
      <c r="AY362" s="77" t="s">
        <v>28</v>
      </c>
      <c r="AZ362" s="77" t="s">
        <v>29</v>
      </c>
      <c r="BA362" s="300">
        <f>IF(AZ363=0,0,DGET('DB &gt; 100 ha'!$F$2:$N$41,'DB &gt; 100 ha'!$J$2,AX362:AZ363))</f>
        <v>0</v>
      </c>
      <c r="BB362" s="77" t="s">
        <v>24</v>
      </c>
      <c r="BC362" s="77" t="s">
        <v>28</v>
      </c>
      <c r="BD362" s="77" t="s">
        <v>29</v>
      </c>
      <c r="BE362" s="300">
        <f>IF(BD363=0,0,DGET('DB &gt; 100 ha'!$F$2:$N$41,'DB &gt; 100 ha'!$J$2,BB362:BD363))</f>
        <v>0</v>
      </c>
    </row>
    <row r="363" spans="21:57" ht="15" hidden="1" x14ac:dyDescent="0.25">
      <c r="U363" s="157" t="s">
        <v>332</v>
      </c>
      <c r="V363" s="67">
        <f>V361</f>
        <v>6</v>
      </c>
      <c r="W363" s="67" t="s">
        <v>174</v>
      </c>
      <c r="X363" s="65">
        <f>IF($K$43&gt;'DB &gt; 100 ha'!$R$31,'DB &gt; 100 ha'!$P$32,IF($K$43&gt;'DB &gt; 100 ha'!$R$30,'DB &gt; 100 ha'!$P$31,IF($K$43&gt;='DB &gt; 100 ha'!$Q$30,'DB &gt; 100 ha'!$P$26,0)))</f>
        <v>0</v>
      </c>
      <c r="Z363" s="67">
        <f>Z361</f>
        <v>6</v>
      </c>
      <c r="AA363" s="67" t="s">
        <v>174</v>
      </c>
      <c r="AB363" s="65">
        <f>IF($K$43&gt;'DB &gt; 100 ha'!$R$31,'DB &gt; 100 ha'!$P$32,IF($K$43&gt;'DB &gt; 100 ha'!$R$30,'DB &gt; 100 ha'!$P$31,IF($K$43&gt;='DB &gt; 100 ha'!$Q$30,'DB &gt; 100 ha'!$P$26,0)))</f>
        <v>0</v>
      </c>
      <c r="AC363" s="300"/>
      <c r="AD363" s="67">
        <f>AD361</f>
        <v>6</v>
      </c>
      <c r="AE363" s="67" t="s">
        <v>174</v>
      </c>
      <c r="AF363" s="65">
        <f>IF($K$43&gt;'DB &gt; 100 ha'!$R$31,'DB &gt; 100 ha'!$P$32,IF($K$43&gt;'DB &gt; 100 ha'!$R$30,'DB &gt; 100 ha'!$P$31,IF($K$43&gt;='DB &gt; 100 ha'!$Q$30,'DB &gt; 100 ha'!$P$26,0)))</f>
        <v>0</v>
      </c>
      <c r="AG363" s="300"/>
      <c r="AH363" s="67">
        <f>AH361</f>
        <v>6</v>
      </c>
      <c r="AI363" s="67" t="s">
        <v>174</v>
      </c>
      <c r="AJ363" s="65">
        <f>IF($K$43&gt;'DB &gt; 100 ha'!$R$31,'DB &gt; 100 ha'!$P$32,IF($K$43&gt;'DB &gt; 100 ha'!$R$30,'DB &gt; 100 ha'!$P$31,IF($K$43&gt;='DB &gt; 100 ha'!$Q$30,'DB &gt; 100 ha'!$P$26,0)))</f>
        <v>0</v>
      </c>
      <c r="AK363" s="300"/>
      <c r="AL363" s="67">
        <f>AL361</f>
        <v>6</v>
      </c>
      <c r="AM363" s="67" t="s">
        <v>174</v>
      </c>
      <c r="AN363" s="65">
        <f>IF($K$43&gt;'DB &gt; 100 ha'!$R$31,'DB &gt; 100 ha'!$P$32,IF($K$43&gt;'DB &gt; 100 ha'!$R$30,'DB &gt; 100 ha'!$P$31,IF($K$43&gt;='DB &gt; 100 ha'!$Q$30,'DB &gt; 100 ha'!$P$26,0)))</f>
        <v>0</v>
      </c>
      <c r="AO363" s="300"/>
      <c r="AP363" s="67">
        <f>AP361</f>
        <v>6</v>
      </c>
      <c r="AQ363" s="67" t="s">
        <v>317</v>
      </c>
      <c r="AR363" s="65">
        <f>IF($K$43&gt;'DB &gt; 100 ha'!$R$31,'DB &gt; 100 ha'!$P$32,IF($K$43&gt;'DB &gt; 100 ha'!$R$30,'DB &gt; 100 ha'!$P$31,IF($K$43&gt;='DB &gt; 100 ha'!$Q$30,'DB &gt; 100 ha'!$P$26,0)))</f>
        <v>0</v>
      </c>
      <c r="AS363" s="300"/>
      <c r="AT363" s="67">
        <f>AT361</f>
        <v>6</v>
      </c>
      <c r="AU363" s="67" t="s">
        <v>174</v>
      </c>
      <c r="AV363" s="65">
        <f>IF($K$43&gt;'DB &gt; 100 ha'!$R$31,'DB &gt; 100 ha'!$P$32,IF($K$43&gt;'DB &gt; 100 ha'!$R$30,'DB &gt; 100 ha'!$P$31,IF($K$43&gt;='DB &gt; 100 ha'!$Q$30,'DB &gt; 100 ha'!$P$26,0)))</f>
        <v>0</v>
      </c>
      <c r="AW363" s="300"/>
      <c r="AX363" s="67">
        <f>AX361</f>
        <v>6</v>
      </c>
      <c r="AY363" s="67" t="s">
        <v>174</v>
      </c>
      <c r="AZ363" s="65">
        <f>IF($K$43&gt;'DB &gt; 100 ha'!$R$31,'DB &gt; 100 ha'!$P$32,IF($K$43&gt;'DB &gt; 100 ha'!$R$30,'DB &gt; 100 ha'!$P$31,IF($K$43&gt;='DB &gt; 100 ha'!$Q$30,'DB &gt; 100 ha'!$P$26,0)))</f>
        <v>0</v>
      </c>
      <c r="BA363" s="300"/>
      <c r="BB363" s="67">
        <f>BB361</f>
        <v>6</v>
      </c>
      <c r="BC363" s="67" t="s">
        <v>174</v>
      </c>
      <c r="BD363" s="65">
        <f>IF($K$43&gt;'DB &gt; 100 ha'!$R$31,'DB &gt; 100 ha'!$P$32,IF($K$43&gt;'DB &gt; 100 ha'!$R$30,'DB &gt; 100 ha'!$P$31,IF($K$43&gt;='DB &gt; 100 ha'!$Q$30,'DB &gt; 100 ha'!$P$26,0)))</f>
        <v>0</v>
      </c>
      <c r="BE363" s="300"/>
    </row>
    <row r="364" spans="21:57" ht="15" hidden="1" x14ac:dyDescent="0.25">
      <c r="U364" s="157" t="s">
        <v>315</v>
      </c>
      <c r="V364" s="77" t="s">
        <v>24</v>
      </c>
      <c r="W364" s="77" t="s">
        <v>28</v>
      </c>
      <c r="X364" s="77" t="s">
        <v>29</v>
      </c>
      <c r="Y364" s="300">
        <f>DGET('DB &gt; 100 ha'!$F$2:$N$41,'DB &gt; 100 ha'!$K$2,V364:X365)</f>
        <v>61</v>
      </c>
      <c r="Z364" s="77" t="s">
        <v>24</v>
      </c>
      <c r="AA364" s="77" t="s">
        <v>28</v>
      </c>
      <c r="AB364" s="77" t="s">
        <v>29</v>
      </c>
      <c r="AC364" s="300">
        <f>DGET('DB &gt; 100 ha'!$F$2:$N$41,'DB &gt; 100 ha'!$K$2,Z364:AB365)</f>
        <v>61</v>
      </c>
      <c r="AD364" s="77" t="s">
        <v>24</v>
      </c>
      <c r="AE364" s="77" t="s">
        <v>28</v>
      </c>
      <c r="AF364" s="77" t="s">
        <v>29</v>
      </c>
      <c r="AG364" s="300">
        <f>DGET('DB &gt; 100 ha'!$F$2:$N$41,'DB &gt; 100 ha'!$K$2,AD364:AF365)</f>
        <v>61</v>
      </c>
      <c r="AH364" s="77" t="s">
        <v>24</v>
      </c>
      <c r="AI364" s="77" t="s">
        <v>28</v>
      </c>
      <c r="AJ364" s="77" t="s">
        <v>29</v>
      </c>
      <c r="AK364" s="300">
        <f>DGET('DB &gt; 100 ha'!$F$2:$N$41,'DB &gt; 100 ha'!$K$2,AH364:AJ365)</f>
        <v>61</v>
      </c>
      <c r="AL364" s="77" t="s">
        <v>24</v>
      </c>
      <c r="AM364" s="77" t="s">
        <v>28</v>
      </c>
      <c r="AN364" s="77" t="s">
        <v>29</v>
      </c>
      <c r="AO364" s="300">
        <f>DGET('DB &gt; 100 ha'!$F$2:$N$41,'DB &gt; 100 ha'!$K$2,AL364:AN365)</f>
        <v>61</v>
      </c>
      <c r="AP364" s="77" t="s">
        <v>24</v>
      </c>
      <c r="AQ364" s="77" t="s">
        <v>28</v>
      </c>
      <c r="AR364" s="77" t="s">
        <v>29</v>
      </c>
      <c r="AS364" s="300">
        <f>DGET('DB &gt; 100 ha'!$F$2:$N$41,'DB &gt; 100 ha'!$K$2,AP364:AR365)</f>
        <v>61</v>
      </c>
      <c r="AT364" s="77" t="s">
        <v>24</v>
      </c>
      <c r="AU364" s="77" t="s">
        <v>28</v>
      </c>
      <c r="AV364" s="77" t="s">
        <v>29</v>
      </c>
      <c r="AW364" s="300">
        <f>DGET('DB &gt; 100 ha'!$F$2:$N$41,'DB &gt; 100 ha'!$K$2,AT364:AV365)</f>
        <v>61</v>
      </c>
      <c r="AX364" s="77" t="s">
        <v>24</v>
      </c>
      <c r="AY364" s="77" t="s">
        <v>28</v>
      </c>
      <c r="AZ364" s="77" t="s">
        <v>29</v>
      </c>
      <c r="BA364" s="300">
        <f>DGET('DB &gt; 100 ha'!$F$2:$N$41,'DB &gt; 100 ha'!$K$2,AX364:AZ365)</f>
        <v>61</v>
      </c>
      <c r="BB364" s="77" t="s">
        <v>24</v>
      </c>
      <c r="BC364" s="77" t="s">
        <v>28</v>
      </c>
      <c r="BD364" s="77" t="s">
        <v>29</v>
      </c>
      <c r="BE364" s="300">
        <f>DGET('DB &gt; 100 ha'!$F$2:$N$41,'DB &gt; 100 ha'!$K$2,BB364:BD365)</f>
        <v>61</v>
      </c>
    </row>
    <row r="365" spans="21:57" ht="15" hidden="1" x14ac:dyDescent="0.25">
      <c r="U365" s="157" t="s">
        <v>336</v>
      </c>
      <c r="V365" s="67">
        <f>V363</f>
        <v>6</v>
      </c>
      <c r="W365" s="77" t="s">
        <v>174</v>
      </c>
      <c r="X365" s="65">
        <v>1</v>
      </c>
      <c r="Z365" s="67">
        <f>Z363</f>
        <v>6</v>
      </c>
      <c r="AA365" s="77" t="s">
        <v>174</v>
      </c>
      <c r="AB365" s="65">
        <v>1</v>
      </c>
      <c r="AD365" s="67">
        <f>AD363</f>
        <v>6</v>
      </c>
      <c r="AE365" s="77" t="s">
        <v>174</v>
      </c>
      <c r="AF365" s="65">
        <v>1</v>
      </c>
      <c r="AH365" s="67">
        <f>AH363</f>
        <v>6</v>
      </c>
      <c r="AI365" s="77" t="s">
        <v>174</v>
      </c>
      <c r="AJ365" s="65">
        <v>1</v>
      </c>
      <c r="AL365" s="67">
        <f>AL363</f>
        <v>6</v>
      </c>
      <c r="AM365" s="77" t="s">
        <v>174</v>
      </c>
      <c r="AN365" s="65">
        <v>1</v>
      </c>
      <c r="AP365" s="67">
        <f>AP363</f>
        <v>6</v>
      </c>
      <c r="AQ365" s="77" t="s">
        <v>174</v>
      </c>
      <c r="AR365" s="65">
        <v>1</v>
      </c>
      <c r="AT365" s="67">
        <f>AT363</f>
        <v>6</v>
      </c>
      <c r="AU365" s="77" t="s">
        <v>174</v>
      </c>
      <c r="AV365" s="65">
        <v>1</v>
      </c>
      <c r="AX365" s="67">
        <f>AX363</f>
        <v>6</v>
      </c>
      <c r="AY365" s="77" t="s">
        <v>174</v>
      </c>
      <c r="AZ365" s="65">
        <v>1</v>
      </c>
      <c r="BB365" s="67">
        <f>BB363</f>
        <v>6</v>
      </c>
      <c r="BC365" s="77" t="s">
        <v>174</v>
      </c>
      <c r="BD365" s="65">
        <v>1</v>
      </c>
    </row>
    <row r="366" spans="21:57" ht="15" hidden="1" x14ac:dyDescent="0.25">
      <c r="U366" s="157" t="s">
        <v>315</v>
      </c>
      <c r="V366" s="77" t="s">
        <v>24</v>
      </c>
      <c r="W366" s="77" t="s">
        <v>28</v>
      </c>
      <c r="X366" s="77" t="s">
        <v>29</v>
      </c>
      <c r="Y366" s="300">
        <f>DGET('DB &gt; 100 ha'!$F$2:$N$41,'DB &gt; 100 ha'!$L$2,V366:X367)</f>
        <v>11</v>
      </c>
      <c r="Z366" s="77" t="s">
        <v>24</v>
      </c>
      <c r="AA366" s="77" t="s">
        <v>28</v>
      </c>
      <c r="AB366" s="77" t="s">
        <v>29</v>
      </c>
      <c r="AC366" s="300">
        <f>DGET('DB &gt; 100 ha'!$F$2:$N$41,'DB &gt; 100 ha'!$L$2,Z366:AB367)</f>
        <v>11</v>
      </c>
      <c r="AD366" s="77" t="s">
        <v>24</v>
      </c>
      <c r="AE366" s="77" t="s">
        <v>28</v>
      </c>
      <c r="AF366" s="77" t="s">
        <v>29</v>
      </c>
      <c r="AG366" s="300">
        <f>DGET('DB &gt; 100 ha'!$F$2:$N$41,'DB &gt; 100 ha'!$L$2,AD366:AF367)</f>
        <v>11</v>
      </c>
      <c r="AH366" s="77" t="s">
        <v>24</v>
      </c>
      <c r="AI366" s="77" t="s">
        <v>28</v>
      </c>
      <c r="AJ366" s="77" t="s">
        <v>29</v>
      </c>
      <c r="AK366" s="300">
        <f>DGET('DB &gt; 100 ha'!$F$2:$N$41,'DB &gt; 100 ha'!$L$2,AH366:AJ367)</f>
        <v>11</v>
      </c>
      <c r="AL366" s="77" t="s">
        <v>24</v>
      </c>
      <c r="AM366" s="77" t="s">
        <v>28</v>
      </c>
      <c r="AN366" s="77" t="s">
        <v>29</v>
      </c>
      <c r="AO366" s="300">
        <f>DGET('DB &gt; 100 ha'!$F$2:$N$41,'DB &gt; 100 ha'!$L$2,AL366:AN367)</f>
        <v>11</v>
      </c>
      <c r="AP366" s="77" t="s">
        <v>24</v>
      </c>
      <c r="AQ366" s="77" t="s">
        <v>28</v>
      </c>
      <c r="AR366" s="77" t="s">
        <v>29</v>
      </c>
      <c r="AS366" s="300">
        <f>DGET('DB &gt; 100 ha'!$F$2:$N$41,'DB &gt; 100 ha'!$L$2,AP366:AR367)</f>
        <v>11</v>
      </c>
      <c r="AT366" s="77" t="s">
        <v>24</v>
      </c>
      <c r="AU366" s="77" t="s">
        <v>28</v>
      </c>
      <c r="AV366" s="77" t="s">
        <v>29</v>
      </c>
      <c r="AW366" s="300">
        <f>DGET('DB &gt; 100 ha'!$F$2:$N$41,'DB &gt; 100 ha'!$L$2,AT366:AV367)</f>
        <v>11</v>
      </c>
      <c r="AX366" s="77" t="s">
        <v>24</v>
      </c>
      <c r="AY366" s="77" t="s">
        <v>28</v>
      </c>
      <c r="AZ366" s="77" t="s">
        <v>29</v>
      </c>
      <c r="BA366" s="300">
        <f>DGET('DB &gt; 100 ha'!$F$2:$N$41,'DB &gt; 100 ha'!$L$2,AX366:AZ367)</f>
        <v>11</v>
      </c>
      <c r="BB366" s="77" t="s">
        <v>24</v>
      </c>
      <c r="BC366" s="77" t="s">
        <v>28</v>
      </c>
      <c r="BD366" s="77" t="s">
        <v>29</v>
      </c>
      <c r="BE366" s="300">
        <f>DGET('DB &gt; 100 ha'!$F$2:$N$41,'DB &gt; 100 ha'!$L$2,BB366:BD367)</f>
        <v>11</v>
      </c>
    </row>
    <row r="367" spans="21:57" ht="15" hidden="1" x14ac:dyDescent="0.25">
      <c r="U367" s="157" t="s">
        <v>337</v>
      </c>
      <c r="V367" s="67">
        <f>V365</f>
        <v>6</v>
      </c>
      <c r="W367" s="77" t="s">
        <v>174</v>
      </c>
      <c r="X367" s="65">
        <f>X365</f>
        <v>1</v>
      </c>
      <c r="Z367" s="67">
        <f>Z365</f>
        <v>6</v>
      </c>
      <c r="AA367" s="77" t="s">
        <v>174</v>
      </c>
      <c r="AB367" s="65">
        <f>AB365</f>
        <v>1</v>
      </c>
      <c r="AD367" s="67">
        <f>AD365</f>
        <v>6</v>
      </c>
      <c r="AE367" s="77" t="s">
        <v>174</v>
      </c>
      <c r="AF367" s="65">
        <f>AF365</f>
        <v>1</v>
      </c>
      <c r="AH367" s="67">
        <f>AH365</f>
        <v>6</v>
      </c>
      <c r="AI367" s="77" t="s">
        <v>174</v>
      </c>
      <c r="AJ367" s="65">
        <f>AJ365</f>
        <v>1</v>
      </c>
      <c r="AL367" s="67">
        <f>AL365</f>
        <v>6</v>
      </c>
      <c r="AM367" s="77" t="s">
        <v>174</v>
      </c>
      <c r="AN367" s="65">
        <f>AN365</f>
        <v>1</v>
      </c>
      <c r="AP367" s="67">
        <f>AP365</f>
        <v>6</v>
      </c>
      <c r="AQ367" s="77" t="s">
        <v>174</v>
      </c>
      <c r="AR367" s="65">
        <f>AR365</f>
        <v>1</v>
      </c>
      <c r="AT367" s="67">
        <f>AT365</f>
        <v>6</v>
      </c>
      <c r="AU367" s="77" t="s">
        <v>174</v>
      </c>
      <c r="AV367" s="65">
        <f>AV365</f>
        <v>1</v>
      </c>
      <c r="AX367" s="67">
        <f>AX365</f>
        <v>6</v>
      </c>
      <c r="AY367" s="77" t="s">
        <v>174</v>
      </c>
      <c r="AZ367" s="65">
        <f>AZ365</f>
        <v>1</v>
      </c>
      <c r="BB367" s="67">
        <f>BB365</f>
        <v>6</v>
      </c>
      <c r="BC367" s="77" t="s">
        <v>174</v>
      </c>
      <c r="BD367" s="65">
        <f>BD365</f>
        <v>1</v>
      </c>
    </row>
    <row r="368" spans="21:57" ht="15" hidden="1" x14ac:dyDescent="0.25">
      <c r="U368" s="157" t="s">
        <v>315</v>
      </c>
      <c r="V368" s="77" t="s">
        <v>24</v>
      </c>
      <c r="W368" s="77" t="s">
        <v>28</v>
      </c>
      <c r="X368" s="77" t="s">
        <v>29</v>
      </c>
      <c r="Y368" s="300">
        <f>DGET('DB &gt; 100 ha'!$F$2:$N$41,'DB &gt; 100 ha'!$M$2,V368:X369)</f>
        <v>0</v>
      </c>
      <c r="Z368" s="77" t="s">
        <v>24</v>
      </c>
      <c r="AA368" s="77" t="s">
        <v>28</v>
      </c>
      <c r="AB368" s="77" t="s">
        <v>29</v>
      </c>
      <c r="AC368" s="300">
        <f>DGET('DB &gt; 100 ha'!$F$2:$N$41,'DB &gt; 100 ha'!$M$2,Z368:AB369)</f>
        <v>0</v>
      </c>
      <c r="AD368" s="77" t="s">
        <v>24</v>
      </c>
      <c r="AE368" s="77" t="s">
        <v>28</v>
      </c>
      <c r="AF368" s="77" t="s">
        <v>29</v>
      </c>
      <c r="AG368" s="300">
        <f>DGET('DB &gt; 100 ha'!$F$2:$N$41,'DB &gt; 100 ha'!$M$2,AD368:AF369)</f>
        <v>0</v>
      </c>
      <c r="AH368" s="77" t="s">
        <v>24</v>
      </c>
      <c r="AI368" s="77" t="s">
        <v>28</v>
      </c>
      <c r="AJ368" s="77" t="s">
        <v>29</v>
      </c>
      <c r="AK368" s="300">
        <f>DGET('DB &gt; 100 ha'!$F$2:$N$41,'DB &gt; 100 ha'!$M$2,AH368:AJ369)</f>
        <v>0</v>
      </c>
      <c r="AL368" s="77" t="s">
        <v>24</v>
      </c>
      <c r="AM368" s="77" t="s">
        <v>28</v>
      </c>
      <c r="AN368" s="77" t="s">
        <v>29</v>
      </c>
      <c r="AO368" s="300">
        <f>DGET('DB &gt; 100 ha'!$F$2:$N$41,'DB &gt; 100 ha'!$M$2,AL368:AN369)</f>
        <v>0</v>
      </c>
      <c r="AP368" s="77" t="s">
        <v>24</v>
      </c>
      <c r="AQ368" s="77" t="s">
        <v>28</v>
      </c>
      <c r="AR368" s="77" t="s">
        <v>29</v>
      </c>
      <c r="AS368" s="300">
        <f>DGET('DB &gt; 100 ha'!$F$2:$N$41,'DB &gt; 100 ha'!$M$2,AP368:AR369)</f>
        <v>0</v>
      </c>
      <c r="AT368" s="77" t="s">
        <v>24</v>
      </c>
      <c r="AU368" s="77" t="s">
        <v>28</v>
      </c>
      <c r="AV368" s="77" t="s">
        <v>29</v>
      </c>
      <c r="AW368" s="300">
        <f>DGET('DB &gt; 100 ha'!$F$2:$N$41,'DB &gt; 100 ha'!$M$2,AT368:AV369)</f>
        <v>0</v>
      </c>
      <c r="AX368" s="77" t="s">
        <v>24</v>
      </c>
      <c r="AY368" s="77" t="s">
        <v>28</v>
      </c>
      <c r="AZ368" s="77" t="s">
        <v>29</v>
      </c>
      <c r="BA368" s="300">
        <f>DGET('DB &gt; 100 ha'!$F$2:$N$41,'DB &gt; 100 ha'!$M$2,AX368:AZ369)</f>
        <v>0</v>
      </c>
      <c r="BB368" s="77" t="s">
        <v>24</v>
      </c>
      <c r="BC368" s="77" t="s">
        <v>28</v>
      </c>
      <c r="BD368" s="77" t="s">
        <v>29</v>
      </c>
      <c r="BE368" s="300">
        <f>DGET('DB &gt; 100 ha'!$F$2:$N$41,'DB &gt; 100 ha'!$M$2,BB368:BD369)</f>
        <v>0</v>
      </c>
    </row>
    <row r="369" spans="21:56" ht="15" hidden="1" x14ac:dyDescent="0.25">
      <c r="U369" s="157" t="s">
        <v>342</v>
      </c>
      <c r="V369" s="67">
        <f>V367</f>
        <v>6</v>
      </c>
      <c r="W369" s="77" t="str">
        <f>W367</f>
        <v>&gt;20</v>
      </c>
      <c r="X369" s="65">
        <f>$O$64+1</f>
        <v>1</v>
      </c>
      <c r="Z369" s="67">
        <f>Z367</f>
        <v>6</v>
      </c>
      <c r="AA369" s="77" t="str">
        <f>AA367</f>
        <v>&gt;20</v>
      </c>
      <c r="AB369" s="65">
        <f>$O$64+1</f>
        <v>1</v>
      </c>
      <c r="AD369" s="67">
        <f>AD367</f>
        <v>6</v>
      </c>
      <c r="AE369" s="77" t="str">
        <f>AE367</f>
        <v>&gt;20</v>
      </c>
      <c r="AF369" s="65">
        <f>$O$64+1</f>
        <v>1</v>
      </c>
      <c r="AH369" s="67">
        <f>AH367</f>
        <v>6</v>
      </c>
      <c r="AI369" s="77" t="str">
        <f>AI367</f>
        <v>&gt;20</v>
      </c>
      <c r="AJ369" s="65">
        <f>$O$64+1</f>
        <v>1</v>
      </c>
      <c r="AL369" s="67">
        <f>AL367</f>
        <v>6</v>
      </c>
      <c r="AM369" s="77" t="str">
        <f>AM367</f>
        <v>&gt;20</v>
      </c>
      <c r="AN369" s="65">
        <f>$O$64+1</f>
        <v>1</v>
      </c>
      <c r="AP369" s="67">
        <f>AP367</f>
        <v>6</v>
      </c>
      <c r="AQ369" s="77" t="str">
        <f>AQ367</f>
        <v>&gt;20</v>
      </c>
      <c r="AR369" s="65">
        <f>$O$64+1</f>
        <v>1</v>
      </c>
      <c r="AT369" s="67">
        <f>AT367</f>
        <v>6</v>
      </c>
      <c r="AU369" s="77" t="str">
        <f>AU367</f>
        <v>&gt;20</v>
      </c>
      <c r="AV369" s="65">
        <f>$O$64+1</f>
        <v>1</v>
      </c>
      <c r="AX369" s="67">
        <f>AX367</f>
        <v>6</v>
      </c>
      <c r="AY369" s="77" t="str">
        <f>AY367</f>
        <v>&gt;20</v>
      </c>
      <c r="AZ369" s="65">
        <f>$O$64+1</f>
        <v>1</v>
      </c>
      <c r="BB369" s="67">
        <f>BB367</f>
        <v>6</v>
      </c>
      <c r="BC369" s="77" t="str">
        <f>BC367</f>
        <v>&gt;20</v>
      </c>
      <c r="BD369" s="65">
        <f>$O$64+1</f>
        <v>1</v>
      </c>
    </row>
    <row r="370" spans="21:56" hidden="1" x14ac:dyDescent="0.2"/>
    <row r="371" spans="21:56" hidden="1" x14ac:dyDescent="0.2"/>
    <row r="372" spans="21:56" hidden="1" x14ac:dyDescent="0.2">
      <c r="U372" s="65" t="s">
        <v>57</v>
      </c>
      <c r="V372" s="65" t="s">
        <v>24</v>
      </c>
      <c r="W372" s="65" t="s">
        <v>25</v>
      </c>
      <c r="X372" s="65" t="s">
        <v>110</v>
      </c>
    </row>
    <row r="373" spans="21:56" hidden="1" x14ac:dyDescent="0.2">
      <c r="V373" s="65" t="s">
        <v>4</v>
      </c>
      <c r="W373" s="65">
        <v>0</v>
      </c>
      <c r="X373" s="65">
        <v>43</v>
      </c>
    </row>
    <row r="374" spans="21:56" hidden="1" x14ac:dyDescent="0.2">
      <c r="U374" s="65" t="s">
        <v>57</v>
      </c>
      <c r="V374" s="65" t="s">
        <v>24</v>
      </c>
      <c r="W374" s="65" t="s">
        <v>25</v>
      </c>
      <c r="X374" s="65" t="s">
        <v>110</v>
      </c>
    </row>
    <row r="375" spans="21:56" hidden="1" x14ac:dyDescent="0.2">
      <c r="V375" s="65" t="s">
        <v>5</v>
      </c>
      <c r="W375" s="65">
        <v>0</v>
      </c>
      <c r="X375" s="65">
        <f>X373</f>
        <v>43</v>
      </c>
    </row>
    <row r="376" spans="21:56" hidden="1" x14ac:dyDescent="0.2">
      <c r="U376" s="65" t="s">
        <v>57</v>
      </c>
      <c r="V376" s="65" t="s">
        <v>24</v>
      </c>
      <c r="W376" s="65" t="s">
        <v>25</v>
      </c>
      <c r="X376" s="65" t="s">
        <v>110</v>
      </c>
    </row>
    <row r="377" spans="21:56" hidden="1" x14ac:dyDescent="0.2">
      <c r="V377" s="65" t="s">
        <v>6</v>
      </c>
      <c r="W377" s="65">
        <v>0</v>
      </c>
      <c r="X377" s="65">
        <f>X375</f>
        <v>43</v>
      </c>
    </row>
    <row r="378" spans="21:56" hidden="1" x14ac:dyDescent="0.2">
      <c r="U378" s="65" t="s">
        <v>56</v>
      </c>
      <c r="V378" s="65" t="s">
        <v>24</v>
      </c>
      <c r="W378" s="65" t="s">
        <v>25</v>
      </c>
      <c r="X378" s="65" t="s">
        <v>110</v>
      </c>
    </row>
    <row r="379" spans="21:56" hidden="1" x14ac:dyDescent="0.2">
      <c r="V379" s="65" t="s">
        <v>4</v>
      </c>
      <c r="W379" s="65">
        <v>0</v>
      </c>
      <c r="X379" s="65">
        <v>42</v>
      </c>
    </row>
    <row r="380" spans="21:56" hidden="1" x14ac:dyDescent="0.2">
      <c r="V380" s="65" t="s">
        <v>24</v>
      </c>
      <c r="W380" s="65" t="s">
        <v>25</v>
      </c>
      <c r="X380" s="65" t="s">
        <v>110</v>
      </c>
    </row>
    <row r="381" spans="21:56" hidden="1" x14ac:dyDescent="0.2">
      <c r="V381" s="65" t="s">
        <v>5</v>
      </c>
      <c r="W381" s="65">
        <v>0</v>
      </c>
      <c r="X381" s="65">
        <f>X379</f>
        <v>42</v>
      </c>
    </row>
    <row r="382" spans="21:56" hidden="1" x14ac:dyDescent="0.2">
      <c r="V382" s="65" t="s">
        <v>24</v>
      </c>
      <c r="W382" s="65" t="s">
        <v>25</v>
      </c>
      <c r="X382" s="65" t="s">
        <v>110</v>
      </c>
    </row>
    <row r="383" spans="21:56" hidden="1" x14ac:dyDescent="0.2">
      <c r="V383" s="65" t="s">
        <v>6</v>
      </c>
      <c r="W383" s="65">
        <v>0</v>
      </c>
      <c r="X383" s="65">
        <f>X381</f>
        <v>42</v>
      </c>
    </row>
    <row r="384" spans="21:56" hidden="1" x14ac:dyDescent="0.2">
      <c r="U384" s="65" t="s">
        <v>351</v>
      </c>
      <c r="V384" s="65" t="s">
        <v>24</v>
      </c>
      <c r="W384" s="65" t="s">
        <v>25</v>
      </c>
      <c r="X384" s="65" t="s">
        <v>110</v>
      </c>
    </row>
    <row r="385" spans="21:25" hidden="1" x14ac:dyDescent="0.2">
      <c r="V385" s="65" t="s">
        <v>4</v>
      </c>
      <c r="W385" s="65">
        <v>0</v>
      </c>
      <c r="X385" s="65">
        <v>41</v>
      </c>
    </row>
    <row r="386" spans="21:25" hidden="1" x14ac:dyDescent="0.2">
      <c r="V386" s="65" t="s">
        <v>24</v>
      </c>
      <c r="W386" s="65" t="s">
        <v>25</v>
      </c>
      <c r="X386" s="65" t="s">
        <v>110</v>
      </c>
    </row>
    <row r="387" spans="21:25" hidden="1" x14ac:dyDescent="0.2">
      <c r="V387" s="65" t="s">
        <v>5</v>
      </c>
      <c r="W387" s="65">
        <v>0</v>
      </c>
      <c r="X387" s="65">
        <f>X385</f>
        <v>41</v>
      </c>
    </row>
    <row r="388" spans="21:25" hidden="1" x14ac:dyDescent="0.2">
      <c r="V388" s="65" t="s">
        <v>24</v>
      </c>
      <c r="W388" s="65" t="s">
        <v>25</v>
      </c>
      <c r="X388" s="65" t="s">
        <v>110</v>
      </c>
    </row>
    <row r="389" spans="21:25" hidden="1" x14ac:dyDescent="0.2">
      <c r="V389" s="65" t="s">
        <v>6</v>
      </c>
      <c r="W389" s="65">
        <v>0</v>
      </c>
      <c r="X389" s="65">
        <f>X387</f>
        <v>41</v>
      </c>
    </row>
    <row r="390" spans="21:25" hidden="1" x14ac:dyDescent="0.2">
      <c r="U390" s="65" t="s">
        <v>183</v>
      </c>
      <c r="V390" s="65" t="s">
        <v>24</v>
      </c>
      <c r="W390" s="65" t="s">
        <v>25</v>
      </c>
      <c r="X390" s="65" t="s">
        <v>110</v>
      </c>
    </row>
    <row r="391" spans="21:25" hidden="1" x14ac:dyDescent="0.2">
      <c r="X391" s="65">
        <v>61</v>
      </c>
      <c r="Y391" s="65">
        <v>61</v>
      </c>
    </row>
    <row r="392" spans="21:25" hidden="1" x14ac:dyDescent="0.2">
      <c r="U392" s="65" t="s">
        <v>352</v>
      </c>
      <c r="X392" s="65" t="s">
        <v>110</v>
      </c>
      <c r="Y392" s="65" t="s">
        <v>110</v>
      </c>
    </row>
    <row r="393" spans="21:25" hidden="1" x14ac:dyDescent="0.2">
      <c r="X393" s="65">
        <v>62</v>
      </c>
      <c r="Y393" s="65">
        <v>621</v>
      </c>
    </row>
    <row r="394" spans="21:25" hidden="1" x14ac:dyDescent="0.2">
      <c r="U394" s="65" t="s">
        <v>353</v>
      </c>
      <c r="V394" s="65" t="s">
        <v>24</v>
      </c>
      <c r="W394" s="65" t="s">
        <v>25</v>
      </c>
      <c r="X394" s="65" t="s">
        <v>110</v>
      </c>
    </row>
    <row r="395" spans="21:25" hidden="1" x14ac:dyDescent="0.2">
      <c r="V395" s="65" t="s">
        <v>6</v>
      </c>
      <c r="W395" s="65">
        <v>0</v>
      </c>
      <c r="X395" s="65">
        <v>52</v>
      </c>
    </row>
    <row r="396" spans="21:25" hidden="1" x14ac:dyDescent="0.2">
      <c r="V396" s="65" t="s">
        <v>24</v>
      </c>
      <c r="W396" s="65" t="s">
        <v>25</v>
      </c>
      <c r="X396" s="65" t="s">
        <v>110</v>
      </c>
    </row>
    <row r="397" spans="21:25" hidden="1" x14ac:dyDescent="0.2">
      <c r="V397" s="65" t="s">
        <v>4</v>
      </c>
      <c r="W397" s="65">
        <v>0</v>
      </c>
      <c r="X397" s="65">
        <v>52</v>
      </c>
    </row>
    <row r="398" spans="21:25" hidden="1" x14ac:dyDescent="0.2">
      <c r="U398" s="65" t="s">
        <v>354</v>
      </c>
      <c r="V398" s="65" t="s">
        <v>24</v>
      </c>
      <c r="W398" s="65" t="s">
        <v>25</v>
      </c>
      <c r="X398" s="65" t="s">
        <v>110</v>
      </c>
    </row>
    <row r="399" spans="21:25" hidden="1" x14ac:dyDescent="0.2">
      <c r="W399" s="65">
        <v>0</v>
      </c>
      <c r="X399" s="65">
        <v>51</v>
      </c>
    </row>
    <row r="400" spans="21:25" hidden="1" x14ac:dyDescent="0.2">
      <c r="U400" s="65" t="s">
        <v>355</v>
      </c>
      <c r="V400" s="65" t="s">
        <v>24</v>
      </c>
      <c r="W400" s="65" t="s">
        <v>25</v>
      </c>
      <c r="X400" s="65" t="s">
        <v>110</v>
      </c>
    </row>
    <row r="401" spans="21:24" hidden="1" x14ac:dyDescent="0.2">
      <c r="W401" s="65">
        <v>0</v>
      </c>
      <c r="X401" s="65">
        <v>73</v>
      </c>
    </row>
    <row r="402" spans="21:24" hidden="1" x14ac:dyDescent="0.2">
      <c r="U402" s="65" t="s">
        <v>356</v>
      </c>
      <c r="V402" s="65" t="s">
        <v>24</v>
      </c>
      <c r="W402" s="65" t="s">
        <v>25</v>
      </c>
      <c r="X402" s="65" t="s">
        <v>110</v>
      </c>
    </row>
    <row r="403" spans="21:24" hidden="1" x14ac:dyDescent="0.2">
      <c r="W403" s="65">
        <v>0</v>
      </c>
      <c r="X403" s="65">
        <v>55</v>
      </c>
    </row>
    <row r="404" spans="21:24" hidden="1" x14ac:dyDescent="0.2">
      <c r="U404" s="65" t="s">
        <v>356</v>
      </c>
      <c r="V404" s="65" t="s">
        <v>24</v>
      </c>
      <c r="W404" s="65" t="s">
        <v>25</v>
      </c>
      <c r="X404" s="65" t="s">
        <v>110</v>
      </c>
    </row>
    <row r="405" spans="21:24" hidden="1" x14ac:dyDescent="0.2">
      <c r="W405" s="65">
        <v>0</v>
      </c>
      <c r="X405" s="65">
        <v>71</v>
      </c>
    </row>
    <row r="406" spans="21:24" hidden="1" x14ac:dyDescent="0.2"/>
    <row r="407" spans="21:24" hidden="1" x14ac:dyDescent="0.2"/>
    <row r="408" spans="21:24" hidden="1" x14ac:dyDescent="0.2"/>
    <row r="409" spans="21:24" hidden="1" x14ac:dyDescent="0.2"/>
    <row r="410" spans="21:24" hidden="1" x14ac:dyDescent="0.2"/>
    <row r="411" spans="21:24" hidden="1" x14ac:dyDescent="0.2"/>
    <row r="412" spans="21:24" hidden="1" x14ac:dyDescent="0.2"/>
    <row r="413" spans="21:24" hidden="1" x14ac:dyDescent="0.2"/>
    <row r="414" spans="21:24" hidden="1" x14ac:dyDescent="0.2"/>
    <row r="415" spans="21:24" hidden="1" x14ac:dyDescent="0.2"/>
    <row r="416" spans="21:24"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sheetData>
  <sheetProtection password="F582" sheet="1" objects="1" scenarios="1" selectLockedCells="1"/>
  <mergeCells count="24">
    <mergeCell ref="D69:E69"/>
    <mergeCell ref="A1:L1"/>
    <mergeCell ref="A2:B2"/>
    <mergeCell ref="C2:L2"/>
    <mergeCell ref="D45:H45"/>
    <mergeCell ref="B46:C46"/>
    <mergeCell ref="B57:J57"/>
    <mergeCell ref="B58:J58"/>
    <mergeCell ref="B59:J59"/>
    <mergeCell ref="B60:J60"/>
    <mergeCell ref="F67:L67"/>
    <mergeCell ref="D68:E68"/>
    <mergeCell ref="B130:B134"/>
    <mergeCell ref="D70:E70"/>
    <mergeCell ref="D71:E71"/>
    <mergeCell ref="D72:E72"/>
    <mergeCell ref="D78:L78"/>
    <mergeCell ref="B81:B85"/>
    <mergeCell ref="B88:B92"/>
    <mergeCell ref="B95:B99"/>
    <mergeCell ref="B102:B106"/>
    <mergeCell ref="B109:B113"/>
    <mergeCell ref="B116:B120"/>
    <mergeCell ref="B123:B127"/>
  </mergeCells>
  <conditionalFormatting sqref="D81:L134">
    <cfRule type="cellIs" dxfId="20" priority="11" operator="equal">
      <formula>0</formula>
    </cfRule>
  </conditionalFormatting>
  <conditionalFormatting sqref="F137">
    <cfRule type="cellIs" dxfId="19" priority="10" operator="equal">
      <formula>0</formula>
    </cfRule>
  </conditionalFormatting>
  <conditionalFormatting sqref="K137">
    <cfRule type="cellIs" dxfId="18" priority="9" operator="equal">
      <formula>0</formula>
    </cfRule>
  </conditionalFormatting>
  <conditionalFormatting sqref="F153 F151">
    <cfRule type="cellIs" dxfId="17" priority="2" operator="equal">
      <formula>0</formula>
    </cfRule>
  </conditionalFormatting>
  <conditionalFormatting sqref="F139">
    <cfRule type="cellIs" dxfId="16" priority="8" operator="equal">
      <formula>0</formula>
    </cfRule>
  </conditionalFormatting>
  <conditionalFormatting sqref="F141">
    <cfRule type="cellIs" dxfId="15" priority="7" operator="equal">
      <formula>0</formula>
    </cfRule>
  </conditionalFormatting>
  <conditionalFormatting sqref="F149">
    <cfRule type="cellIs" dxfId="14" priority="3" operator="equal">
      <formula>0</formula>
    </cfRule>
  </conditionalFormatting>
  <conditionalFormatting sqref="K141 K139">
    <cfRule type="cellIs" dxfId="13" priority="6" operator="equal">
      <formula>0</formula>
    </cfRule>
  </conditionalFormatting>
  <conditionalFormatting sqref="F143">
    <cfRule type="cellIs" dxfId="12" priority="5" operator="equal">
      <formula>0</formula>
    </cfRule>
  </conditionalFormatting>
  <conditionalFormatting sqref="F147 F145">
    <cfRule type="cellIs" dxfId="11" priority="4" operator="equal">
      <formula>0</formula>
    </cfRule>
  </conditionalFormatting>
  <conditionalFormatting sqref="H81:L85">
    <cfRule type="cellIs" dxfId="10" priority="1" operator="notEqual">
      <formula>0</formula>
    </cfRule>
  </conditionalFormatting>
  <pageMargins left="0.7" right="0.7" top="0.78740157499999996" bottom="0.78740157499999996" header="0.3" footer="0.3"/>
  <pageSetup paperSize="9" scale="64"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66"/>
  </sheetPr>
  <dimension ref="A1:BE450"/>
  <sheetViews>
    <sheetView showGridLines="0" zoomScale="85" zoomScaleNormal="85" workbookViewId="0">
      <selection activeCell="BB1" sqref="BB1"/>
    </sheetView>
  </sheetViews>
  <sheetFormatPr baseColWidth="10" defaultRowHeight="14.25" x14ac:dyDescent="0.2"/>
  <cols>
    <col min="1" max="1" width="8.85546875" style="65" customWidth="1"/>
    <col min="2" max="2" width="11.42578125" style="65"/>
    <col min="3" max="3" width="12" style="65" customWidth="1"/>
    <col min="4" max="12" width="11.42578125" style="65"/>
    <col min="13" max="13" width="3.140625" style="65" customWidth="1"/>
    <col min="14" max="14" width="10.42578125" style="65" hidden="1" customWidth="1"/>
    <col min="15" max="15" width="7.5703125" style="65" hidden="1" customWidth="1"/>
    <col min="16" max="16" width="11.42578125" style="65" hidden="1" customWidth="1"/>
    <col min="17" max="17" width="7.28515625" style="65" hidden="1" customWidth="1"/>
    <col min="18" max="18" width="10.7109375" style="65" hidden="1" customWidth="1"/>
    <col min="19" max="23" width="7.28515625" style="65" hidden="1" customWidth="1"/>
    <col min="24" max="24" width="7.85546875" style="65" hidden="1" customWidth="1"/>
    <col min="25" max="25" width="9.5703125" style="65" hidden="1" customWidth="1"/>
    <col min="26" max="26" width="6.28515625" style="65" hidden="1" customWidth="1"/>
    <col min="27" max="46" width="5.28515625" style="65" hidden="1" customWidth="1"/>
    <col min="47" max="49" width="4.28515625" style="65" hidden="1" customWidth="1"/>
    <col min="50" max="52" width="5.7109375" style="65" hidden="1" customWidth="1"/>
    <col min="53" max="59" width="5.7109375" style="65" customWidth="1"/>
    <col min="60" max="16384" width="11.42578125" style="65"/>
  </cols>
  <sheetData>
    <row r="1" spans="1:46" s="158" customFormat="1" ht="48" customHeight="1" x14ac:dyDescent="0.2">
      <c r="A1" s="380" t="s">
        <v>297</v>
      </c>
      <c r="B1" s="380"/>
      <c r="C1" s="380"/>
      <c r="D1" s="380"/>
      <c r="E1" s="380"/>
      <c r="F1" s="380"/>
      <c r="G1" s="380"/>
      <c r="H1" s="380"/>
      <c r="I1" s="380"/>
      <c r="J1" s="380"/>
      <c r="K1" s="380"/>
      <c r="L1" s="380"/>
      <c r="M1" s="108"/>
      <c r="N1" s="108"/>
      <c r="O1" s="108"/>
      <c r="P1" s="108"/>
      <c r="Q1" s="108"/>
      <c r="R1" s="108"/>
      <c r="S1" s="108"/>
      <c r="T1" s="108"/>
      <c r="AT1" s="83"/>
    </row>
    <row r="2" spans="1:46" s="158" customFormat="1" ht="18" customHeight="1" x14ac:dyDescent="0.2">
      <c r="A2" s="379" t="s">
        <v>296</v>
      </c>
      <c r="B2" s="379"/>
      <c r="C2" s="378" t="str">
        <f>'Bestandesdaten &gt;100 ha'!A2&amp;",  "&amp;'Bestandesdaten &gt;100 ha'!A3</f>
        <v>Name,  Anschrift</v>
      </c>
      <c r="D2" s="378"/>
      <c r="E2" s="378"/>
      <c r="F2" s="378"/>
      <c r="G2" s="378"/>
      <c r="H2" s="378"/>
      <c r="I2" s="378"/>
      <c r="J2" s="378"/>
      <c r="K2" s="378"/>
      <c r="L2" s="378"/>
      <c r="M2" s="108"/>
      <c r="N2" s="108"/>
      <c r="O2" s="108"/>
      <c r="P2" s="108"/>
      <c r="Q2" s="108"/>
      <c r="R2" s="108"/>
      <c r="S2" s="108"/>
      <c r="T2" s="108"/>
      <c r="AT2" s="83"/>
    </row>
    <row r="3" spans="1:46" ht="21" customHeight="1" x14ac:dyDescent="0.25">
      <c r="A3" s="285" t="s">
        <v>240</v>
      </c>
      <c r="B3" s="172"/>
      <c r="C3" s="172"/>
      <c r="D3" s="172"/>
      <c r="E3" s="172"/>
      <c r="F3" s="172"/>
      <c r="G3" s="172"/>
      <c r="H3" s="172" t="s">
        <v>309</v>
      </c>
      <c r="I3" s="295" t="s">
        <v>26</v>
      </c>
      <c r="J3" s="172"/>
      <c r="K3" s="172"/>
      <c r="L3" s="173"/>
      <c r="N3" s="65" t="s">
        <v>345</v>
      </c>
      <c r="R3" s="159"/>
      <c r="S3" s="79" t="s">
        <v>37</v>
      </c>
      <c r="T3" s="77"/>
      <c r="U3" s="77" t="s">
        <v>236</v>
      </c>
      <c r="V3" s="77"/>
      <c r="W3" s="77" t="s">
        <v>237</v>
      </c>
      <c r="X3" s="77"/>
      <c r="Y3" s="77" t="s">
        <v>238</v>
      </c>
      <c r="Z3" s="78"/>
      <c r="AA3" s="159" t="s">
        <v>298</v>
      </c>
    </row>
    <row r="4" spans="1:46" ht="15" x14ac:dyDescent="0.25">
      <c r="A4" s="278" t="s">
        <v>197</v>
      </c>
      <c r="B4" s="111"/>
      <c r="C4" s="111"/>
      <c r="D4" s="111"/>
      <c r="E4" s="111"/>
      <c r="F4" s="111"/>
      <c r="G4" s="111"/>
      <c r="H4" s="111"/>
      <c r="I4" s="279"/>
      <c r="J4" s="111"/>
      <c r="K4" s="111"/>
      <c r="L4" s="111"/>
      <c r="R4" s="160" t="s">
        <v>102</v>
      </c>
      <c r="S4" s="72" t="s">
        <v>234</v>
      </c>
      <c r="T4" s="74" t="s">
        <v>235</v>
      </c>
      <c r="U4" s="74" t="s">
        <v>234</v>
      </c>
      <c r="V4" s="74" t="s">
        <v>235</v>
      </c>
      <c r="W4" s="74" t="s">
        <v>234</v>
      </c>
      <c r="X4" s="74" t="s">
        <v>235</v>
      </c>
      <c r="Y4" s="74" t="s">
        <v>234</v>
      </c>
      <c r="Z4" s="75" t="s">
        <v>235</v>
      </c>
      <c r="AA4" s="161"/>
    </row>
    <row r="5" spans="1:46" ht="15" hidden="1" x14ac:dyDescent="0.25">
      <c r="A5" s="278"/>
      <c r="B5" s="111" t="s">
        <v>194</v>
      </c>
      <c r="C5" s="111"/>
      <c r="D5" s="111"/>
      <c r="E5" s="111"/>
      <c r="F5" s="111"/>
      <c r="G5" s="111"/>
      <c r="H5" s="111"/>
      <c r="I5" s="280">
        <f>DSUM('Bestandesdaten &gt;100 ha'!$A$9:$AK$1100,'Bestandesdaten &gt;100 ha'!$D$9,R162:S163)</f>
        <v>5</v>
      </c>
      <c r="J5" s="111"/>
      <c r="K5" s="111"/>
      <c r="L5" s="111"/>
      <c r="N5" s="317" t="e">
        <f>SUM(N81:O134)</f>
        <v>#VALUE!</v>
      </c>
      <c r="R5" s="161">
        <f>DSUM('Bestandesdaten &gt;100 ha'!$A$8:$AK$1100,'Bestandesdaten &gt;100 ha'!$AK$8,$N190:$N191)</f>
        <v>0</v>
      </c>
      <c r="S5" s="162">
        <f>DSUM('Bestandesdaten &gt;100 ha'!$A$8:$AK$1100,'Bestandesdaten &gt;100 ha'!$AG$8,$N$190:$N$191)</f>
        <v>0</v>
      </c>
      <c r="T5" s="163">
        <f>DSUM('Bestandesdaten &gt;100 ha'!$A$8:$AK$1100,'Bestandesdaten &gt;100 ha'!$AC$8,$N$190:$N$191)</f>
        <v>5</v>
      </c>
      <c r="U5" s="163">
        <f>DSUM('Bestandesdaten &gt;100 ha'!$A$8:$AK$1100,'Bestandesdaten &gt;100 ha'!$AH$8,$N$190:$N$191)</f>
        <v>0</v>
      </c>
      <c r="V5" s="163">
        <f>DSUM('Bestandesdaten &gt;100 ha'!$A$8:$AK$1100,'Bestandesdaten &gt;100 ha'!$AD$8,$N$190:$N$191)</f>
        <v>0</v>
      </c>
      <c r="W5" s="163">
        <f>DSUM('Bestandesdaten &gt;100 ha'!$A$8:$AK$1100,'Bestandesdaten &gt;100 ha'!$AI$8,$N$190:$N$191)</f>
        <v>0</v>
      </c>
      <c r="X5" s="163">
        <f>DSUM('Bestandesdaten &gt;100 ha'!$A$8:$AK$1100,'Bestandesdaten &gt;100 ha'!$AE$8,$N$190:$N$191)</f>
        <v>0</v>
      </c>
      <c r="Y5" s="163">
        <f>DSUM('Bestandesdaten &gt;100 ha'!$A$8:$AK$1100,'Bestandesdaten &gt;100 ha'!$AJ$8,$N$190:$N$191)</f>
        <v>0</v>
      </c>
      <c r="Z5" s="164">
        <f>DSUM('Bestandesdaten &gt;100 ha'!$A$8:$AK$1100,'Bestandesdaten &gt;100 ha'!$AF$8,$N$190:$N$191)</f>
        <v>0</v>
      </c>
      <c r="AA5" s="161">
        <f>DSUM('Bestandesdaten &gt;100 ha'!$A$8:$AK$1100,'Bestandesdaten &gt;100 ha'!$Z$8,$N190:$N191)</f>
        <v>0</v>
      </c>
    </row>
    <row r="6" spans="1:46" ht="15" hidden="1" x14ac:dyDescent="0.25">
      <c r="A6" s="278"/>
      <c r="B6" s="111"/>
      <c r="C6" s="111"/>
      <c r="D6" s="111"/>
      <c r="E6" s="111"/>
      <c r="F6" s="111"/>
      <c r="G6" s="111"/>
      <c r="H6" s="111"/>
      <c r="I6" s="280"/>
      <c r="J6" s="111"/>
      <c r="K6" s="111"/>
      <c r="L6" s="111"/>
      <c r="N6" s="317"/>
      <c r="R6" s="160"/>
      <c r="S6" s="72"/>
      <c r="T6" s="74"/>
      <c r="U6" s="74"/>
      <c r="V6" s="74"/>
      <c r="W6" s="74"/>
      <c r="X6" s="74"/>
      <c r="Y6" s="74"/>
      <c r="Z6" s="75"/>
      <c r="AA6" s="160"/>
    </row>
    <row r="7" spans="1:46" ht="15" hidden="1" x14ac:dyDescent="0.25">
      <c r="A7" s="278"/>
      <c r="B7" s="278" t="s">
        <v>195</v>
      </c>
      <c r="C7" s="278"/>
      <c r="D7" s="278"/>
      <c r="E7" s="278"/>
      <c r="F7" s="278"/>
      <c r="G7" s="278"/>
      <c r="H7" s="278"/>
      <c r="I7" s="319">
        <f>DSUM('Bestandesdaten &gt;100 ha'!$A$9:$AK$1100,'Bestandesdaten &gt;100 ha'!$D$9,N162:N163)</f>
        <v>0</v>
      </c>
      <c r="J7" s="111" t="s">
        <v>122</v>
      </c>
      <c r="K7" s="111"/>
      <c r="L7" s="111"/>
      <c r="R7" s="161">
        <f>DSUM('Bestandesdaten &gt;100 ha'!$A$8:$AK$1100,'Bestandesdaten &gt;100 ha'!$AK$8,$N162:$N163)</f>
        <v>0</v>
      </c>
      <c r="S7" s="162">
        <f>DSUM('Bestandesdaten &gt;100 ha'!$A$8:$AK$1100,'Bestandesdaten &gt;100 ha'!$AG$8,N162:N163)</f>
        <v>0</v>
      </c>
      <c r="T7" s="163">
        <f>DSUM('Bestandesdaten &gt;100 ha'!$A$8:$AK$1100,'Bestandesdaten &gt;100 ha'!$AC$8,N162:N163)</f>
        <v>0</v>
      </c>
      <c r="U7" s="163">
        <f>DSUM('Bestandesdaten &gt;100 ha'!$A$8:$AK$1100,'Bestandesdaten &gt;100 ha'!$AH$8,N162:N163)</f>
        <v>0</v>
      </c>
      <c r="V7" s="163">
        <f>DSUM('Bestandesdaten &gt;100 ha'!$A$8:$AK$1100,'Bestandesdaten &gt;100 ha'!$AD$8,N162:N163)</f>
        <v>0</v>
      </c>
      <c r="W7" s="163">
        <f>DSUM('Bestandesdaten &gt;100 ha'!$A$8:$AK$1100,'Bestandesdaten &gt;100 ha'!$AI$8,N162:N163)</f>
        <v>0</v>
      </c>
      <c r="X7" s="163">
        <f>DSUM('Bestandesdaten &gt;100 ha'!$A$8:$AK$1100,'Bestandesdaten &gt;100 ha'!$AE$8,N162:N163)</f>
        <v>0</v>
      </c>
      <c r="Y7" s="163">
        <f>DSUM('Bestandesdaten &gt;100 ha'!$A$8:$AK$1100,'Bestandesdaten &gt;100 ha'!$AJ$8,N162:N163)</f>
        <v>0</v>
      </c>
      <c r="Z7" s="164">
        <f>DSUM('Bestandesdaten &gt;100 ha'!$A$8:$AK$1100,'Bestandesdaten &gt;100 ha'!$AF$8,N162:N163)</f>
        <v>0</v>
      </c>
      <c r="AA7" s="161">
        <f>DSUM('Bestandesdaten &gt;100 ha'!$A$8:$AK$1100,'Bestandesdaten &gt;100 ha'!$Z$8,$N162:$N163)</f>
        <v>0</v>
      </c>
    </row>
    <row r="8" spans="1:46" ht="15" hidden="1" x14ac:dyDescent="0.25">
      <c r="A8" s="278"/>
      <c r="B8" s="111"/>
      <c r="C8" s="111"/>
      <c r="D8" s="111"/>
      <c r="E8" s="111"/>
      <c r="F8" s="111"/>
      <c r="G8" s="111"/>
      <c r="H8" s="111"/>
      <c r="I8" s="280"/>
      <c r="J8" s="111"/>
      <c r="K8" s="111"/>
      <c r="L8" s="111"/>
      <c r="N8" s="317" t="e">
        <f>SUM(N79:N134)</f>
        <v>#VALUE!</v>
      </c>
      <c r="R8" s="160"/>
      <c r="S8" s="72"/>
      <c r="T8" s="74"/>
      <c r="U8" s="74"/>
      <c r="V8" s="74"/>
      <c r="W8" s="74"/>
      <c r="X8" s="74"/>
      <c r="Y8" s="74"/>
      <c r="Z8" s="75"/>
      <c r="AA8" s="160"/>
    </row>
    <row r="9" spans="1:46" ht="15" x14ac:dyDescent="0.25">
      <c r="A9" s="278"/>
      <c r="B9" s="278" t="s">
        <v>196</v>
      </c>
      <c r="C9" s="278"/>
      <c r="D9" s="278"/>
      <c r="E9" s="278"/>
      <c r="F9" s="278"/>
      <c r="G9" s="278"/>
      <c r="H9" s="278"/>
      <c r="I9" s="319">
        <f>DSUM('Bestandesdaten &gt;100 ha'!$A$9:$AK$1100,'Bestandesdaten &gt;100 ha'!$D$9,O180:O181)</f>
        <v>0</v>
      </c>
      <c r="J9" s="278" t="s">
        <v>122</v>
      </c>
      <c r="K9" s="111"/>
      <c r="L9" s="111"/>
      <c r="N9" s="317" t="e">
        <f>SUM(N81:N134)</f>
        <v>#VALUE!</v>
      </c>
      <c r="R9" s="161">
        <f>DSUM('Bestandesdaten &gt;100 ha'!$A$8:$AK$1100,'Bestandesdaten &gt;100 ha'!$AK$8,N164:N165)</f>
        <v>0</v>
      </c>
      <c r="S9" s="162">
        <f>DSUM('Bestandesdaten &gt;100 ha'!$A$8:$AK$1100,'Bestandesdaten &gt;100 ha'!$AG$8,N164:N165)</f>
        <v>0</v>
      </c>
      <c r="T9" s="163">
        <f>DSUM('Bestandesdaten &gt;100 ha'!$A$8:$AK$1100,'Bestandesdaten &gt;100 ha'!$AC$8,N164:N165)</f>
        <v>0</v>
      </c>
      <c r="U9" s="163">
        <f>DSUM('Bestandesdaten &gt;100 ha'!$A$8:$AK$1100,'Bestandesdaten &gt;100 ha'!$AH$8,N164:N165)</f>
        <v>0</v>
      </c>
      <c r="V9" s="163">
        <f>DSUM('Bestandesdaten &gt;100 ha'!$A$8:$AK$1100,'Bestandesdaten &gt;100 ha'!$AD$8,N164:N165)</f>
        <v>0</v>
      </c>
      <c r="W9" s="163">
        <f>DSUM('Bestandesdaten &gt;100 ha'!$A$8:$AK$1100,'Bestandesdaten &gt;100 ha'!$AI$8,N164:N165)</f>
        <v>0</v>
      </c>
      <c r="X9" s="163">
        <f>DSUM('Bestandesdaten &gt;100 ha'!$A$8:$AK$1100,'Bestandesdaten &gt;100 ha'!$AE$8,N164:N165)</f>
        <v>0</v>
      </c>
      <c r="Y9" s="163">
        <f>DSUM('Bestandesdaten &gt;100 ha'!$A$8:$AK$1100,'Bestandesdaten &gt;100 ha'!$AJ$8,N164:N165)</f>
        <v>0</v>
      </c>
      <c r="Z9" s="164">
        <f>DSUM('Bestandesdaten &gt;100 ha'!$A$8:$AK$1100,'Bestandesdaten &gt;100 ha'!$AF$8,N164:N165)</f>
        <v>0</v>
      </c>
      <c r="AA9" s="161">
        <f>DSUM('Bestandesdaten &gt;100 ha'!$A$8:$AK$1100,'Bestandesdaten &gt;100 ha'!$Z$8,$N164:$N165)</f>
        <v>0</v>
      </c>
    </row>
    <row r="10" spans="1:46" ht="15" hidden="1" x14ac:dyDescent="0.25">
      <c r="A10" s="278"/>
      <c r="B10" s="111"/>
      <c r="C10" s="111"/>
      <c r="D10" s="111"/>
      <c r="E10" s="111"/>
      <c r="F10" s="111"/>
      <c r="G10" s="111"/>
      <c r="H10" s="111"/>
      <c r="I10" s="280"/>
      <c r="J10" s="111"/>
      <c r="K10" s="111"/>
      <c r="L10" s="111"/>
      <c r="N10" s="317"/>
      <c r="R10" s="160"/>
      <c r="S10" s="72"/>
      <c r="T10" s="74"/>
      <c r="U10" s="74"/>
      <c r="V10" s="74"/>
      <c r="W10" s="74"/>
      <c r="X10" s="74"/>
      <c r="Y10" s="74"/>
      <c r="Z10" s="75"/>
      <c r="AA10" s="160"/>
    </row>
    <row r="11" spans="1:46" ht="15" hidden="1" x14ac:dyDescent="0.25">
      <c r="A11" s="278"/>
      <c r="B11" s="111" t="s">
        <v>225</v>
      </c>
      <c r="C11" s="111"/>
      <c r="D11" s="111"/>
      <c r="E11" s="111"/>
      <c r="F11" s="111"/>
      <c r="G11" s="111"/>
      <c r="H11" s="111"/>
      <c r="I11" s="280">
        <f>DSUM('Bestandesdaten &gt;100 ha'!$A$9:$AK$1100,'Bestandesdaten &gt;100 ha'!$D$9,O182:O183)</f>
        <v>0</v>
      </c>
      <c r="J11" s="111"/>
      <c r="K11" s="111"/>
      <c r="L11" s="111"/>
      <c r="N11" s="317"/>
      <c r="R11" s="161">
        <f>DSUM('Bestandesdaten &gt;100 ha'!$A$8:$AK$1100,'Bestandesdaten &gt;100 ha'!$AK$8,$O182:$O183)</f>
        <v>0</v>
      </c>
      <c r="S11" s="162">
        <f>DSUM('Bestandesdaten &gt;100 ha'!$A$8:$AK$1100,'Bestandesdaten &gt;100 ha'!$AG$8,O182:O183)</f>
        <v>0</v>
      </c>
      <c r="T11" s="163">
        <f>DSUM('Bestandesdaten &gt;100 ha'!$A$8:$AK$1100,'Bestandesdaten &gt;100 ha'!$AC$8,O182:O183)</f>
        <v>0</v>
      </c>
      <c r="U11" s="163">
        <f>DSUM('Bestandesdaten &gt;100 ha'!$A$8:$AK$1100,'Bestandesdaten &gt;100 ha'!$AH$8,O182:O183)</f>
        <v>0</v>
      </c>
      <c r="V11" s="163">
        <f>DSUM('Bestandesdaten &gt;100 ha'!$A$8:$AK$1100,'Bestandesdaten &gt;100 ha'!$AD$8,O182:O183)</f>
        <v>0</v>
      </c>
      <c r="W11" s="163">
        <f>DSUM('Bestandesdaten &gt;100 ha'!$A$8:$AK$1100,'Bestandesdaten &gt;100 ha'!$AI$8,O182:O183)</f>
        <v>0</v>
      </c>
      <c r="X11" s="163">
        <f>DSUM('Bestandesdaten &gt;100 ha'!$A$8:$AK$1100,'Bestandesdaten &gt;100 ha'!$AE$8,O182:O183)</f>
        <v>0</v>
      </c>
      <c r="Y11" s="163">
        <f>DSUM('Bestandesdaten &gt;100 ha'!$A$8:$AK$1100,'Bestandesdaten &gt;100 ha'!$AJ$8,O182:O183)</f>
        <v>0</v>
      </c>
      <c r="Z11" s="164">
        <f>DSUM('Bestandesdaten &gt;100 ha'!$A$8:$AK$1100,'Bestandesdaten &gt;100 ha'!$AF$8,O182:O183)</f>
        <v>0</v>
      </c>
      <c r="AA11" s="161">
        <f>DSUM('Bestandesdaten &gt;100 ha'!$A$8:$AK$1100,'Bestandesdaten &gt;100 ha'!$Z$8,$O182:$O183)</f>
        <v>0</v>
      </c>
    </row>
    <row r="12" spans="1:46" ht="15" hidden="1" x14ac:dyDescent="0.25">
      <c r="A12" s="278"/>
      <c r="B12" s="111"/>
      <c r="C12" s="111"/>
      <c r="D12" s="111"/>
      <c r="E12" s="111"/>
      <c r="F12" s="111"/>
      <c r="G12" s="111"/>
      <c r="H12" s="111"/>
      <c r="I12" s="280"/>
      <c r="J12" s="111"/>
      <c r="K12" s="111"/>
      <c r="L12" s="111"/>
      <c r="N12" s="317"/>
      <c r="R12" s="160"/>
      <c r="S12" s="72"/>
      <c r="T12" s="74"/>
      <c r="U12" s="74"/>
      <c r="V12" s="74"/>
      <c r="W12" s="74"/>
      <c r="X12" s="74"/>
      <c r="Y12" s="74"/>
      <c r="Z12" s="75"/>
      <c r="AA12" s="160"/>
    </row>
    <row r="13" spans="1:46" ht="15" hidden="1" x14ac:dyDescent="0.25">
      <c r="A13" s="278"/>
      <c r="B13" s="111" t="s">
        <v>226</v>
      </c>
      <c r="C13" s="111"/>
      <c r="D13" s="111"/>
      <c r="E13" s="111"/>
      <c r="F13" s="111"/>
      <c r="G13" s="111"/>
      <c r="H13" s="111"/>
      <c r="I13" s="280">
        <f>DSUM('Bestandesdaten &gt;100 ha'!$A$9:$AK$1100,'Bestandesdaten &gt;100 ha'!$D$9,O184:O185)</f>
        <v>0</v>
      </c>
      <c r="J13" s="111"/>
      <c r="K13" s="111"/>
      <c r="L13" s="111"/>
      <c r="N13" s="317"/>
      <c r="R13" s="165">
        <f>DSUM('Bestandesdaten &gt;100 ha'!$A$8:$AK$1100,'Bestandesdaten &gt;100 ha'!$AK$8,O184:O185)</f>
        <v>0</v>
      </c>
      <c r="S13" s="166">
        <f>DSUM('Bestandesdaten &gt;100 ha'!$A$8:$AK$1100,'Bestandesdaten &gt;100 ha'!$AG$8,O184:O185)</f>
        <v>0</v>
      </c>
      <c r="T13" s="167">
        <f>DSUM('Bestandesdaten &gt;100 ha'!$A$8:$AK$1100,'Bestandesdaten &gt;100 ha'!$AC$8,O184:O185)</f>
        <v>0</v>
      </c>
      <c r="U13" s="167">
        <f>DSUM('Bestandesdaten &gt;100 ha'!$A$8:$AK$1100,'Bestandesdaten &gt;100 ha'!$AH$8,O184:O185)</f>
        <v>0</v>
      </c>
      <c r="V13" s="167">
        <f>DSUM('Bestandesdaten &gt;100 ha'!$A$8:$AK$1100,'Bestandesdaten &gt;100 ha'!$AD$8,O184:O185)</f>
        <v>0</v>
      </c>
      <c r="W13" s="167">
        <f>DSUM('Bestandesdaten &gt;100 ha'!$A$8:$AK$1100,'Bestandesdaten &gt;100 ha'!$AI$8,O184:O185)</f>
        <v>0</v>
      </c>
      <c r="X13" s="167">
        <f>DSUM('Bestandesdaten &gt;100 ha'!$A$8:$AK$1100,'Bestandesdaten &gt;100 ha'!$AE$8,O184:O185)</f>
        <v>0</v>
      </c>
      <c r="Y13" s="167">
        <f>DSUM('Bestandesdaten &gt;100 ha'!$A$8:$AK$1100,'Bestandesdaten &gt;100 ha'!$AJ$8,O184:O185)</f>
        <v>0</v>
      </c>
      <c r="Z13" s="168">
        <f>DSUM('Bestandesdaten &gt;100 ha'!$A$8:$AK$1100,'Bestandesdaten &gt;100 ha'!$AF$8,O184:O185)</f>
        <v>0</v>
      </c>
      <c r="AA13" s="165">
        <f>DSUM('Bestandesdaten &gt;100 ha'!$A$8:$AK$1100,'Bestandesdaten &gt;100 ha'!$Z$8,$O184:$O185)</f>
        <v>0</v>
      </c>
    </row>
    <row r="14" spans="1:46" ht="15" hidden="1" x14ac:dyDescent="0.25">
      <c r="A14" s="278"/>
      <c r="B14" s="111"/>
      <c r="C14" s="111"/>
      <c r="D14" s="111"/>
      <c r="E14" s="111"/>
      <c r="F14" s="111"/>
      <c r="G14" s="111"/>
      <c r="H14" s="111"/>
      <c r="I14" s="280"/>
      <c r="J14" s="111"/>
      <c r="K14" s="111"/>
      <c r="L14" s="111"/>
      <c r="N14" s="317"/>
    </row>
    <row r="15" spans="1:46" ht="15" hidden="1" x14ac:dyDescent="0.25">
      <c r="A15" s="278" t="s">
        <v>198</v>
      </c>
      <c r="B15" s="111"/>
      <c r="C15" s="111"/>
      <c r="D15" s="111"/>
      <c r="E15" s="111"/>
      <c r="F15" s="111"/>
      <c r="G15" s="111"/>
      <c r="H15" s="111"/>
      <c r="I15" s="280">
        <f>SUM(F137:F153)</f>
        <v>0</v>
      </c>
      <c r="J15" s="111"/>
      <c r="K15" s="111"/>
      <c r="L15" s="111"/>
      <c r="N15" s="317" t="e">
        <f>SUM(N137:O153)</f>
        <v>#VALUE!</v>
      </c>
    </row>
    <row r="16" spans="1:46" ht="15" hidden="1" x14ac:dyDescent="0.25">
      <c r="A16" s="278"/>
      <c r="B16" s="111"/>
      <c r="C16" s="111"/>
      <c r="D16" s="111"/>
      <c r="E16" s="111"/>
      <c r="F16" s="111"/>
      <c r="G16" s="111"/>
      <c r="H16" s="111"/>
      <c r="I16" s="280"/>
      <c r="J16" s="111"/>
      <c r="K16" s="111"/>
      <c r="L16" s="111"/>
      <c r="N16" s="317"/>
    </row>
    <row r="17" spans="1:25" ht="15" hidden="1" x14ac:dyDescent="0.25">
      <c r="A17" s="278" t="s">
        <v>199</v>
      </c>
      <c r="B17" s="111"/>
      <c r="C17" s="111"/>
      <c r="D17" s="111"/>
      <c r="E17" s="111"/>
      <c r="F17" s="111"/>
      <c r="G17" s="111"/>
      <c r="H17" s="111"/>
      <c r="I17" s="280">
        <f>DSUM('Bestandesdaten &gt;100 ha'!$A$9:$AK$1100,'Bestandesdaten &gt;100 ha'!$D$9,N166:N167)</f>
        <v>0</v>
      </c>
      <c r="J17" s="111"/>
      <c r="K17" s="111"/>
      <c r="L17" s="111"/>
      <c r="N17" s="317" t="e">
        <f>DGET('DB &gt; 100 ha'!$A$2:$E$153,'DB &gt; 100 ha'!$D$2,X390:X391)*I17</f>
        <v>#VALUE!</v>
      </c>
    </row>
    <row r="18" spans="1:25" ht="15" hidden="1" x14ac:dyDescent="0.25">
      <c r="A18" s="278"/>
      <c r="B18" s="111"/>
      <c r="C18" s="111"/>
      <c r="D18" s="111"/>
      <c r="E18" s="111"/>
      <c r="F18" s="111"/>
      <c r="G18" s="111"/>
      <c r="H18" s="111"/>
      <c r="I18" s="280"/>
      <c r="J18" s="111"/>
      <c r="K18" s="111"/>
      <c r="L18" s="111"/>
      <c r="N18" s="317"/>
    </row>
    <row r="19" spans="1:25" ht="15" hidden="1" x14ac:dyDescent="0.25">
      <c r="A19" s="278" t="s">
        <v>200</v>
      </c>
      <c r="B19" s="111"/>
      <c r="C19" s="111"/>
      <c r="D19" s="111"/>
      <c r="E19" s="111"/>
      <c r="F19" s="111"/>
      <c r="G19" s="111"/>
      <c r="H19" s="111"/>
      <c r="I19" s="280">
        <f>DSUM('Bestandesdaten &gt;100 ha'!$A$9:$AK$1100,'Bestandesdaten &gt;100 ha'!$D$9,O186:P187)</f>
        <v>0</v>
      </c>
      <c r="J19" s="111"/>
      <c r="K19" s="111"/>
      <c r="L19" s="111"/>
      <c r="N19" s="317" t="e">
        <f>IF(I19&gt;0.5,O19*I19,DGET('DB &gt; 100 ha'!$A$2:$E$153,'DB &gt; 100 ha'!$D$2,X392:X393)*I19)</f>
        <v>#VALUE!</v>
      </c>
      <c r="O19" s="65" t="e">
        <f>DGET('DB &gt; 100 ha'!$A$2:$E$153,'DB &gt; 100 ha'!$D$2,Y392:Y393)</f>
        <v>#VALUE!</v>
      </c>
    </row>
    <row r="20" spans="1:25" ht="15" hidden="1" x14ac:dyDescent="0.25">
      <c r="A20" s="278"/>
      <c r="B20" s="111"/>
      <c r="C20" s="111"/>
      <c r="D20" s="111"/>
      <c r="E20" s="111"/>
      <c r="F20" s="111"/>
      <c r="G20" s="111"/>
      <c r="H20" s="111"/>
      <c r="I20" s="280"/>
      <c r="J20" s="111"/>
      <c r="K20" s="111"/>
      <c r="L20" s="111"/>
      <c r="N20" s="317"/>
    </row>
    <row r="21" spans="1:25" ht="15" hidden="1" x14ac:dyDescent="0.25">
      <c r="A21" s="278" t="s">
        <v>201</v>
      </c>
      <c r="B21" s="111"/>
      <c r="C21" s="111"/>
      <c r="D21" s="111"/>
      <c r="E21" s="111"/>
      <c r="F21" s="111"/>
      <c r="G21" s="111"/>
      <c r="H21" s="111"/>
      <c r="I21" s="280"/>
      <c r="J21" s="111"/>
      <c r="K21" s="111"/>
      <c r="L21" s="111"/>
      <c r="N21" s="317"/>
      <c r="R21" s="79" t="s">
        <v>103</v>
      </c>
      <c r="S21" s="77"/>
      <c r="T21" s="77" t="s">
        <v>105</v>
      </c>
      <c r="U21" s="77"/>
      <c r="V21" s="77" t="s">
        <v>107</v>
      </c>
      <c r="W21" s="77"/>
      <c r="X21" s="77" t="s">
        <v>217</v>
      </c>
      <c r="Y21" s="78"/>
    </row>
    <row r="22" spans="1:25" ht="15" hidden="1" x14ac:dyDescent="0.25">
      <c r="A22" s="278"/>
      <c r="B22" s="111" t="s">
        <v>213</v>
      </c>
      <c r="C22" s="111"/>
      <c r="D22" s="111"/>
      <c r="E22" s="111"/>
      <c r="F22" s="111"/>
      <c r="G22" s="111"/>
      <c r="H22" s="111"/>
      <c r="I22" s="280">
        <f>SUM(R22:X22)</f>
        <v>0</v>
      </c>
      <c r="J22" s="111"/>
      <c r="K22" s="111"/>
      <c r="L22" s="111"/>
      <c r="N22" s="317" t="e">
        <f>DGET('DB &gt; 100 ha'!$A$2:$E$153,'DB &gt; 100 ha'!$D$2,V394:X395)*I22</f>
        <v>#VALUE!</v>
      </c>
      <c r="R22" s="169">
        <f>DSUM('Bestandesdaten &gt;100 ha'!$A$9:$AK$1100,'Bestandesdaten &gt;100 ha'!$D$9,N168:O169)</f>
        <v>0</v>
      </c>
      <c r="S22" s="74"/>
      <c r="T22" s="170">
        <f>DSUM('Bestandesdaten &gt;100 ha'!$A$9:$AK$1100,'Bestandesdaten &gt;100 ha'!$D$9,P168:Q169)</f>
        <v>0</v>
      </c>
      <c r="U22" s="74"/>
      <c r="V22" s="170">
        <f>DSUM('Bestandesdaten &gt;100 ha'!$A$9:$AK$1100,'Bestandesdaten &gt;100 ha'!$D$9,R168:S169)</f>
        <v>0</v>
      </c>
      <c r="W22" s="74"/>
      <c r="X22" s="170">
        <f>DSUM('Bestandesdaten &gt;100 ha'!$A$9:$AK$1100,'Bestandesdaten &gt;100 ha'!$D$9,T168:U169)</f>
        <v>0</v>
      </c>
      <c r="Y22" s="75"/>
    </row>
    <row r="23" spans="1:25" ht="15" hidden="1" x14ac:dyDescent="0.25">
      <c r="A23" s="278"/>
      <c r="B23" s="111"/>
      <c r="C23" s="111"/>
      <c r="D23" s="111"/>
      <c r="E23" s="111"/>
      <c r="F23" s="111"/>
      <c r="G23" s="111"/>
      <c r="H23" s="111"/>
      <c r="I23" s="280"/>
      <c r="J23" s="111"/>
      <c r="K23" s="111"/>
      <c r="L23" s="111"/>
      <c r="N23" s="317"/>
      <c r="R23" s="72"/>
      <c r="S23" s="74"/>
      <c r="T23" s="74"/>
      <c r="U23" s="74"/>
      <c r="V23" s="74"/>
      <c r="W23" s="74"/>
      <c r="X23" s="74"/>
      <c r="Y23" s="75"/>
    </row>
    <row r="24" spans="1:25" ht="15" hidden="1" x14ac:dyDescent="0.25">
      <c r="A24" s="278"/>
      <c r="B24" s="111" t="s">
        <v>202</v>
      </c>
      <c r="C24" s="111"/>
      <c r="D24" s="111"/>
      <c r="E24" s="111"/>
      <c r="F24" s="111"/>
      <c r="G24" s="111"/>
      <c r="H24" s="111"/>
      <c r="I24" s="280">
        <f>R24-I22</f>
        <v>0</v>
      </c>
      <c r="J24" s="111"/>
      <c r="K24" s="111"/>
      <c r="L24" s="111"/>
      <c r="N24" s="317" t="e">
        <f>DGET('DB &gt; 100 ha'!$A$2:$E$153,'DB &gt; 100 ha'!$D$2,V396:X397)*I24</f>
        <v>#VALUE!</v>
      </c>
      <c r="R24" s="171">
        <f>DSUM('Bestandesdaten &gt;100 ha'!$A$9:$AK$1100,'Bestandesdaten &gt;100 ha'!$D$9,N170:O171)</f>
        <v>0</v>
      </c>
      <c r="S24" s="67"/>
      <c r="T24" s="67"/>
      <c r="U24" s="67"/>
      <c r="V24" s="67"/>
      <c r="W24" s="67"/>
      <c r="X24" s="67"/>
      <c r="Y24" s="76"/>
    </row>
    <row r="25" spans="1:25" ht="15" hidden="1" x14ac:dyDescent="0.25">
      <c r="A25" s="278"/>
      <c r="B25" s="111"/>
      <c r="C25" s="111"/>
      <c r="D25" s="111"/>
      <c r="E25" s="111"/>
      <c r="F25" s="111"/>
      <c r="G25" s="111"/>
      <c r="H25" s="111"/>
      <c r="I25" s="280"/>
      <c r="J25" s="111"/>
      <c r="K25" s="111"/>
      <c r="L25" s="111"/>
      <c r="N25" s="317"/>
    </row>
    <row r="26" spans="1:25" ht="15" hidden="1" x14ac:dyDescent="0.25">
      <c r="A26" s="278" t="s">
        <v>203</v>
      </c>
      <c r="B26" s="111"/>
      <c r="C26" s="111"/>
      <c r="D26" s="111"/>
      <c r="E26" s="111"/>
      <c r="F26" s="111"/>
      <c r="G26" s="111"/>
      <c r="H26" s="111"/>
      <c r="I26" s="280">
        <f>DSUM('Bestandesdaten &gt;100 ha'!$A$9:$AK$1100,'Bestandesdaten &gt;100 ha'!$D$9,O172:O173)</f>
        <v>0</v>
      </c>
      <c r="J26" s="111"/>
      <c r="K26" s="111"/>
      <c r="L26" s="111"/>
      <c r="N26" s="317" t="e">
        <f>DGET('DB &gt; 100 ha'!$A$2:$E$153,'DB &gt; 100 ha'!$D$2,V398:X399)*I26</f>
        <v>#VALUE!</v>
      </c>
    </row>
    <row r="27" spans="1:25" ht="15" hidden="1" x14ac:dyDescent="0.25">
      <c r="A27" s="278"/>
      <c r="B27" s="111"/>
      <c r="C27" s="111"/>
      <c r="D27" s="111"/>
      <c r="E27" s="111"/>
      <c r="F27" s="111"/>
      <c r="G27" s="111"/>
      <c r="H27" s="111"/>
      <c r="I27" s="280"/>
      <c r="J27" s="111"/>
      <c r="K27" s="111"/>
      <c r="L27" s="111"/>
      <c r="N27" s="317"/>
    </row>
    <row r="28" spans="1:25" ht="15" hidden="1" x14ac:dyDescent="0.25">
      <c r="A28" s="278" t="s">
        <v>204</v>
      </c>
      <c r="B28" s="111"/>
      <c r="C28" s="111"/>
      <c r="D28" s="111"/>
      <c r="E28" s="111"/>
      <c r="F28" s="111"/>
      <c r="G28" s="111"/>
      <c r="H28" s="111"/>
      <c r="I28" s="280">
        <f>DSUM('Bestandesdaten &gt;100 ha'!$A$9:$AK$1100,'Bestandesdaten &gt;100 ha'!$D$9,O174:O175)</f>
        <v>0</v>
      </c>
      <c r="J28" s="111"/>
      <c r="K28" s="111"/>
      <c r="L28" s="111"/>
      <c r="N28" s="317" t="e">
        <f>DGET('DB &gt; 100 ha'!$A$2:$E$153,'DB &gt; 100 ha'!$D$2,V400:X401)*I28</f>
        <v>#VALUE!</v>
      </c>
    </row>
    <row r="29" spans="1:25" ht="15" hidden="1" x14ac:dyDescent="0.25">
      <c r="A29" s="278"/>
      <c r="B29" s="111"/>
      <c r="C29" s="111"/>
      <c r="D29" s="111"/>
      <c r="E29" s="111"/>
      <c r="F29" s="111"/>
      <c r="G29" s="111"/>
      <c r="H29" s="111"/>
      <c r="I29" s="280"/>
      <c r="J29" s="111"/>
      <c r="K29" s="111"/>
      <c r="L29" s="111"/>
      <c r="N29" s="317"/>
    </row>
    <row r="30" spans="1:25" ht="15" hidden="1" x14ac:dyDescent="0.25">
      <c r="A30" s="278" t="s">
        <v>205</v>
      </c>
      <c r="B30" s="111"/>
      <c r="C30" s="111"/>
      <c r="D30" s="111"/>
      <c r="E30" s="111"/>
      <c r="F30" s="111"/>
      <c r="G30" s="111"/>
      <c r="H30" s="111"/>
      <c r="I30" s="280">
        <f>DSUM('Bestandesdaten &gt;100 ha'!$A$9:$AK$1100,'Bestandesdaten &gt;100 ha'!$D$9,O176:O177)</f>
        <v>0</v>
      </c>
      <c r="J30" s="111"/>
      <c r="K30" s="111"/>
      <c r="L30" s="111"/>
      <c r="N30" s="317" t="e">
        <f>DGET('DB &gt; 100 ha'!$A$2:$E$153,'DB &gt; 100 ha'!$D$2,V402:X403)*I30</f>
        <v>#VALUE!</v>
      </c>
    </row>
    <row r="31" spans="1:25" ht="15" hidden="1" x14ac:dyDescent="0.25">
      <c r="A31" s="278"/>
      <c r="B31" s="111"/>
      <c r="C31" s="111"/>
      <c r="D31" s="111"/>
      <c r="E31" s="111"/>
      <c r="F31" s="111"/>
      <c r="G31" s="111"/>
      <c r="H31" s="111"/>
      <c r="I31" s="280"/>
      <c r="J31" s="111"/>
      <c r="K31" s="111"/>
      <c r="L31" s="111"/>
      <c r="N31" s="317"/>
    </row>
    <row r="32" spans="1:25" ht="15" hidden="1" x14ac:dyDescent="0.25">
      <c r="A32" s="278" t="s">
        <v>206</v>
      </c>
      <c r="B32" s="111"/>
      <c r="C32" s="111"/>
      <c r="D32" s="111"/>
      <c r="E32" s="111"/>
      <c r="F32" s="111"/>
      <c r="G32" s="111"/>
      <c r="H32" s="111"/>
      <c r="I32" s="280"/>
      <c r="J32" s="111"/>
      <c r="K32" s="111"/>
      <c r="L32" s="111"/>
      <c r="N32" s="317"/>
    </row>
    <row r="33" spans="1:21" ht="15" hidden="1" x14ac:dyDescent="0.25">
      <c r="A33" s="278"/>
      <c r="B33" s="111" t="s">
        <v>207</v>
      </c>
      <c r="C33" s="111"/>
      <c r="D33" s="111"/>
      <c r="E33" s="111"/>
      <c r="F33" s="111"/>
      <c r="G33" s="111"/>
      <c r="H33" s="111"/>
      <c r="I33" s="280">
        <f>DSUM('Bestandesdaten &gt;100 ha'!$A$9:$AK$1100,'Bestandesdaten &gt;100 ha'!$D$9,O178:P179)</f>
        <v>0</v>
      </c>
      <c r="J33" s="111"/>
      <c r="K33" s="111"/>
      <c r="L33" s="111"/>
      <c r="N33" s="317" t="e">
        <f>DGET('DB &gt; 100 ha'!$A$2:$E$153,'DB &gt; 100 ha'!$D$2,V404:X405)*I33</f>
        <v>#VALUE!</v>
      </c>
    </row>
    <row r="34" spans="1:21" ht="15" hidden="1" x14ac:dyDescent="0.25">
      <c r="A34" s="278"/>
      <c r="B34" s="111"/>
      <c r="C34" s="111"/>
      <c r="D34" s="111"/>
      <c r="E34" s="111"/>
      <c r="F34" s="111"/>
      <c r="G34" s="111"/>
      <c r="H34" s="111"/>
      <c r="I34" s="280"/>
      <c r="J34" s="111"/>
      <c r="K34" s="111"/>
      <c r="L34" s="111"/>
      <c r="N34" s="317"/>
    </row>
    <row r="35" spans="1:21" ht="15" hidden="1" x14ac:dyDescent="0.25">
      <c r="A35" s="278"/>
      <c r="B35" s="111" t="s">
        <v>208</v>
      </c>
      <c r="C35" s="111"/>
      <c r="D35" s="111"/>
      <c r="E35" s="111"/>
      <c r="F35" s="111"/>
      <c r="G35" s="111"/>
      <c r="H35" s="111"/>
      <c r="I35" s="280">
        <f>DSUM('Bestandesdaten &gt;100 ha'!$A$9:$AK$1100,'Bestandesdaten &gt;100 ha'!$D$9,O188:O189)</f>
        <v>0</v>
      </c>
      <c r="J35" s="111"/>
      <c r="K35" s="111"/>
      <c r="L35" s="111"/>
      <c r="N35" s="317" t="e">
        <f>DGET('DB &gt; 100 ha'!$A$2:$E$153,'DB &gt; 100 ha'!$D$2,V404:X405)*I35</f>
        <v>#VALUE!</v>
      </c>
    </row>
    <row r="36" spans="1:21" ht="15" hidden="1" x14ac:dyDescent="0.25">
      <c r="A36" s="278"/>
      <c r="B36" s="111"/>
      <c r="C36" s="111"/>
      <c r="D36" s="111"/>
      <c r="E36" s="111"/>
      <c r="F36" s="111"/>
      <c r="G36" s="111"/>
      <c r="H36" s="111"/>
      <c r="I36" s="280"/>
      <c r="J36" s="111"/>
      <c r="K36" s="111"/>
      <c r="L36" s="111"/>
      <c r="N36" s="317"/>
    </row>
    <row r="37" spans="1:21" ht="15" hidden="1" x14ac:dyDescent="0.25">
      <c r="A37" s="281" t="s">
        <v>209</v>
      </c>
      <c r="B37" s="282"/>
      <c r="C37" s="282"/>
      <c r="D37" s="282"/>
      <c r="E37" s="282"/>
      <c r="F37" s="282"/>
      <c r="G37" s="282"/>
      <c r="H37" s="282"/>
      <c r="I37" s="283">
        <f>SUM(I5:I36)</f>
        <v>5</v>
      </c>
      <c r="J37" s="282"/>
      <c r="K37" s="282"/>
      <c r="L37" s="284"/>
      <c r="N37" s="317" t="e">
        <f>ROUND(SUM(N4:N36),-2)</f>
        <v>#VALUE!</v>
      </c>
      <c r="O37" s="318" t="s">
        <v>358</v>
      </c>
      <c r="P37" s="302" t="e">
        <f>N37/I37</f>
        <v>#VALUE!</v>
      </c>
      <c r="Q37" s="65" t="s">
        <v>359</v>
      </c>
    </row>
    <row r="38" spans="1:21" hidden="1" x14ac:dyDescent="0.2">
      <c r="B38" s="65" t="s">
        <v>233</v>
      </c>
      <c r="I38" s="212">
        <f>SUM(I5:I13)</f>
        <v>5</v>
      </c>
      <c r="J38" s="65" t="s">
        <v>122</v>
      </c>
    </row>
    <row r="39" spans="1:21" ht="6" hidden="1" customHeight="1" x14ac:dyDescent="0.2"/>
    <row r="40" spans="1:21" ht="21" hidden="1" customHeight="1" x14ac:dyDescent="0.25">
      <c r="A40" s="286" t="s">
        <v>239</v>
      </c>
      <c r="B40" s="287"/>
      <c r="C40" s="287"/>
      <c r="D40" s="287"/>
      <c r="E40" s="287"/>
      <c r="F40" s="287"/>
      <c r="G40" s="287"/>
      <c r="H40" s="287"/>
      <c r="I40" s="288"/>
      <c r="J40" s="289"/>
      <c r="K40" s="287"/>
      <c r="L40" s="287"/>
      <c r="N40" s="65" t="s">
        <v>312</v>
      </c>
    </row>
    <row r="41" spans="1:21" ht="16.5" hidden="1" customHeight="1" x14ac:dyDescent="0.25">
      <c r="A41" s="157" t="s">
        <v>241</v>
      </c>
      <c r="N41" s="65" t="s">
        <v>318</v>
      </c>
      <c r="O41" s="65" t="s">
        <v>319</v>
      </c>
    </row>
    <row r="42" spans="1:21" ht="15" hidden="1" x14ac:dyDescent="0.25">
      <c r="B42" s="156" t="s">
        <v>242</v>
      </c>
      <c r="K42" s="174">
        <f>'Flächenübersicht &gt;100 ha'!K42</f>
        <v>0</v>
      </c>
      <c r="L42" s="65" t="s">
        <v>142</v>
      </c>
      <c r="N42" s="300">
        <f>DGET('DB &gt; 100 ha'!$F$2:$N$41,'DB &gt; 100 ha'!$I$2,$V$269:$X$270)</f>
        <v>3</v>
      </c>
    </row>
    <row r="43" spans="1:21" hidden="1" x14ac:dyDescent="0.2">
      <c r="B43" s="156" t="s">
        <v>243</v>
      </c>
      <c r="K43" s="175">
        <f>'Flächenübersicht &gt;100 ha'!K43</f>
        <v>0</v>
      </c>
      <c r="L43" s="65" t="s">
        <v>244</v>
      </c>
    </row>
    <row r="44" spans="1:21" ht="16.5" hidden="1" customHeight="1" x14ac:dyDescent="0.25">
      <c r="A44" s="157" t="s">
        <v>245</v>
      </c>
      <c r="B44" s="156"/>
    </row>
    <row r="45" spans="1:21" ht="16.5" hidden="1" customHeight="1" x14ac:dyDescent="0.25">
      <c r="A45" s="157"/>
      <c r="B45" s="156"/>
      <c r="D45" s="383" t="s">
        <v>247</v>
      </c>
      <c r="E45" s="384"/>
      <c r="F45" s="384"/>
      <c r="G45" s="384"/>
      <c r="H45" s="385"/>
    </row>
    <row r="46" spans="1:21" hidden="1" x14ac:dyDescent="0.2">
      <c r="B46" s="383" t="s">
        <v>246</v>
      </c>
      <c r="C46" s="385"/>
      <c r="D46" s="176" t="s">
        <v>143</v>
      </c>
      <c r="E46" s="78"/>
      <c r="F46" s="177" t="s">
        <v>144</v>
      </c>
      <c r="G46" s="178"/>
      <c r="H46" s="178" t="s">
        <v>148</v>
      </c>
    </row>
    <row r="47" spans="1:21" hidden="1" x14ac:dyDescent="0.2">
      <c r="B47" s="79" t="s">
        <v>121</v>
      </c>
      <c r="C47" s="77"/>
      <c r="D47" s="213">
        <f>SUM(T5:T13)-F47</f>
        <v>5</v>
      </c>
      <c r="E47" s="180">
        <f>IF(D47=0,0,D47/$H$54)</f>
        <v>1</v>
      </c>
      <c r="F47" s="217">
        <f>SUM(S5:S13)</f>
        <v>0</v>
      </c>
      <c r="G47" s="182">
        <f>F47/$H$54</f>
        <v>0</v>
      </c>
      <c r="H47" s="218">
        <f>SUM(T5:T13)</f>
        <v>5</v>
      </c>
      <c r="R47" s="304">
        <v>0</v>
      </c>
      <c r="S47" s="304">
        <f>E47*R47</f>
        <v>0</v>
      </c>
      <c r="T47" s="304">
        <v>0.54</v>
      </c>
      <c r="U47" s="304">
        <f>G47*T47</f>
        <v>0</v>
      </c>
    </row>
    <row r="48" spans="1:21" ht="4.5" hidden="1" customHeight="1" x14ac:dyDescent="0.2">
      <c r="B48" s="72"/>
      <c r="C48" s="74"/>
      <c r="D48" s="214"/>
      <c r="E48" s="164"/>
      <c r="F48" s="214"/>
      <c r="G48" s="164"/>
      <c r="H48" s="219"/>
      <c r="R48" s="304"/>
      <c r="S48" s="304"/>
      <c r="T48" s="304"/>
    </row>
    <row r="49" spans="1:21" hidden="1" x14ac:dyDescent="0.2">
      <c r="B49" s="72" t="s">
        <v>149</v>
      </c>
      <c r="C49" s="74"/>
      <c r="D49" s="214">
        <f>SUM(V5:V13)-F49</f>
        <v>0</v>
      </c>
      <c r="E49" s="182">
        <f>IF(D49=0,0,D49/$H$54)</f>
        <v>0</v>
      </c>
      <c r="F49" s="217">
        <f>SUM(U5:U13)</f>
        <v>0</v>
      </c>
      <c r="G49" s="182">
        <f t="shared" ref="G49:G53" si="0">F49/$H$54</f>
        <v>0</v>
      </c>
      <c r="H49" s="219">
        <f>SUM(V5:V13)</f>
        <v>0</v>
      </c>
      <c r="R49" s="304">
        <v>0.46</v>
      </c>
      <c r="S49" s="304">
        <f>E49*R49</f>
        <v>0</v>
      </c>
      <c r="T49" s="304">
        <v>0.68</v>
      </c>
      <c r="U49" s="304">
        <f>G49*T49</f>
        <v>0</v>
      </c>
    </row>
    <row r="50" spans="1:21" ht="4.5" hidden="1" customHeight="1" x14ac:dyDescent="0.2">
      <c r="B50" s="72"/>
      <c r="C50" s="74"/>
      <c r="D50" s="214"/>
      <c r="E50" s="164"/>
      <c r="F50" s="214"/>
      <c r="G50" s="164"/>
      <c r="H50" s="219"/>
      <c r="R50" s="304"/>
      <c r="S50" s="304"/>
      <c r="T50" s="304"/>
    </row>
    <row r="51" spans="1:21" hidden="1" x14ac:dyDescent="0.2">
      <c r="B51" s="72" t="s">
        <v>150</v>
      </c>
      <c r="C51" s="74"/>
      <c r="D51" s="214">
        <f>SUM(X5:X13)-F51</f>
        <v>0</v>
      </c>
      <c r="E51" s="182">
        <f>IF(D51=0,0,D51/$H$54)</f>
        <v>0</v>
      </c>
      <c r="F51" s="217">
        <f>SUM(W5:W13)</f>
        <v>0</v>
      </c>
      <c r="G51" s="182">
        <f t="shared" si="0"/>
        <v>0</v>
      </c>
      <c r="H51" s="219">
        <f>SUM(X5:X13)</f>
        <v>0</v>
      </c>
      <c r="R51" s="304">
        <v>0.81</v>
      </c>
      <c r="S51" s="304">
        <f>E51*R51</f>
        <v>0</v>
      </c>
      <c r="T51" s="304">
        <v>0.95</v>
      </c>
      <c r="U51" s="304">
        <f>G51*T51</f>
        <v>0</v>
      </c>
    </row>
    <row r="52" spans="1:21" ht="4.5" hidden="1" customHeight="1" x14ac:dyDescent="0.2">
      <c r="B52" s="72"/>
      <c r="C52" s="74"/>
      <c r="D52" s="214"/>
      <c r="E52" s="164"/>
      <c r="F52" s="214"/>
      <c r="G52" s="164"/>
      <c r="H52" s="219"/>
      <c r="R52" s="304"/>
      <c r="S52" s="304"/>
      <c r="T52" s="304"/>
    </row>
    <row r="53" spans="1:21" hidden="1" x14ac:dyDescent="0.2">
      <c r="B53" s="80" t="s">
        <v>151</v>
      </c>
      <c r="C53" s="67"/>
      <c r="D53" s="215">
        <f>SUM(Z5:Z13)-F53</f>
        <v>0</v>
      </c>
      <c r="E53" s="183">
        <f>IF(D53=0,0,D53/$H$54)</f>
        <v>0</v>
      </c>
      <c r="F53" s="217">
        <f>SUM(Y5:Y13)</f>
        <v>0</v>
      </c>
      <c r="G53" s="183">
        <f t="shared" si="0"/>
        <v>0</v>
      </c>
      <c r="H53" s="220">
        <f>SUM(Z5:Z13)</f>
        <v>0</v>
      </c>
      <c r="R53" s="304">
        <v>0.95</v>
      </c>
      <c r="S53" s="304">
        <f>E53*R53</f>
        <v>0</v>
      </c>
      <c r="T53" s="304">
        <v>1</v>
      </c>
      <c r="U53" s="304">
        <f>G53*T53</f>
        <v>0</v>
      </c>
    </row>
    <row r="54" spans="1:21" ht="15" hidden="1" x14ac:dyDescent="0.25">
      <c r="B54" s="184"/>
      <c r="C54" s="185" t="s">
        <v>157</v>
      </c>
      <c r="D54" s="216">
        <f>SUM(D47:D53)</f>
        <v>5</v>
      </c>
      <c r="E54" s="186"/>
      <c r="F54" s="216">
        <f>SUM(F47:F53)</f>
        <v>0</v>
      </c>
      <c r="G54" s="186"/>
      <c r="H54" s="221">
        <f>SUM(H47:H53)</f>
        <v>5</v>
      </c>
      <c r="S54" s="307">
        <f>SUM(S47:S53)</f>
        <v>0</v>
      </c>
      <c r="T54" s="132" t="s">
        <v>335</v>
      </c>
      <c r="U54" s="307">
        <f>SUM(U47:U53)</f>
        <v>0</v>
      </c>
    </row>
    <row r="55" spans="1:21" ht="5.25" hidden="1" customHeight="1" x14ac:dyDescent="0.25">
      <c r="B55" s="74"/>
      <c r="C55" s="131"/>
      <c r="D55" s="163"/>
      <c r="E55" s="163"/>
      <c r="F55" s="163"/>
      <c r="G55" s="163"/>
      <c r="H55" s="187"/>
    </row>
    <row r="56" spans="1:21" ht="15" hidden="1" x14ac:dyDescent="0.25">
      <c r="A56" s="157" t="s">
        <v>248</v>
      </c>
      <c r="B56" s="74"/>
      <c r="C56" s="131"/>
      <c r="D56" s="163"/>
      <c r="E56" s="163"/>
      <c r="F56" s="163"/>
      <c r="G56" s="163"/>
      <c r="H56" s="187"/>
    </row>
    <row r="57" spans="1:21" ht="28.5" hidden="1" customHeight="1" x14ac:dyDescent="0.2">
      <c r="A57" s="291" t="s">
        <v>249</v>
      </c>
      <c r="B57" s="382" t="s">
        <v>262</v>
      </c>
      <c r="C57" s="382"/>
      <c r="D57" s="382"/>
      <c r="E57" s="382"/>
      <c r="F57" s="382"/>
      <c r="G57" s="382"/>
      <c r="H57" s="382"/>
      <c r="I57" s="382"/>
      <c r="J57" s="382"/>
      <c r="K57" s="175">
        <f>'Flächenübersicht &gt;100 ha'!K57</f>
        <v>0</v>
      </c>
      <c r="L57" s="305" t="s">
        <v>250</v>
      </c>
      <c r="N57" s="65">
        <f>IF(K57&gt;50%,100,IF(K57&gt;30,55,IF(K57&gt;10,27,0)))</f>
        <v>0</v>
      </c>
    </row>
    <row r="58" spans="1:21" ht="28.5" hidden="1" customHeight="1" x14ac:dyDescent="0.2">
      <c r="A58" s="291" t="s">
        <v>251</v>
      </c>
      <c r="B58" s="382" t="s">
        <v>252</v>
      </c>
      <c r="C58" s="382"/>
      <c r="D58" s="382"/>
      <c r="E58" s="382"/>
      <c r="F58" s="382"/>
      <c r="G58" s="382"/>
      <c r="H58" s="382"/>
      <c r="I58" s="382"/>
      <c r="J58" s="382"/>
      <c r="K58" s="175">
        <f>'Flächenübersicht &gt;100 ha'!K58</f>
        <v>0</v>
      </c>
      <c r="L58" s="305" t="s">
        <v>261</v>
      </c>
      <c r="N58" s="65">
        <f>IF(K58&gt;1,18,0)</f>
        <v>0</v>
      </c>
    </row>
    <row r="59" spans="1:21" ht="28.5" hidden="1" customHeight="1" x14ac:dyDescent="0.25">
      <c r="A59" s="291" t="s">
        <v>253</v>
      </c>
      <c r="B59" s="382" t="s">
        <v>254</v>
      </c>
      <c r="C59" s="382"/>
      <c r="D59" s="382"/>
      <c r="E59" s="382"/>
      <c r="F59" s="382"/>
      <c r="G59" s="382"/>
      <c r="H59" s="382"/>
      <c r="I59" s="382"/>
      <c r="J59" s="382"/>
      <c r="K59" s="175" t="str">
        <f>'Flächenübersicht &gt;100 ha'!K59</f>
        <v>-</v>
      </c>
      <c r="L59" s="290">
        <f>IF($I$38=0,0,SUM(AA5:AA13)/$I$38)</f>
        <v>0</v>
      </c>
      <c r="N59" s="65">
        <f>IF(K59="ja",36,0)</f>
        <v>0</v>
      </c>
      <c r="O59" s="309">
        <f>IF(SUM(N57:N59)&gt;100,100,SUM(N57:N59))/100</f>
        <v>0</v>
      </c>
    </row>
    <row r="60" spans="1:21" ht="28.5" hidden="1" customHeight="1" x14ac:dyDescent="0.2">
      <c r="A60" s="291" t="s">
        <v>256</v>
      </c>
      <c r="B60" s="382" t="s">
        <v>257</v>
      </c>
      <c r="C60" s="382"/>
      <c r="D60" s="382"/>
      <c r="E60" s="382"/>
      <c r="F60" s="382"/>
      <c r="G60" s="382"/>
      <c r="H60" s="382"/>
      <c r="I60" s="382"/>
      <c r="J60" s="382"/>
      <c r="K60" s="175">
        <f>'Flächenübersicht &gt;100 ha'!K61</f>
        <v>0</v>
      </c>
      <c r="L60" s="65" t="s">
        <v>244</v>
      </c>
    </row>
    <row r="61" spans="1:21" ht="3.75" hidden="1" customHeight="1" x14ac:dyDescent="0.25">
      <c r="A61" s="157"/>
      <c r="B61" s="74"/>
      <c r="C61" s="131"/>
      <c r="D61" s="163"/>
      <c r="E61" s="163"/>
      <c r="F61" s="163"/>
      <c r="G61" s="163"/>
      <c r="H61" s="187"/>
    </row>
    <row r="62" spans="1:21" ht="15" hidden="1" x14ac:dyDescent="0.25">
      <c r="A62" s="157" t="s">
        <v>258</v>
      </c>
      <c r="B62" s="74"/>
      <c r="C62" s="131"/>
      <c r="D62" s="163"/>
      <c r="E62" s="163"/>
      <c r="F62" s="163"/>
      <c r="G62" s="163"/>
      <c r="H62" s="187"/>
    </row>
    <row r="63" spans="1:21" ht="15" hidden="1" x14ac:dyDescent="0.25">
      <c r="A63" s="157"/>
      <c r="B63" s="74" t="s">
        <v>259</v>
      </c>
      <c r="C63" s="131"/>
      <c r="D63" s="163"/>
      <c r="E63" s="163"/>
      <c r="F63" s="163"/>
      <c r="G63" s="163"/>
      <c r="H63" s="187"/>
      <c r="K63" s="175">
        <f>'Flächenübersicht &gt;100 ha'!K64</f>
        <v>0</v>
      </c>
      <c r="L63" s="65" t="s">
        <v>122</v>
      </c>
      <c r="N63" s="304">
        <f>IF(K63=0,0,K63/SUM(I5:I13))</f>
        <v>0</v>
      </c>
      <c r="O63" s="65">
        <f>IF(N63&gt;=0.05,2,IF(N63&gt;=0.02,1,0))</f>
        <v>0</v>
      </c>
    </row>
    <row r="64" spans="1:21" ht="15" hidden="1" x14ac:dyDescent="0.25">
      <c r="B64" s="74" t="s">
        <v>260</v>
      </c>
      <c r="C64" s="131"/>
      <c r="D64" s="163"/>
      <c r="E64" s="163"/>
      <c r="F64" s="163"/>
      <c r="G64" s="163"/>
      <c r="H64" s="187"/>
      <c r="K64" s="175">
        <f>'Flächenübersicht &gt;100 ha'!K65</f>
        <v>0</v>
      </c>
      <c r="L64" s="65" t="s">
        <v>261</v>
      </c>
      <c r="N64" s="65">
        <f>IF(K64&gt;3,1,0)</f>
        <v>0</v>
      </c>
      <c r="O64" s="157">
        <f>IF(O63=0,0,IF(N64=1,N64*O63,1))</f>
        <v>0</v>
      </c>
    </row>
    <row r="65" spans="1:38" ht="15" hidden="1" x14ac:dyDescent="0.25">
      <c r="B65" s="74" t="s">
        <v>341</v>
      </c>
      <c r="C65" s="131"/>
      <c r="D65" s="163"/>
      <c r="E65" s="163"/>
      <c r="F65" s="163"/>
      <c r="G65" s="163"/>
      <c r="H65" s="187"/>
      <c r="K65" s="292"/>
      <c r="O65" s="181"/>
    </row>
    <row r="66" spans="1:38" ht="15" hidden="1" x14ac:dyDescent="0.25">
      <c r="A66" s="157" t="s">
        <v>270</v>
      </c>
      <c r="B66" s="74"/>
      <c r="C66" s="131"/>
      <c r="D66" s="163"/>
      <c r="E66" s="163"/>
      <c r="F66" s="163"/>
      <c r="G66" s="163"/>
      <c r="H66" s="187"/>
    </row>
    <row r="67" spans="1:38" ht="15" hidden="1" x14ac:dyDescent="0.25">
      <c r="A67" s="157"/>
      <c r="B67" s="74"/>
      <c r="C67" s="131"/>
      <c r="D67" s="163"/>
      <c r="E67" s="163"/>
      <c r="F67" s="386" t="s">
        <v>274</v>
      </c>
      <c r="G67" s="387"/>
      <c r="H67" s="387"/>
      <c r="I67" s="387"/>
      <c r="J67" s="387"/>
      <c r="K67" s="387"/>
      <c r="L67" s="388"/>
    </row>
    <row r="68" spans="1:38" hidden="1" x14ac:dyDescent="0.2">
      <c r="C68" s="159" t="s">
        <v>162</v>
      </c>
      <c r="D68" s="389" t="s">
        <v>273</v>
      </c>
      <c r="E68" s="390"/>
      <c r="F68" s="225" t="s">
        <v>163</v>
      </c>
      <c r="G68" s="226" t="s">
        <v>164</v>
      </c>
      <c r="H68" s="226" t="s">
        <v>165</v>
      </c>
      <c r="I68" s="226" t="s">
        <v>166</v>
      </c>
      <c r="J68" s="226" t="s">
        <v>167</v>
      </c>
      <c r="K68" s="226" t="s">
        <v>168</v>
      </c>
      <c r="L68" s="227" t="s">
        <v>169</v>
      </c>
    </row>
    <row r="69" spans="1:38" hidden="1" x14ac:dyDescent="0.2">
      <c r="B69" s="130"/>
      <c r="C69" s="233" t="s">
        <v>271</v>
      </c>
      <c r="D69" s="389" t="s">
        <v>272</v>
      </c>
      <c r="E69" s="390"/>
      <c r="F69" s="179"/>
      <c r="G69" s="249">
        <f>IF(G75=0,0,SUM(G73:G74)/G75)</f>
        <v>0</v>
      </c>
      <c r="H69" s="249">
        <f t="shared" ref="H69:L69" si="1">IF(H75=0,0,SUM(H73:H74)/H75)</f>
        <v>0</v>
      </c>
      <c r="I69" s="249">
        <f t="shared" si="1"/>
        <v>0</v>
      </c>
      <c r="J69" s="249">
        <f t="shared" si="1"/>
        <v>0</v>
      </c>
      <c r="K69" s="249">
        <f t="shared" si="1"/>
        <v>0</v>
      </c>
      <c r="L69" s="250">
        <f t="shared" si="1"/>
        <v>0</v>
      </c>
    </row>
    <row r="70" spans="1:38" ht="15" hidden="1" x14ac:dyDescent="0.25">
      <c r="B70" s="74"/>
      <c r="C70" s="234" t="s">
        <v>277</v>
      </c>
      <c r="D70" s="391" t="s">
        <v>275</v>
      </c>
      <c r="E70" s="392"/>
      <c r="F70" s="236"/>
      <c r="G70" s="237"/>
      <c r="H70" s="238"/>
      <c r="I70" s="237"/>
      <c r="J70" s="237"/>
      <c r="K70" s="237"/>
      <c r="L70" s="239"/>
    </row>
    <row r="71" spans="1:38" ht="15" hidden="1" x14ac:dyDescent="0.25">
      <c r="B71" s="74"/>
      <c r="C71" s="235"/>
      <c r="D71" s="393" t="s">
        <v>276</v>
      </c>
      <c r="E71" s="394"/>
      <c r="F71" s="240"/>
      <c r="G71" s="241"/>
      <c r="H71" s="242"/>
      <c r="I71" s="241"/>
      <c r="J71" s="241"/>
      <c r="K71" s="241"/>
      <c r="L71" s="243"/>
    </row>
    <row r="72" spans="1:38" ht="15" hidden="1" x14ac:dyDescent="0.25">
      <c r="B72" s="74"/>
      <c r="C72" s="129"/>
      <c r="D72" s="381"/>
      <c r="E72" s="381"/>
      <c r="F72" s="163"/>
      <c r="G72" s="163"/>
      <c r="H72" s="187"/>
    </row>
    <row r="73" spans="1:38" hidden="1" x14ac:dyDescent="0.2">
      <c r="B73" s="74"/>
      <c r="C73" s="129" t="s">
        <v>281</v>
      </c>
      <c r="D73" s="311"/>
      <c r="E73" s="311"/>
      <c r="F73" s="244"/>
      <c r="G73" s="244">
        <f>DSUM('Bestandesdaten &gt;100 ha'!$A$9:$AK$1100,'Bestandesdaten &gt;100 ha'!$AA$9,$Z$197:$AC$198)</f>
        <v>0</v>
      </c>
      <c r="H73" s="244">
        <f>DSUM('Bestandesdaten &gt;100 ha'!$A$9:$AK$1100,'Bestandesdaten &gt;100 ha'!$AA$9,$AD$197:$AG$198)</f>
        <v>0</v>
      </c>
      <c r="I73" s="245">
        <f>DSUM('Bestandesdaten &gt;100 ha'!$A$9:$AK$1100,'Bestandesdaten &gt;100 ha'!$AA$9,$AH$197:$AK$198)</f>
        <v>0</v>
      </c>
      <c r="J73" s="245">
        <f>DSUM('Bestandesdaten &gt;100 ha'!$A$9:$AK$1100,'Bestandesdaten &gt;100 ha'!$AA$9,$AL$197:$AO$198)</f>
        <v>0</v>
      </c>
      <c r="K73" s="245">
        <f>DSUM('Bestandesdaten &gt;100 ha'!$A$9:$AK$1100,'Bestandesdaten &gt;100 ha'!$AA$9,$AP$197:$AS$198)</f>
        <v>0</v>
      </c>
      <c r="L73" s="245">
        <f>DSUM('Bestandesdaten &gt;100 ha'!$A$9:$AK$1100,'Bestandesdaten &gt;100 ha'!$AA$9,$AT$197:$AW$198)</f>
        <v>0</v>
      </c>
    </row>
    <row r="74" spans="1:38" hidden="1" x14ac:dyDescent="0.2">
      <c r="B74" s="74"/>
      <c r="C74" s="129" t="s">
        <v>285</v>
      </c>
      <c r="D74" s="311"/>
      <c r="E74" s="311"/>
      <c r="F74" s="244"/>
      <c r="G74" s="244"/>
      <c r="H74" s="244"/>
      <c r="I74" s="244"/>
      <c r="J74" s="244"/>
      <c r="K74" s="244"/>
      <c r="L74" s="244"/>
      <c r="W74" s="301"/>
      <c r="X74" s="302"/>
    </row>
    <row r="75" spans="1:38" hidden="1" x14ac:dyDescent="0.2">
      <c r="B75" s="74"/>
      <c r="C75" s="129" t="s">
        <v>286</v>
      </c>
      <c r="D75" s="311"/>
      <c r="E75" s="311"/>
      <c r="F75" s="244"/>
      <c r="G75" s="244"/>
      <c r="H75" s="244"/>
      <c r="I75" s="244"/>
      <c r="J75" s="244"/>
      <c r="K75" s="244"/>
      <c r="L75" s="244"/>
    </row>
    <row r="76" spans="1:38" hidden="1" x14ac:dyDescent="0.2"/>
    <row r="77" spans="1:38" ht="23.25" customHeight="1" x14ac:dyDescent="0.25">
      <c r="A77" s="246" t="s">
        <v>282</v>
      </c>
      <c r="B77" s="247"/>
      <c r="C77" s="248"/>
      <c r="D77" s="248"/>
      <c r="E77" s="248"/>
      <c r="F77" s="248"/>
      <c r="G77" s="248"/>
      <c r="H77" s="248"/>
      <c r="I77" s="248"/>
      <c r="J77" s="248"/>
      <c r="K77" s="248"/>
      <c r="L77" s="248"/>
      <c r="N77" s="315"/>
      <c r="O77" s="315"/>
      <c r="Q77" s="65" t="s">
        <v>360</v>
      </c>
      <c r="T77" s="320">
        <v>0.5</v>
      </c>
    </row>
    <row r="78" spans="1:38" ht="15" x14ac:dyDescent="0.25">
      <c r="B78" s="132"/>
      <c r="D78" s="401" t="s">
        <v>84</v>
      </c>
      <c r="E78" s="402"/>
      <c r="F78" s="402"/>
      <c r="G78" s="402"/>
      <c r="H78" s="402"/>
      <c r="I78" s="402"/>
      <c r="J78" s="402"/>
      <c r="K78" s="402"/>
      <c r="L78" s="403"/>
      <c r="N78" s="315"/>
      <c r="O78" s="315"/>
    </row>
    <row r="79" spans="1:38" ht="15" x14ac:dyDescent="0.25">
      <c r="B79" s="231" t="s">
        <v>162</v>
      </c>
      <c r="C79" s="188"/>
      <c r="D79" s="225" t="s">
        <v>269</v>
      </c>
      <c r="E79" s="226" t="s">
        <v>268</v>
      </c>
      <c r="F79" s="226" t="s">
        <v>280</v>
      </c>
      <c r="G79" s="226" t="s">
        <v>164</v>
      </c>
      <c r="H79" s="226" t="s">
        <v>165</v>
      </c>
      <c r="I79" s="226" t="s">
        <v>166</v>
      </c>
      <c r="J79" s="226" t="s">
        <v>167</v>
      </c>
      <c r="K79" s="226" t="s">
        <v>168</v>
      </c>
      <c r="L79" s="227" t="s">
        <v>169</v>
      </c>
      <c r="N79" s="315"/>
      <c r="O79" s="315"/>
      <c r="AD79" s="65" t="s">
        <v>325</v>
      </c>
      <c r="AE79" s="65" t="s">
        <v>326</v>
      </c>
      <c r="AF79" s="65" t="s">
        <v>324</v>
      </c>
      <c r="AG79" s="65" t="s">
        <v>327</v>
      </c>
      <c r="AH79" s="65" t="s">
        <v>327</v>
      </c>
      <c r="AI79" s="65" t="s">
        <v>328</v>
      </c>
      <c r="AJ79" s="65" t="s">
        <v>329</v>
      </c>
      <c r="AK79" s="65" t="s">
        <v>330</v>
      </c>
      <c r="AL79" s="65" t="s">
        <v>331</v>
      </c>
    </row>
    <row r="80" spans="1:38" hidden="1" x14ac:dyDescent="0.2">
      <c r="B80" s="189" t="s">
        <v>0</v>
      </c>
      <c r="N80" s="315"/>
      <c r="O80" s="315"/>
    </row>
    <row r="81" spans="2:38" x14ac:dyDescent="0.2">
      <c r="B81" s="398" t="str">
        <f>'Bestandesdaten &gt;100 ha'!AV10</f>
        <v>Fi/Ta</v>
      </c>
      <c r="C81" s="159" t="s">
        <v>170</v>
      </c>
      <c r="D81" s="190">
        <f>DSUM('Bestandesdaten &gt;100 ha'!$A$9:$AK$1100,'Bestandesdaten &gt;100 ha'!$D$9,$N$197:$Q$198)</f>
        <v>0</v>
      </c>
      <c r="E81" s="191">
        <f>DSUM('Bestandesdaten &gt;100 ha'!$A$9:$AK$1100,'Bestandesdaten &gt;100 ha'!$D$9,$R$197:$U$198)</f>
        <v>0</v>
      </c>
      <c r="F81" s="191">
        <f>DSUM('Bestandesdaten &gt;100 ha'!$A$9:$AK$1100,'Bestandesdaten &gt;100 ha'!$D$9,$V$197:$Y$198)</f>
        <v>0</v>
      </c>
      <c r="G81" s="191">
        <f>DSUM('Bestandesdaten &gt;100 ha'!$A$9:$AK$1100,'Bestandesdaten &gt;100 ha'!$D$9,$Z$197:$AC$198)</f>
        <v>0</v>
      </c>
      <c r="H81" s="191">
        <f>DSUM('Bestandesdaten &gt;100 ha'!$A$9:$AK$1100,'Bestandesdaten &gt;100 ha'!$D$9,$AD$197:$AG$198)</f>
        <v>0</v>
      </c>
      <c r="I81" s="191">
        <f>DSUM('Bestandesdaten &gt;100 ha'!$A$9:$AK$1100,'Bestandesdaten &gt;100 ha'!$D$9,$AH$197:$AK$198)</f>
        <v>0</v>
      </c>
      <c r="J81" s="191">
        <f>DSUM('Bestandesdaten &gt;100 ha'!$A$9:$AK$1100,'Bestandesdaten &gt;100 ha'!$D$9,$AL$197:$AO$198)</f>
        <v>0</v>
      </c>
      <c r="K81" s="191">
        <f>DSUM('Bestandesdaten &gt;100 ha'!$A$9:$AK$1100,'Bestandesdaten &gt;100 ha'!$D$9,$AP$197:$AS$198)</f>
        <v>0</v>
      </c>
      <c r="L81" s="192">
        <f>DSUM('Bestandesdaten &gt;100 ha'!$A$9:$AK$1100,'Bestandesdaten &gt;100 ha'!$D$9,$AT$197:$AW$198)</f>
        <v>0</v>
      </c>
      <c r="N81" s="316" t="e">
        <f>SUM(Q86:Z86)</f>
        <v>#VALUE!</v>
      </c>
      <c r="O81" s="315"/>
      <c r="Q81" s="65" t="s">
        <v>2</v>
      </c>
      <c r="R81" s="65" t="e">
        <f>DGET('DB &gt; 100 ha'!$A$2:$E$153,'DB &gt; 100 ha'!$D$2,V267:X268)</f>
        <v>#VALUE!</v>
      </c>
      <c r="S81" s="65" t="e">
        <f>DGET('DB &gt; 100 ha'!$A$2:$E$153,'DB &gt; 100 ha'!$D$2,Y267:AA268)</f>
        <v>#VALUE!</v>
      </c>
      <c r="T81" s="65" t="e">
        <f>DGET('DB &gt; 100 ha'!$A$2:$E$153,'DB &gt; 100 ha'!$D$2,AB267:AD268)</f>
        <v>#VALUE!</v>
      </c>
      <c r="U81" s="65" t="e">
        <f>DGET('DB &gt; 100 ha'!$A$2:$E$153,'DB &gt; 100 ha'!$D$2,AE267:AG268)</f>
        <v>#VALUE!</v>
      </c>
      <c r="V81" s="65" t="e">
        <f>DGET('DB &gt; 100 ha'!$A$2:$E$153,'DB &gt; 100 ha'!$D$2,AH267:AJ268)</f>
        <v>#VALUE!</v>
      </c>
      <c r="W81" s="65" t="e">
        <f>DGET('DB &gt; 100 ha'!$A$2:$E$153,'DB &gt; 100 ha'!$D$2,AK267:AM268)</f>
        <v>#VALUE!</v>
      </c>
      <c r="X81" s="65" t="e">
        <f>DGET('DB &gt; 100 ha'!$A$2:$E$153,'DB &gt; 100 ha'!$D$2,AN267:AP268)</f>
        <v>#VALUE!</v>
      </c>
      <c r="Y81" s="65" t="e">
        <f>DGET('DB &gt; 100 ha'!$A$2:$E$153,'DB &gt; 100 ha'!$D$2,AQ267:AS268)</f>
        <v>#VALUE!</v>
      </c>
      <c r="Z81" s="65" t="e">
        <f>DGET('DB &gt; 100 ha'!$A$2:$E$153,'DB &gt; 100 ha'!$D$2,AT267:AV268)</f>
        <v>#VALUE!</v>
      </c>
      <c r="AB81" s="210" t="s">
        <v>321</v>
      </c>
      <c r="AD81" s="65">
        <f>Y270</f>
        <v>3</v>
      </c>
      <c r="AE81" s="65">
        <f>AC270</f>
        <v>3</v>
      </c>
      <c r="AF81" s="65">
        <f>AG270</f>
        <v>3</v>
      </c>
      <c r="AG81" s="65">
        <f>AK270</f>
        <v>3</v>
      </c>
      <c r="AH81" s="65">
        <f>AO270</f>
        <v>3</v>
      </c>
      <c r="AI81" s="65">
        <f>AS270</f>
        <v>3</v>
      </c>
      <c r="AJ81" s="65">
        <f>AW270</f>
        <v>3</v>
      </c>
      <c r="AK81" s="65">
        <f>BA270</f>
        <v>3</v>
      </c>
      <c r="AL81" s="65">
        <f>BE270</f>
        <v>3</v>
      </c>
    </row>
    <row r="82" spans="2:38" ht="5.25" customHeight="1" x14ac:dyDescent="0.2">
      <c r="B82" s="399"/>
      <c r="C82" s="160"/>
      <c r="D82" s="72"/>
      <c r="E82" s="74"/>
      <c r="F82" s="74"/>
      <c r="G82" s="74"/>
      <c r="H82" s="74"/>
      <c r="I82" s="74"/>
      <c r="J82" s="74"/>
      <c r="K82" s="74"/>
      <c r="L82" s="75"/>
      <c r="N82" s="315"/>
      <c r="O82" s="315"/>
      <c r="AB82" s="210" t="s">
        <v>322</v>
      </c>
      <c r="AD82" s="65">
        <f>Y271</f>
        <v>0</v>
      </c>
      <c r="AE82" s="65">
        <f>AC271</f>
        <v>0</v>
      </c>
      <c r="AF82" s="65">
        <f>AG271</f>
        <v>0</v>
      </c>
      <c r="AG82" s="65">
        <f>AK271</f>
        <v>0</v>
      </c>
      <c r="AH82" s="65">
        <f>AO271</f>
        <v>0</v>
      </c>
      <c r="AI82" s="65">
        <f>AS271</f>
        <v>0</v>
      </c>
      <c r="AJ82" s="65">
        <f>AW271</f>
        <v>0</v>
      </c>
      <c r="AK82" s="65">
        <f>BA271</f>
        <v>0</v>
      </c>
      <c r="AL82" s="65">
        <f>BE271</f>
        <v>0</v>
      </c>
    </row>
    <row r="83" spans="2:38" ht="15" x14ac:dyDescent="0.25">
      <c r="B83" s="399"/>
      <c r="C83" s="160" t="s">
        <v>171</v>
      </c>
      <c r="D83" s="193">
        <f>IF(D81=0,0,DSUM('Bestandesdaten &gt;100 ha'!$A$9:$AK$1100,'Bestandesdaten &gt;100 ha'!$V$9,$N$197:$Q$198)/D81)</f>
        <v>0</v>
      </c>
      <c r="E83" s="194">
        <f>IF(E81=0,0,DSUM('Bestandesdaten &gt;100 ha'!$A$9:$AK$1100,'Bestandesdaten &gt;100 ha'!$V$9,$R$197:$U$198)/E81)</f>
        <v>0</v>
      </c>
      <c r="F83" s="194">
        <f>IF(F81=0,0,DSUM('Bestandesdaten &gt;100 ha'!$A$9:$AK$1100,'Bestandesdaten &gt;100 ha'!$V$9,$V$197:$Y$198)/F81)</f>
        <v>0</v>
      </c>
      <c r="G83" s="194">
        <f>IF(G81=0,0,DSUM('Bestandesdaten &gt;100 ha'!$A$9:$AK$1100,'Bestandesdaten &gt;100 ha'!$V$9,$Z$197:$AC$198)/G81)</f>
        <v>0</v>
      </c>
      <c r="H83" s="194">
        <f>IF(H81=0,0,DSUM('Bestandesdaten &gt;100 ha'!$A$9:$AK$1100,'Bestandesdaten &gt;100 ha'!$V$9,$AD$197:$AG$198)/H81)</f>
        <v>0</v>
      </c>
      <c r="I83" s="194">
        <f>IF(I81=0,0,DSUM('Bestandesdaten &gt;100 ha'!$A$9:$AK$1100,'Bestandesdaten &gt;100 ha'!$V$9,$AH$197:$AK$198)/I81)</f>
        <v>0</v>
      </c>
      <c r="J83" s="194">
        <f>IF(J81=0,0,DSUM('Bestandesdaten &gt;100 ha'!$A$9:$AK$1100,'Bestandesdaten &gt;100 ha'!$V$9,$AL$197:$AO$198)/J81)</f>
        <v>0</v>
      </c>
      <c r="K83" s="194">
        <f>IF(K81=0,0,DSUM('Bestandesdaten &gt;100 ha'!$A$9:$AK$1100,'Bestandesdaten &gt;100 ha'!$V$9,$AP$197:$AS$198)/K81)</f>
        <v>0</v>
      </c>
      <c r="L83" s="195">
        <f>IF(L81=0,0,DSUM('Bestandesdaten &gt;100 ha'!$A$9:$AK$1100,'Bestandesdaten &gt;100 ha'!$V$9,$AT$197:$AW$198)/L81)</f>
        <v>0</v>
      </c>
      <c r="N83" s="316" t="e">
        <f>SUM(Q87:Z87)</f>
        <v>#VALUE!</v>
      </c>
      <c r="O83" s="315"/>
      <c r="Q83" s="65" t="s">
        <v>311</v>
      </c>
      <c r="R83" s="294">
        <v>0.1</v>
      </c>
      <c r="S83" s="294">
        <v>0.1</v>
      </c>
      <c r="T83" s="294">
        <v>0.16</v>
      </c>
      <c r="U83" s="294">
        <v>0.35</v>
      </c>
      <c r="V83" s="294">
        <v>0.83</v>
      </c>
      <c r="W83" s="294">
        <v>1.36</v>
      </c>
      <c r="X83" s="294">
        <v>1.6</v>
      </c>
      <c r="Y83" s="294">
        <v>1.7</v>
      </c>
      <c r="Z83" s="294">
        <v>1.72</v>
      </c>
      <c r="AB83" s="306" t="s">
        <v>323</v>
      </c>
      <c r="AD83" s="65">
        <f>Y273</f>
        <v>41</v>
      </c>
      <c r="AE83" s="65">
        <f>AC273</f>
        <v>41</v>
      </c>
      <c r="AF83" s="65">
        <f>AG273</f>
        <v>41</v>
      </c>
      <c r="AG83" s="65">
        <f>AK273</f>
        <v>41</v>
      </c>
      <c r="AH83" s="65">
        <f>AO273</f>
        <v>41</v>
      </c>
      <c r="AI83" s="65">
        <f>AS273</f>
        <v>41</v>
      </c>
      <c r="AJ83" s="65">
        <f>AW273</f>
        <v>41</v>
      </c>
      <c r="AK83" s="65">
        <f>BA273</f>
        <v>41</v>
      </c>
      <c r="AL83" s="65">
        <f>BE273</f>
        <v>41</v>
      </c>
    </row>
    <row r="84" spans="2:38" ht="5.25" customHeight="1" x14ac:dyDescent="0.2">
      <c r="B84" s="399"/>
      <c r="C84" s="160"/>
      <c r="D84" s="312"/>
      <c r="E84" s="311"/>
      <c r="F84" s="311"/>
      <c r="G84" s="311"/>
      <c r="H84" s="311"/>
      <c r="I84" s="311"/>
      <c r="J84" s="311"/>
      <c r="K84" s="311"/>
      <c r="L84" s="313"/>
      <c r="N84" s="315"/>
      <c r="O84" s="315"/>
      <c r="AB84" s="210" t="s">
        <v>339</v>
      </c>
      <c r="AD84" s="65">
        <f>Y277</f>
        <v>0</v>
      </c>
      <c r="AE84" s="65">
        <f>AC277</f>
        <v>0</v>
      </c>
      <c r="AF84" s="65">
        <f>AG277</f>
        <v>0</v>
      </c>
      <c r="AG84" s="65">
        <f>AK277</f>
        <v>0</v>
      </c>
      <c r="AH84" s="65">
        <f>AO277</f>
        <v>0</v>
      </c>
      <c r="AI84" s="65">
        <f>AS277</f>
        <v>0</v>
      </c>
      <c r="AJ84" s="65">
        <f>AW277</f>
        <v>0</v>
      </c>
      <c r="AK84" s="65">
        <f>BA277</f>
        <v>0</v>
      </c>
      <c r="AL84" s="65">
        <f>BE277</f>
        <v>0</v>
      </c>
    </row>
    <row r="85" spans="2:38" x14ac:dyDescent="0.2">
      <c r="B85" s="400"/>
      <c r="C85" s="198" t="s">
        <v>172</v>
      </c>
      <c r="D85" s="228"/>
      <c r="E85" s="229"/>
      <c r="F85" s="199">
        <f>IF(F83=0,0,DSUM('Bestandesdaten &gt;100 ha'!$A$9:$AK$1100,'Bestandesdaten &gt;100 ha'!$D$9,$V$197:$Y$198)/F81)</f>
        <v>0</v>
      </c>
      <c r="G85" s="199">
        <f>IF(G83=0,0,DSUM('Bestandesdaten &gt;100 ha'!$A$9:$AK$1100,'Bestandesdaten &gt;100 ha'!$W$9,$Z$197:$AC$198)/G81)</f>
        <v>0</v>
      </c>
      <c r="H85" s="199">
        <f>IF(H83=0,0,DSUM('Bestandesdaten &gt;100 ha'!$A$9:$AK$1100,'Bestandesdaten &gt;100 ha'!$W$9,$AD$197:$AG$198)/H81)</f>
        <v>0</v>
      </c>
      <c r="I85" s="199">
        <f>IF(I83=0,0,DSUM('Bestandesdaten &gt;100 ha'!$A$9:$AK$1100,'Bestandesdaten &gt;100 ha'!$W$9,$AH$197:$AK$198)/I81)</f>
        <v>0</v>
      </c>
      <c r="J85" s="199">
        <f>IF(J83=0,0,DSUM('Bestandesdaten &gt;100 ha'!$A$9:$AK$1100,'Bestandesdaten &gt;100 ha'!$W$9,$AL$197:$AO$198)/J81)</f>
        <v>0</v>
      </c>
      <c r="K85" s="199">
        <f>IF(K83=0,0,DSUM('Bestandesdaten &gt;100 ha'!$A$9:$AK$1100,'Bestandesdaten &gt;100 ha'!$W$9,$AP$197:$AS$198)/K81)</f>
        <v>0</v>
      </c>
      <c r="L85" s="277">
        <f>IF(L83=0,0,DSUM('Bestandesdaten &gt;100 ha'!$A$9:$AK$1100,'Bestandesdaten &gt;100 ha'!$W$9,$AT$197:$AW$198)/L81)</f>
        <v>0</v>
      </c>
      <c r="N85" s="315"/>
      <c r="O85" s="315"/>
      <c r="Q85" s="65" t="s">
        <v>344</v>
      </c>
      <c r="R85" s="65">
        <f t="shared" ref="R85:Z85" si="2">ROUND((AD81+AD82+AD84+AD83*($S$54+$U$54)+$O$59*AD85),0)</f>
        <v>3</v>
      </c>
      <c r="S85" s="65">
        <f t="shared" si="2"/>
        <v>3</v>
      </c>
      <c r="T85" s="65">
        <f t="shared" si="2"/>
        <v>3</v>
      </c>
      <c r="U85" s="65">
        <f t="shared" si="2"/>
        <v>3</v>
      </c>
      <c r="V85" s="65">
        <f t="shared" si="2"/>
        <v>3</v>
      </c>
      <c r="W85" s="65">
        <f t="shared" si="2"/>
        <v>3</v>
      </c>
      <c r="X85" s="65">
        <f t="shared" si="2"/>
        <v>3</v>
      </c>
      <c r="Y85" s="65">
        <f t="shared" si="2"/>
        <v>3</v>
      </c>
      <c r="Z85" s="65">
        <f t="shared" si="2"/>
        <v>3</v>
      </c>
      <c r="AB85" s="308" t="s">
        <v>338</v>
      </c>
      <c r="AD85" s="65">
        <f>Y275</f>
        <v>11</v>
      </c>
      <c r="AE85" s="65">
        <f>AC275</f>
        <v>11</v>
      </c>
      <c r="AF85" s="65">
        <f>AG275</f>
        <v>11</v>
      </c>
      <c r="AG85" s="65">
        <f>AK275</f>
        <v>11</v>
      </c>
      <c r="AH85" s="65">
        <f>AO275</f>
        <v>11</v>
      </c>
      <c r="AI85" s="65">
        <f>AS275</f>
        <v>11</v>
      </c>
      <c r="AJ85" s="65">
        <f>AW275</f>
        <v>11</v>
      </c>
      <c r="AK85" s="65">
        <f>BA275</f>
        <v>11</v>
      </c>
      <c r="AL85" s="65">
        <f>BE275</f>
        <v>11</v>
      </c>
    </row>
    <row r="86" spans="2:38" ht="15" customHeight="1" x14ac:dyDescent="0.2">
      <c r="N86" s="315"/>
      <c r="O86" s="315"/>
      <c r="Q86" s="65" t="s">
        <v>345</v>
      </c>
      <c r="R86" s="310" t="e">
        <f>IF((R81*$T$77*R83*(1-R85/100)*D81)&lt;'DB &gt; 100 ha'!$R$35,'DB &gt; 100 ha'!$R$35*D81,R81*$T$77*R83*(1-R85/100)*D81)</f>
        <v>#VALUE!</v>
      </c>
      <c r="S86" s="310" t="e">
        <f>IF((S81*$T$77*S83*(1-S85/100)*E81)&lt;'DB &gt; 100 ha'!$R$35,'DB &gt; 100 ha'!$R$35*E81,S81*$T$77*S83*(1-S85/100)*E81)</f>
        <v>#VALUE!</v>
      </c>
      <c r="T86" s="310" t="e">
        <f>IF((T81*$T$77*T83*(1-T85/100)*F81)&lt;'DB &gt; 100 ha'!$R$35,'DB &gt; 100 ha'!$R$35*F81*F85,T81*$T$77*T83*(1-T85/100)*F81*F85)</f>
        <v>#VALUE!</v>
      </c>
      <c r="U86" s="310" t="e">
        <f>IF((U81*$T$77*U83*(1-U85/100)*G81)&lt;'DB &gt; 100 ha'!$R$35,'DB &gt; 100 ha'!$R$35*G81*G85,U81*$T$77*U83*(1-U85/100)*((G81-G73)*G85+G73*G85*0.6))</f>
        <v>#VALUE!</v>
      </c>
      <c r="V86" s="310" t="e">
        <f>IF((V81*$T$77*V83*(1-V85/100)*H81)&lt;'DB &gt; 100 ha'!$R$35,'DB &gt; 100 ha'!$R$35*H81*H85,V81*$T$77*V83*(1-V85/100)*((H81-H73)*H85+H73*H85*0.6))</f>
        <v>#VALUE!</v>
      </c>
      <c r="W86" s="310" t="e">
        <f>IF((W81*$T$77*W83*(1-W85/100)*I81)&lt;'DB &gt; 100 ha'!$R$35,'DB &gt; 100 ha'!$R$35*I81*I85,W81*$T$77*W83*(1-W85/100)*((I81-I73)*I85+I73*I85*0.6))</f>
        <v>#VALUE!</v>
      </c>
      <c r="X86" s="310" t="e">
        <f>IF((X81*$T$77*X83*(1-X85/100)*J81)&lt;'DB &gt; 100 ha'!$R$35,'DB &gt; 100 ha'!$R$35*J81*J85,X81*$T$77*X83*(1-X85/100)*((J81-J73)*J85+J73*J85*0.6))</f>
        <v>#VALUE!</v>
      </c>
      <c r="Y86" s="310" t="e">
        <f>IF((Y81*$T$77*Y83*(1-Y85/100)*K81)&lt;'DB &gt; 100 ha'!$R$35,'DB &gt; 100 ha'!$R$35*K81*K85,Y81*$T$77*Y83*(1-Y85/100)*((K81-K73)*K85+K73*K85*0.6))</f>
        <v>#VALUE!</v>
      </c>
      <c r="Z86" s="310" t="e">
        <f>IF((Z81*$T$77*Z83*(1-Z85/100)*L81)&lt;'DB &gt; 100 ha'!$R$35,'DB &gt; 100 ha'!$R$35*L81*L85,Z81*$T$77*Z83*(1-Z85/100)*((L81-L73)*L85+L73*L85*0.6))</f>
        <v>#VALUE!</v>
      </c>
      <c r="AB86" s="65" t="s">
        <v>343</v>
      </c>
    </row>
    <row r="87" spans="2:38" ht="17.25" customHeight="1" x14ac:dyDescent="0.2">
      <c r="B87" s="128" t="s">
        <v>0</v>
      </c>
      <c r="N87" s="315"/>
      <c r="O87" s="315"/>
      <c r="Q87" s="65" t="s">
        <v>349</v>
      </c>
      <c r="T87" s="310" t="e">
        <f>IF(T81*$R83*(1-T85/100)&lt;'DB &gt; 100 ha'!$R$35,'DB &gt; 100 ha'!$R$35*F81*(1-F85),T81*$R83*(1-T85/100)*F81*(1-F85))</f>
        <v>#VALUE!</v>
      </c>
      <c r="U87" s="310" t="e">
        <f>IF(U81*$R83*(1-U85/100)&lt;'DB &gt; 100 ha'!$R$35,'DB &gt; 100 ha'!$R$35*G81*(1-G85),U81*$R83*(1-U85/100)*G81*(1-G85))</f>
        <v>#VALUE!</v>
      </c>
      <c r="V87" s="310" t="e">
        <f>IF(V81*$R83*(1-V85/100)&lt;'DB &gt; 100 ha'!$R$35,'DB &gt; 100 ha'!$R$35*H81*(1-H85),V81*$R83*(1-V85/100)*H81*(1-H85))</f>
        <v>#VALUE!</v>
      </c>
      <c r="W87" s="310" t="e">
        <f>IF(W81*$R83*(1-W85/100)&lt;'DB &gt; 100 ha'!$R$35,'DB &gt; 100 ha'!$R$35*I81*(1-I85),W81*$R83*(1-W85/100)*I81*(1-I85))</f>
        <v>#VALUE!</v>
      </c>
      <c r="X87" s="310" t="e">
        <f>IF(X81*$R83*(1-X85/100)&lt;'DB &gt; 100 ha'!$R$35,'DB &gt; 100 ha'!$R$35*J81*(1-J85),X81*$R83*(1-X85/100)*J81*(1-J85))</f>
        <v>#VALUE!</v>
      </c>
      <c r="Y87" s="310" t="e">
        <f>IF(Y81*$R83*(1-Y85/100)&lt;'DB &gt; 100 ha'!$R$35,'DB &gt; 100 ha'!$R$35*K81*(1-K85),Y81*$R83*(1-Y85/100)*K81*(1-K85))</f>
        <v>#VALUE!</v>
      </c>
      <c r="Z87" s="310" t="e">
        <f>IF(Z81*$R83*(1-Z85/100)&lt;'DB &gt; 100 ha'!$R$35,'DB &gt; 100 ha'!$R$35*L81*(1-L85),Z81*$R83*(1-Z85/100)*L81*(1-L85))</f>
        <v>#VALUE!</v>
      </c>
    </row>
    <row r="88" spans="2:38" x14ac:dyDescent="0.2">
      <c r="B88" s="398" t="str">
        <f>'Bestandesdaten &gt;100 ha'!AV12</f>
        <v>W-Ki</v>
      </c>
      <c r="C88" s="159" t="s">
        <v>170</v>
      </c>
      <c r="D88" s="190">
        <f>DSUM('Bestandesdaten &gt;100 ha'!$A$9:$AK$1100,'Bestandesdaten &gt;100 ha'!$D$9,N200:Q201)</f>
        <v>0</v>
      </c>
      <c r="E88" s="191">
        <f>DSUM('Bestandesdaten &gt;100 ha'!$A$9:$AK$1100,'Bestandesdaten &gt;100 ha'!$D$9,R200:U201)</f>
        <v>0</v>
      </c>
      <c r="F88" s="191">
        <f>DSUM('Bestandesdaten &gt;100 ha'!$A$9:$AK$1100,'Bestandesdaten &gt;100 ha'!$D$9,V200:Y201)</f>
        <v>0</v>
      </c>
      <c r="G88" s="191">
        <f>DSUM('Bestandesdaten &gt;100 ha'!$A$9:$AK$1100,'Bestandesdaten &gt;100 ha'!$D$9,Z200:AC201)</f>
        <v>0</v>
      </c>
      <c r="H88" s="191">
        <f>DSUM('Bestandesdaten &gt;100 ha'!$A$9:$AK$1100,'Bestandesdaten &gt;100 ha'!$D$9,AD200:AG201)</f>
        <v>0</v>
      </c>
      <c r="I88" s="191">
        <f>DSUM('Bestandesdaten &gt;100 ha'!$A$9:$AK$1100,'Bestandesdaten &gt;100 ha'!$D$9,AH200:AK201)</f>
        <v>0</v>
      </c>
      <c r="J88" s="191">
        <f>DSUM('Bestandesdaten &gt;100 ha'!$A$9:$AK$1100,'Bestandesdaten &gt;100 ha'!$D$9,AL200:AO201)</f>
        <v>0</v>
      </c>
      <c r="K88" s="191">
        <f>DSUM('Bestandesdaten &gt;100 ha'!$A$9:$AK$1100,'Bestandesdaten &gt;100 ha'!$D$9,AP200:AS201)</f>
        <v>0</v>
      </c>
      <c r="L88" s="192">
        <f>DSUM('Bestandesdaten &gt;100 ha'!$A$9:$AK$1100,'Bestandesdaten &gt;100 ha'!$D$9,AT200:AW201)</f>
        <v>0</v>
      </c>
      <c r="N88" s="316" t="e">
        <f>SUM(Q93:Z93)</f>
        <v>#VALUE!</v>
      </c>
      <c r="O88" s="315"/>
      <c r="Q88" s="65" t="s">
        <v>2</v>
      </c>
      <c r="R88" s="65" t="e">
        <f>DGET('DB &gt; 100 ha'!$A$2:$E$153,'DB &gt; 100 ha'!$D$2,V280:X281)</f>
        <v>#VALUE!</v>
      </c>
      <c r="S88" s="65" t="e">
        <f>DGET('DB &gt; 100 ha'!$A$2:$E$153,'DB &gt; 100 ha'!$D$2,Y280:AA281)</f>
        <v>#VALUE!</v>
      </c>
      <c r="T88" s="65" t="e">
        <f>DGET('DB &gt; 100 ha'!$A$2:$E$153,'DB &gt; 100 ha'!$D$2,AB280:AD281)</f>
        <v>#VALUE!</v>
      </c>
      <c r="U88" s="65" t="e">
        <f>DGET('DB &gt; 100 ha'!$A$2:$E$153,'DB &gt; 100 ha'!$D$2,AE280:AG281)</f>
        <v>#VALUE!</v>
      </c>
      <c r="V88" s="65" t="e">
        <f>DGET('DB &gt; 100 ha'!$A$2:$E$153,'DB &gt; 100 ha'!$D$2,AH280:AJ281)</f>
        <v>#VALUE!</v>
      </c>
      <c r="W88" s="65" t="e">
        <f>DGET('DB &gt; 100 ha'!$A$2:$E$153,'DB &gt; 100 ha'!$D$2,AK280:AM281)</f>
        <v>#VALUE!</v>
      </c>
      <c r="X88" s="65" t="e">
        <f>DGET('DB &gt; 100 ha'!$A$2:$E$153,'DB &gt; 100 ha'!$D$2,AN280:AP281)</f>
        <v>#VALUE!</v>
      </c>
      <c r="Y88" s="65" t="e">
        <f>DGET('DB &gt; 100 ha'!$A$2:$E$153,'DB &gt; 100 ha'!$D$2,AQ280:AS281)</f>
        <v>#VALUE!</v>
      </c>
      <c r="Z88" s="65" t="e">
        <f>DGET('DB &gt; 100 ha'!$A$2:$E$153,'DB &gt; 100 ha'!$D$2,AT280:AV281)</f>
        <v>#VALUE!</v>
      </c>
      <c r="AB88" s="65" t="s">
        <v>321</v>
      </c>
      <c r="AD88" s="65">
        <f>Y283</f>
        <v>3</v>
      </c>
      <c r="AE88" s="65">
        <f>AC283</f>
        <v>3</v>
      </c>
      <c r="AF88" s="65">
        <f>AG283</f>
        <v>3</v>
      </c>
      <c r="AG88" s="65">
        <f>AK283</f>
        <v>3</v>
      </c>
      <c r="AH88" s="65">
        <f>AO283</f>
        <v>3</v>
      </c>
      <c r="AI88" s="65">
        <f>AS283</f>
        <v>3</v>
      </c>
      <c r="AJ88" s="65">
        <f>AW283</f>
        <v>3</v>
      </c>
      <c r="AK88" s="65">
        <f>BA283</f>
        <v>3</v>
      </c>
      <c r="AL88" s="65">
        <f>BE283</f>
        <v>3</v>
      </c>
    </row>
    <row r="89" spans="2:38" ht="5.25" customHeight="1" x14ac:dyDescent="0.2">
      <c r="B89" s="399"/>
      <c r="C89" s="160"/>
      <c r="D89" s="72"/>
      <c r="E89" s="74"/>
      <c r="F89" s="74"/>
      <c r="G89" s="74"/>
      <c r="H89" s="74"/>
      <c r="I89" s="74"/>
      <c r="J89" s="74"/>
      <c r="K89" s="74"/>
      <c r="L89" s="75"/>
      <c r="N89" s="315"/>
      <c r="O89" s="315"/>
      <c r="AB89" s="65" t="s">
        <v>322</v>
      </c>
      <c r="AD89" s="65">
        <f>Y284</f>
        <v>0</v>
      </c>
      <c r="AE89" s="65">
        <f>AC284</f>
        <v>0</v>
      </c>
      <c r="AF89" s="65">
        <f>AG284</f>
        <v>0</v>
      </c>
      <c r="AG89" s="65">
        <f>AK284</f>
        <v>0</v>
      </c>
      <c r="AH89" s="65">
        <f>AO284</f>
        <v>0</v>
      </c>
      <c r="AI89" s="65">
        <f>AS284</f>
        <v>0</v>
      </c>
      <c r="AJ89" s="65">
        <f>AW284</f>
        <v>0</v>
      </c>
      <c r="AK89" s="65">
        <f>BA284</f>
        <v>0</v>
      </c>
      <c r="AL89" s="65">
        <f>BE284</f>
        <v>0</v>
      </c>
    </row>
    <row r="90" spans="2:38" ht="15" x14ac:dyDescent="0.25">
      <c r="B90" s="399"/>
      <c r="C90" s="160" t="s">
        <v>171</v>
      </c>
      <c r="D90" s="193">
        <f>IF(D88=0,0,DSUM('Bestandesdaten &gt;100 ha'!$A$9:$AK$1100,'Bestandesdaten &gt;100 ha'!$V$9,N202:Q203)/D88)</f>
        <v>0</v>
      </c>
      <c r="E90" s="194">
        <f>IF(E88=0,0,DSUM('Bestandesdaten &gt;100 ha'!$A$9:$AK$1100,'Bestandesdaten &gt;100 ha'!$V$9,R202:U203)/E88)</f>
        <v>0</v>
      </c>
      <c r="F90" s="194">
        <f>IF(F88=0,0,DSUM('Bestandesdaten &gt;100 ha'!$A$9:$AK$1100,'Bestandesdaten &gt;100 ha'!$V$9,V202:Y203)/F88)</f>
        <v>0</v>
      </c>
      <c r="G90" s="194">
        <f>IF(G88=0,0,DSUM('Bestandesdaten &gt;100 ha'!$A$9:$AK$1100,'Bestandesdaten &gt;100 ha'!$V$9,Z202:AC203)/G88)</f>
        <v>0</v>
      </c>
      <c r="H90" s="194">
        <f>IF(H88=0,0,DSUM('Bestandesdaten &gt;100 ha'!$A$9:$AK$1100,'Bestandesdaten &gt;100 ha'!$V$9,AD202:AG203)/H88)</f>
        <v>0</v>
      </c>
      <c r="I90" s="194">
        <f>IF(I88=0,0,DSUM('Bestandesdaten &gt;100 ha'!$A$9:$AK$1100,'Bestandesdaten &gt;100 ha'!$V$9,AH202:AK203)/I88)</f>
        <v>0</v>
      </c>
      <c r="J90" s="194">
        <f>IF(J88=0,0,DSUM('Bestandesdaten &gt;100 ha'!$A$9:$AK$1100,'Bestandesdaten &gt;100 ha'!$V$9,AL202:AO203)/J88)</f>
        <v>0</v>
      </c>
      <c r="K90" s="194">
        <f>IF(K88=0,0,DSUM('Bestandesdaten &gt;100 ha'!$A$9:$AK$1100,'Bestandesdaten &gt;100 ha'!$V$9,AP202:AS203)/K88)</f>
        <v>0</v>
      </c>
      <c r="L90" s="195">
        <f>IF(L88=0,0,DSUM('Bestandesdaten &gt;100 ha'!$A$9:$AK$1100,'Bestandesdaten &gt;100 ha'!$V$9,AT202:AW203)/L88)</f>
        <v>0</v>
      </c>
      <c r="N90" s="316" t="e">
        <f>SUM(Q94:Z94)</f>
        <v>#VALUE!</v>
      </c>
      <c r="O90" s="315"/>
      <c r="Q90" s="65" t="s">
        <v>311</v>
      </c>
      <c r="R90" s="294">
        <v>0.1</v>
      </c>
      <c r="S90" s="294">
        <v>0.1</v>
      </c>
      <c r="T90" s="294">
        <v>0.16</v>
      </c>
      <c r="U90" s="294">
        <v>0.39</v>
      </c>
      <c r="V90" s="294">
        <v>0.85</v>
      </c>
      <c r="W90" s="294">
        <v>1.32</v>
      </c>
      <c r="X90" s="294">
        <v>1.58</v>
      </c>
      <c r="Y90" s="294">
        <v>1.7</v>
      </c>
      <c r="Z90" s="294">
        <v>1.72</v>
      </c>
      <c r="AB90" s="65" t="s">
        <v>323</v>
      </c>
      <c r="AD90" s="65">
        <f>Y286</f>
        <v>41</v>
      </c>
      <c r="AE90" s="65">
        <f>AC286</f>
        <v>41</v>
      </c>
      <c r="AF90" s="65">
        <f>AG286</f>
        <v>41</v>
      </c>
      <c r="AG90" s="65">
        <f>AK286</f>
        <v>41</v>
      </c>
      <c r="AH90" s="65">
        <f>AO286</f>
        <v>41</v>
      </c>
      <c r="AI90" s="65">
        <f>AS286</f>
        <v>41</v>
      </c>
      <c r="AJ90" s="65">
        <f>AW286</f>
        <v>41</v>
      </c>
      <c r="AK90" s="65">
        <f>BA286</f>
        <v>41</v>
      </c>
      <c r="AL90" s="65">
        <f>BE286</f>
        <v>41</v>
      </c>
    </row>
    <row r="91" spans="2:38" ht="5.25" customHeight="1" x14ac:dyDescent="0.2">
      <c r="B91" s="399"/>
      <c r="C91" s="160"/>
      <c r="D91" s="312"/>
      <c r="E91" s="311"/>
      <c r="F91" s="311"/>
      <c r="G91" s="311"/>
      <c r="H91" s="311"/>
      <c r="I91" s="311"/>
      <c r="J91" s="311"/>
      <c r="K91" s="311"/>
      <c r="L91" s="313"/>
      <c r="N91" s="315"/>
      <c r="O91" s="315"/>
      <c r="AB91" s="65" t="s">
        <v>339</v>
      </c>
    </row>
    <row r="92" spans="2:38" x14ac:dyDescent="0.2">
      <c r="B92" s="400"/>
      <c r="C92" s="198" t="s">
        <v>172</v>
      </c>
      <c r="D92" s="228"/>
      <c r="E92" s="229"/>
      <c r="F92" s="199">
        <f>IF(F90=0,0,DSUM('Bestandesdaten &gt;100 ha'!$A$9:$AK$1100,'Bestandesdaten &gt;100 ha'!$W$9,V204:Y205)/F88)</f>
        <v>0</v>
      </c>
      <c r="G92" s="199">
        <f>IF(G90=0,0,DSUM('Bestandesdaten &gt;100 ha'!$A$9:$AK$1100,'Bestandesdaten &gt;100 ha'!$W$9,Z204:AC205)/G88)</f>
        <v>0</v>
      </c>
      <c r="H92" s="199">
        <f>IF(H90=0,0,DSUM('Bestandesdaten &gt;100 ha'!$A$9:$AK$1100,'Bestandesdaten &gt;100 ha'!$W$9,AD204:AG205)/H88)</f>
        <v>0</v>
      </c>
      <c r="I92" s="199">
        <f>IF(I90=0,0,DSUM('Bestandesdaten &gt;100 ha'!$A$9:$AK$1100,'Bestandesdaten &gt;100 ha'!$W$9,AH204:AK205)/I88)</f>
        <v>0</v>
      </c>
      <c r="J92" s="199">
        <f>IF(J90=0,0,DSUM('Bestandesdaten &gt;100 ha'!$A$9:$AK$1100,'Bestandesdaten &gt;100 ha'!$W$9,AL204:AO205)/J88)</f>
        <v>0</v>
      </c>
      <c r="K92" s="199">
        <f>IF(K90=0,0,DSUM('Bestandesdaten &gt;100 ha'!$A$9:$AK$1100,'Bestandesdaten &gt;100 ha'!$W$9,AP204:AS205)/K88)</f>
        <v>0</v>
      </c>
      <c r="L92" s="277">
        <f>IF(L90=0,0,DSUM('Bestandesdaten &gt;100 ha'!$A$9:$AK$1100,'Bestandesdaten &gt;100 ha'!$W$9,AT204:AW205)/L88)</f>
        <v>0</v>
      </c>
      <c r="N92" s="315"/>
      <c r="O92" s="315"/>
      <c r="Q92" s="65" t="s">
        <v>344</v>
      </c>
      <c r="R92" s="65">
        <f t="shared" ref="R92:Z92" si="3">ROUND((AD88+AD89+AD91+AD90*($S$54+$U$54)+$O$59*AD92),0)</f>
        <v>3</v>
      </c>
      <c r="S92" s="65">
        <f t="shared" si="3"/>
        <v>3</v>
      </c>
      <c r="T92" s="65">
        <f t="shared" si="3"/>
        <v>3</v>
      </c>
      <c r="U92" s="65">
        <f t="shared" si="3"/>
        <v>3</v>
      </c>
      <c r="V92" s="65">
        <f t="shared" si="3"/>
        <v>3</v>
      </c>
      <c r="W92" s="65">
        <f t="shared" si="3"/>
        <v>3</v>
      </c>
      <c r="X92" s="65">
        <f t="shared" si="3"/>
        <v>3</v>
      </c>
      <c r="Y92" s="65">
        <f t="shared" si="3"/>
        <v>3</v>
      </c>
      <c r="Z92" s="65">
        <f t="shared" si="3"/>
        <v>3</v>
      </c>
      <c r="AB92" s="65" t="s">
        <v>338</v>
      </c>
      <c r="AD92" s="65">
        <f>Y288</f>
        <v>11</v>
      </c>
      <c r="AE92" s="65">
        <f>AC288</f>
        <v>11</v>
      </c>
      <c r="AF92" s="65">
        <f>AG288</f>
        <v>11</v>
      </c>
      <c r="AG92" s="65">
        <f>AK288</f>
        <v>11</v>
      </c>
      <c r="AH92" s="65">
        <f>AO288</f>
        <v>11</v>
      </c>
      <c r="AI92" s="65">
        <f>AS288</f>
        <v>11</v>
      </c>
      <c r="AJ92" s="65">
        <f>AW288</f>
        <v>11</v>
      </c>
      <c r="AK92" s="65">
        <f>BA288</f>
        <v>11</v>
      </c>
      <c r="AL92" s="65">
        <f>BE288</f>
        <v>11</v>
      </c>
    </row>
    <row r="93" spans="2:38" ht="17.25" customHeight="1" x14ac:dyDescent="0.2">
      <c r="N93" s="315"/>
      <c r="O93" s="315"/>
      <c r="Q93" s="65" t="s">
        <v>345</v>
      </c>
      <c r="R93" s="310" t="e">
        <f>IF((R88*$T$77*R90*(1-R92/100)*D88)&lt;'DB &gt; 100 ha'!$R$36,'DB &gt; 100 ha'!$R$36*D88,R88*$T$77*R90*(1-R92/100)*D88)</f>
        <v>#VALUE!</v>
      </c>
      <c r="S93" s="310" t="e">
        <f>IF((S88*$T$77*S90*(1-S92/100)*E88)&lt;'DB &gt; 100 ha'!$R$36,'DB &gt; 100 ha'!$R$36*E88,S88*$T$77*S90*(1-S92/100)*E88)</f>
        <v>#VALUE!</v>
      </c>
      <c r="T93" s="310" t="e">
        <f>IF((T88*$T$77*T90*(1-T92/100)*F88)&lt;'DB &gt; 100 ha'!$R$36,'DB &gt; 100 ha'!$R$36*F88*F92,T88*$T$77*T90*(1-T92/100)*F88*F92)</f>
        <v>#VALUE!</v>
      </c>
      <c r="U93" s="310" t="e">
        <f>IF((U88*$T$77*U90*(1-U92/100)*G88)&lt;'DB &gt; 100 ha'!$R$36,'DB &gt; 100 ha'!$R$36*G88*G92,U88*$T$77*U90*(1-U92/100)*G88*G92)</f>
        <v>#VALUE!</v>
      </c>
      <c r="V93" s="310" t="e">
        <f>IF((V88*$T$77*V90*(1-V92/100)*H88)&lt;'DB &gt; 100 ha'!$R$36,'DB &gt; 100 ha'!$R$36*H88*H92,V88*$T$77*V90*(1-V92/100)*H88*H92)</f>
        <v>#VALUE!</v>
      </c>
      <c r="W93" s="310" t="e">
        <f>IF((W88*$T$77*W90*(1-W92/100)*I88)&lt;'DB &gt; 100 ha'!$R$36,'DB &gt; 100 ha'!$R$36*I88*I92,W88*$T$77*W90*(1-W92/100)*I88*I92)</f>
        <v>#VALUE!</v>
      </c>
      <c r="X93" s="310" t="e">
        <f>IF((X88*$T$77*X90*(1-X92/100)*J88)&lt;'DB &gt; 100 ha'!$R$36,'DB &gt; 100 ha'!$R$36*J88*J92,X88*$T$77*X90*(1-X92/100)*J88*J92)</f>
        <v>#VALUE!</v>
      </c>
      <c r="Y93" s="310" t="e">
        <f>IF((Y88*$T$77*Y90*(1-Y92/100)*K88)&lt;'DB &gt; 100 ha'!$R$36,'DB &gt; 100 ha'!$R$36*K88*K92,Y88*$T$77*Y90*(1-Y92/100)*K88*K92)</f>
        <v>#VALUE!</v>
      </c>
      <c r="Z93" s="310" t="e">
        <f>IF((Z88*$T$77*Z90*(1-Z92/100)*L88)&lt;'DB &gt; 100 ha'!$R$36,'DB &gt; 100 ha'!$R$36*L88*L92,Z88*$T$77*Z90*(1-Z92/100)*L88*L92)</f>
        <v>#VALUE!</v>
      </c>
    </row>
    <row r="94" spans="2:38" ht="17.25" customHeight="1" x14ac:dyDescent="0.2">
      <c r="B94" s="128" t="s">
        <v>0</v>
      </c>
      <c r="N94" s="315"/>
      <c r="O94" s="315"/>
      <c r="Q94" s="65" t="s">
        <v>349</v>
      </c>
      <c r="T94" s="310" t="e">
        <f>IF(T88*$R90*(1-T92/100)&lt;'DB &gt; 100 ha'!$R$36,'DB &gt; 100 ha'!$R$36*F88*(1-F92),T88*$R90*(1-T92/100)*F88*(1-F92))</f>
        <v>#VALUE!</v>
      </c>
      <c r="U94" s="310" t="e">
        <f>IF(U88*$R90*(1-U92/100)&lt;'DB &gt; 100 ha'!$R$36,'DB &gt; 100 ha'!$R$36*G88*(1-G92),U88*$R90*(1-U92/100)*G88*(1-G92))</f>
        <v>#VALUE!</v>
      </c>
      <c r="V94" s="310" t="e">
        <f>IF(V88*$R90*(1-V92/100)&lt;'DB &gt; 100 ha'!$R$36,'DB &gt; 100 ha'!$R$36*H88*(1-H92),V88*$R90*(1-V92/100)*H88*(1-H92))</f>
        <v>#VALUE!</v>
      </c>
      <c r="W94" s="310" t="e">
        <f>IF(W88*$R90*(1-W92/100)&lt;'DB &gt; 100 ha'!$R$36,'DB &gt; 100 ha'!$R$36*I88*(1-I92),W88*$R90*(1-W92/100)*I88*(1-I92))</f>
        <v>#VALUE!</v>
      </c>
      <c r="X94" s="310" t="e">
        <f>IF(X88*$R90*(1-X92/100)&lt;'DB &gt; 100 ha'!$R$36,'DB &gt; 100 ha'!$R$36*J88*(1-J92),X88*$R90*(1-X92/100)*J88*(1-J92))</f>
        <v>#VALUE!</v>
      </c>
      <c r="Y94" s="310" t="e">
        <f>IF(Y88*$R90*(1-Y92/100)&lt;'DB &gt; 100 ha'!$R$36,'DB &gt; 100 ha'!$R$36*K88*(1-K92),Y88*$R90*(1-Y92/100)*K88*(1-K92))</f>
        <v>#VALUE!</v>
      </c>
      <c r="Z94" s="310" t="e">
        <f>IF(Z88*$R90*(1-Z92/100)&lt;'DB &gt; 100 ha'!$R$36,'DB &gt; 100 ha'!$R$36*L88*(1-L92),Z88*$R90*(1-Z92/100)*L88*(1-L92))</f>
        <v>#VALUE!</v>
      </c>
    </row>
    <row r="95" spans="2:38" x14ac:dyDescent="0.2">
      <c r="B95" s="395" t="str">
        <f>'Bestandesdaten &gt;100 ha'!AV14</f>
        <v>Lä</v>
      </c>
      <c r="C95" s="159" t="s">
        <v>170</v>
      </c>
      <c r="D95" s="190">
        <f>DSUM('Bestandesdaten &gt;100 ha'!$A$9:$AK$1100,'Bestandesdaten &gt;100 ha'!$D$9,N207:Q208)</f>
        <v>0</v>
      </c>
      <c r="E95" s="191">
        <f>DSUM('Bestandesdaten &gt;100 ha'!$A$9:$AK$1100,'Bestandesdaten &gt;100 ha'!$D$9,R207:U208)</f>
        <v>0</v>
      </c>
      <c r="F95" s="191">
        <f>DSUM('Bestandesdaten &gt;100 ha'!$A$9:$AK$1100,'Bestandesdaten &gt;100 ha'!$D$9,V207:Y208)</f>
        <v>0</v>
      </c>
      <c r="G95" s="191">
        <f>DSUM('Bestandesdaten &gt;100 ha'!$A$9:$AK$1100,'Bestandesdaten &gt;100 ha'!$D$9,Z207:AC208)</f>
        <v>0</v>
      </c>
      <c r="H95" s="191">
        <f>DSUM('Bestandesdaten &gt;100 ha'!$A$9:$AK$1100,'Bestandesdaten &gt;100 ha'!$D$9,AD207:AG208)</f>
        <v>0</v>
      </c>
      <c r="I95" s="191">
        <f>DSUM('Bestandesdaten &gt;100 ha'!$A$9:$AK$1100,'Bestandesdaten &gt;100 ha'!$D$9,AH207:AK208)</f>
        <v>0</v>
      </c>
      <c r="J95" s="191">
        <f>DSUM('Bestandesdaten &gt;100 ha'!$A$9:$AK$1100,'Bestandesdaten &gt;100 ha'!$D$9,AL207:AO208)</f>
        <v>0</v>
      </c>
      <c r="K95" s="191">
        <f>DSUM('Bestandesdaten &gt;100 ha'!$A$9:$AK$1100,'Bestandesdaten &gt;100 ha'!$D$9,AP207:AS208)</f>
        <v>0</v>
      </c>
      <c r="L95" s="192">
        <f>DSUM('Bestandesdaten &gt;100 ha'!$A$9:$AK$1100,'Bestandesdaten &gt;100 ha'!$D$9,AT207:AW208)</f>
        <v>0</v>
      </c>
      <c r="N95" s="316" t="e">
        <f>SUM(Q100:Z100)</f>
        <v>#VALUE!</v>
      </c>
      <c r="O95" s="315"/>
      <c r="Q95" s="65" t="s">
        <v>2</v>
      </c>
      <c r="R95" s="65" t="e">
        <f>DGET('DB &gt; 100 ha'!$A$2:$E$153,'DB &gt; 100 ha'!$D$2,V293:X294)</f>
        <v>#VALUE!</v>
      </c>
      <c r="S95" s="65" t="e">
        <f>DGET('DB &gt; 100 ha'!$A$2:$E$153,'DB &gt; 100 ha'!$D$2,Y293:AA294)</f>
        <v>#VALUE!</v>
      </c>
      <c r="T95" s="65" t="e">
        <f>DGET('DB &gt; 100 ha'!$A$2:$E$153,'DB &gt; 100 ha'!$D$2,AB293:AD294)</f>
        <v>#VALUE!</v>
      </c>
      <c r="U95" s="65" t="e">
        <f>DGET('DB &gt; 100 ha'!$A$2:$E$153,'DB &gt; 100 ha'!$D$2,AE293:AG294)</f>
        <v>#VALUE!</v>
      </c>
      <c r="V95" s="65" t="e">
        <f>DGET('DB &gt; 100 ha'!$A$2:$E$153,'DB &gt; 100 ha'!$D$2,AH293:AJ294)</f>
        <v>#VALUE!</v>
      </c>
      <c r="W95" s="65" t="e">
        <f>DGET('DB &gt; 100 ha'!$A$2:$E$153,'DB &gt; 100 ha'!$D$2,AK293:AM294)</f>
        <v>#VALUE!</v>
      </c>
      <c r="X95" s="65" t="e">
        <f>DGET('DB &gt; 100 ha'!$A$2:$E$153,'DB &gt; 100 ha'!$D$2,AN293:AP294)</f>
        <v>#VALUE!</v>
      </c>
      <c r="Y95" s="65" t="e">
        <f>DGET('DB &gt; 100 ha'!$A$2:$E$153,'DB &gt; 100 ha'!$D$2,AQ293:AS294)</f>
        <v>#VALUE!</v>
      </c>
      <c r="Z95" s="65" t="e">
        <f>DGET('DB &gt; 100 ha'!$A$2:$E$153,'DB &gt; 100 ha'!$D$2,AT293:AV294)</f>
        <v>#VALUE!</v>
      </c>
      <c r="AB95" s="65" t="s">
        <v>321</v>
      </c>
      <c r="AD95" s="65">
        <f>Y296</f>
        <v>3</v>
      </c>
      <c r="AE95" s="65">
        <f>AC296</f>
        <v>3</v>
      </c>
      <c r="AF95" s="65">
        <f>AG296</f>
        <v>3</v>
      </c>
      <c r="AG95" s="65">
        <f>AK296</f>
        <v>3</v>
      </c>
      <c r="AH95" s="65">
        <f>AO296</f>
        <v>3</v>
      </c>
      <c r="AI95" s="65">
        <f>AS296</f>
        <v>3</v>
      </c>
      <c r="AJ95" s="65">
        <f>AW296</f>
        <v>3</v>
      </c>
      <c r="AK95" s="65">
        <f>BA296</f>
        <v>3</v>
      </c>
      <c r="AL95" s="65">
        <f>BE296</f>
        <v>3</v>
      </c>
    </row>
    <row r="96" spans="2:38" ht="5.25" customHeight="1" x14ac:dyDescent="0.2">
      <c r="B96" s="396"/>
      <c r="C96" s="160"/>
      <c r="D96" s="72"/>
      <c r="E96" s="74"/>
      <c r="F96" s="74"/>
      <c r="G96" s="74"/>
      <c r="H96" s="74"/>
      <c r="I96" s="74"/>
      <c r="J96" s="74"/>
      <c r="K96" s="74"/>
      <c r="L96" s="75"/>
      <c r="N96" s="315"/>
      <c r="O96" s="315"/>
      <c r="AB96" s="65" t="s">
        <v>322</v>
      </c>
      <c r="AD96" s="65">
        <f>Y297</f>
        <v>0</v>
      </c>
      <c r="AE96" s="65">
        <f>AC297</f>
        <v>0</v>
      </c>
      <c r="AF96" s="65">
        <f>AG297</f>
        <v>0</v>
      </c>
      <c r="AG96" s="65">
        <f>AK297</f>
        <v>0</v>
      </c>
      <c r="AH96" s="65">
        <f>AO297</f>
        <v>0</v>
      </c>
      <c r="AI96" s="65">
        <f>AS297</f>
        <v>0</v>
      </c>
      <c r="AJ96" s="65">
        <f>AW297</f>
        <v>0</v>
      </c>
      <c r="AK96" s="65">
        <f>BA297</f>
        <v>0</v>
      </c>
      <c r="AL96" s="65">
        <f>BE297</f>
        <v>0</v>
      </c>
    </row>
    <row r="97" spans="2:38" ht="15" x14ac:dyDescent="0.25">
      <c r="B97" s="396"/>
      <c r="C97" s="160" t="s">
        <v>171</v>
      </c>
      <c r="D97" s="193">
        <f>IF(D95=0,0,DSUM('Bestandesdaten &gt;100 ha'!$A$9:$AK$1100,'Bestandesdaten &gt;100 ha'!$V$9,N209:Q210)/D95)</f>
        <v>0</v>
      </c>
      <c r="E97" s="194">
        <f>IF(E95=0,0,DSUM('Bestandesdaten &gt;100 ha'!$A$9:$AK$1100,'Bestandesdaten &gt;100 ha'!$V$9,R209:U210)/E95)</f>
        <v>0</v>
      </c>
      <c r="F97" s="194">
        <f>IF(F95=0,0,DSUM('Bestandesdaten &gt;100 ha'!$A$9:$AK$1100,'Bestandesdaten &gt;100 ha'!$V$9,V209:Y210)/F95)</f>
        <v>0</v>
      </c>
      <c r="G97" s="194">
        <f>IF(G95=0,0,DSUM('Bestandesdaten &gt;100 ha'!$A$9:$AK$1100,'Bestandesdaten &gt;100 ha'!$V$9,Z209:AC210)/G95)</f>
        <v>0</v>
      </c>
      <c r="H97" s="194">
        <f>IF(H95=0,0,DSUM('Bestandesdaten &gt;100 ha'!$A$9:$AK$1100,'Bestandesdaten &gt;100 ha'!$V$9,AD209:AG210)/H95)</f>
        <v>0</v>
      </c>
      <c r="I97" s="194">
        <f>IF(I95=0,0,DSUM('Bestandesdaten &gt;100 ha'!$A$9:$AK$1100,'Bestandesdaten &gt;100 ha'!$V$9,AH209:AK210)/I95)</f>
        <v>0</v>
      </c>
      <c r="J97" s="194">
        <f>IF(J95=0,0,DSUM('Bestandesdaten &gt;100 ha'!$A$9:$AK$1100,'Bestandesdaten &gt;100 ha'!$V$9,AL209:AO210)/J95)</f>
        <v>0</v>
      </c>
      <c r="K97" s="194">
        <f>IF(K95=0,0,DSUM('Bestandesdaten &gt;100 ha'!$A$9:$AK$1100,'Bestandesdaten &gt;100 ha'!$V$9,AP209:AS210)/K95)</f>
        <v>0</v>
      </c>
      <c r="L97" s="195">
        <f>IF(L95=0,0,DSUM('Bestandesdaten &gt;100 ha'!$A$9:$AK$1100,'Bestandesdaten &gt;100 ha'!$V$9,AT209:AW210)/L95)</f>
        <v>0</v>
      </c>
      <c r="N97" s="316" t="e">
        <f>SUM(Q101:Z101)</f>
        <v>#VALUE!</v>
      </c>
      <c r="O97" s="315"/>
      <c r="Q97" s="65" t="s">
        <v>311</v>
      </c>
      <c r="R97" s="294">
        <v>0.1</v>
      </c>
      <c r="S97" s="294">
        <v>0.1</v>
      </c>
      <c r="T97" s="294">
        <v>0.17</v>
      </c>
      <c r="U97" s="294">
        <v>0.44</v>
      </c>
      <c r="V97" s="294">
        <v>0.99</v>
      </c>
      <c r="W97" s="294">
        <v>1.35</v>
      </c>
      <c r="X97" s="294">
        <v>1.5</v>
      </c>
      <c r="Y97" s="294">
        <v>1.55</v>
      </c>
      <c r="Z97" s="294">
        <v>1.56</v>
      </c>
      <c r="AB97" s="65" t="s">
        <v>323</v>
      </c>
      <c r="AD97" s="65">
        <f>Y299</f>
        <v>41</v>
      </c>
      <c r="AE97" s="65">
        <f>AC299</f>
        <v>41</v>
      </c>
      <c r="AF97" s="65">
        <f>AG299</f>
        <v>41</v>
      </c>
      <c r="AG97" s="65">
        <f>AK299</f>
        <v>41</v>
      </c>
      <c r="AH97" s="65">
        <f>AO299</f>
        <v>41</v>
      </c>
      <c r="AI97" s="65">
        <f>AS299</f>
        <v>41</v>
      </c>
      <c r="AJ97" s="65">
        <f>AW299</f>
        <v>41</v>
      </c>
      <c r="AK97" s="65">
        <f>BA299</f>
        <v>41</v>
      </c>
      <c r="AL97" s="65">
        <f>BE299</f>
        <v>41</v>
      </c>
    </row>
    <row r="98" spans="2:38" ht="5.25" customHeight="1" x14ac:dyDescent="0.2">
      <c r="B98" s="396"/>
      <c r="C98" s="160"/>
      <c r="D98" s="312"/>
      <c r="E98" s="311"/>
      <c r="F98" s="311"/>
      <c r="G98" s="311"/>
      <c r="H98" s="311"/>
      <c r="I98" s="311"/>
      <c r="J98" s="311"/>
      <c r="K98" s="311"/>
      <c r="L98" s="313"/>
      <c r="N98" s="315"/>
      <c r="O98" s="315"/>
      <c r="AB98" s="65" t="s">
        <v>339</v>
      </c>
    </row>
    <row r="99" spans="2:38" x14ac:dyDescent="0.2">
      <c r="B99" s="397"/>
      <c r="C99" s="198" t="s">
        <v>172</v>
      </c>
      <c r="D99" s="228"/>
      <c r="E99" s="229"/>
      <c r="F99" s="199">
        <f>IF(F97=0,0,DSUM('Bestandesdaten &gt;100 ha'!$A$9:$AK$1100,'Bestandesdaten &gt;100 ha'!$W$9,V211:Y212)/F95)</f>
        <v>0</v>
      </c>
      <c r="G99" s="199">
        <f>IF(G97=0,0,DSUM('Bestandesdaten &gt;100 ha'!$A$9:$AK$1100,'Bestandesdaten &gt;100 ha'!$W$9,Z211:AC212)/G95)</f>
        <v>0</v>
      </c>
      <c r="H99" s="199">
        <f>IF(H97=0,0,DSUM('Bestandesdaten &gt;100 ha'!$A$9:$AK$1100,'Bestandesdaten &gt;100 ha'!$W$9,AD211:AG212)/H95)</f>
        <v>0</v>
      </c>
      <c r="I99" s="199">
        <f>IF(I97=0,0,DSUM('Bestandesdaten &gt;100 ha'!$A$9:$AK$1100,'Bestandesdaten &gt;100 ha'!$W$9,AH211:AK212)/I95)</f>
        <v>0</v>
      </c>
      <c r="J99" s="199">
        <f>IF(J97=0,0,DSUM('Bestandesdaten &gt;100 ha'!$A$9:$AK$1100,'Bestandesdaten &gt;100 ha'!$W$9,AL211:AO212)/J95)</f>
        <v>0</v>
      </c>
      <c r="K99" s="199">
        <f>IF(K97=0,0,DSUM('Bestandesdaten &gt;100 ha'!$A$9:$AK$1100,'Bestandesdaten &gt;100 ha'!$W$9,AP211:AS212)/K95)</f>
        <v>0</v>
      </c>
      <c r="L99" s="277">
        <f>IF(L97=0,0,DSUM('Bestandesdaten &gt;100 ha'!$A$9:$AK$1100,'Bestandesdaten &gt;100 ha'!$W$9,AT211:AW212)/L95)</f>
        <v>0</v>
      </c>
      <c r="N99" s="315"/>
      <c r="O99" s="315"/>
      <c r="Q99" s="65" t="s">
        <v>344</v>
      </c>
      <c r="R99" s="65">
        <f t="shared" ref="R99:Z99" si="4">ROUND((AD95+AD96+AD98+AD97*($S$54+$U$54)+$O$59*AD99),0)</f>
        <v>3</v>
      </c>
      <c r="S99" s="65">
        <f t="shared" si="4"/>
        <v>3</v>
      </c>
      <c r="T99" s="65">
        <f t="shared" si="4"/>
        <v>3</v>
      </c>
      <c r="U99" s="65">
        <f t="shared" si="4"/>
        <v>3</v>
      </c>
      <c r="V99" s="65">
        <f t="shared" si="4"/>
        <v>3</v>
      </c>
      <c r="W99" s="65">
        <f t="shared" si="4"/>
        <v>3</v>
      </c>
      <c r="X99" s="65">
        <f t="shared" si="4"/>
        <v>3</v>
      </c>
      <c r="Y99" s="65">
        <f t="shared" si="4"/>
        <v>3</v>
      </c>
      <c r="Z99" s="65">
        <f t="shared" si="4"/>
        <v>3</v>
      </c>
      <c r="AB99" s="65" t="s">
        <v>338</v>
      </c>
      <c r="AD99" s="65">
        <f>Y301</f>
        <v>11</v>
      </c>
      <c r="AE99" s="65">
        <f>AC301</f>
        <v>11</v>
      </c>
      <c r="AF99" s="65">
        <f>AG301</f>
        <v>11</v>
      </c>
      <c r="AG99" s="65">
        <f>AK301</f>
        <v>11</v>
      </c>
      <c r="AH99" s="65">
        <f>AO301</f>
        <v>11</v>
      </c>
      <c r="AI99" s="65">
        <f>AS301</f>
        <v>11</v>
      </c>
      <c r="AJ99" s="65">
        <f>AW301</f>
        <v>11</v>
      </c>
      <c r="AK99" s="65">
        <f>BA301</f>
        <v>11</v>
      </c>
      <c r="AL99" s="65">
        <f>BE301</f>
        <v>11</v>
      </c>
    </row>
    <row r="100" spans="2:38" ht="17.25" customHeight="1" x14ac:dyDescent="0.2">
      <c r="N100" s="315"/>
      <c r="O100" s="315"/>
      <c r="Q100" s="65" t="s">
        <v>345</v>
      </c>
      <c r="R100" s="310" t="e">
        <f>IF((R95*$T$77*R97*(1-R99/100)*D95)&lt;'DB &gt; 100 ha'!$R$35,'DB &gt; 100 ha'!$R$35*D95,R95*$T$77*R97*(1-R99/100)*D95)</f>
        <v>#VALUE!</v>
      </c>
      <c r="S100" s="310" t="e">
        <f>IF((S95*$T$77*S97*(1-S99/100)*E95)&lt;'DB &gt; 100 ha'!$R$35,'DB &gt; 100 ha'!$R$35*E95,S95*$T$77*S97*(1-S99/100)*E95)</f>
        <v>#VALUE!</v>
      </c>
      <c r="T100" s="310" t="e">
        <f>IF((T95*$T$77*T97*(1-T99/100)*F95)&lt;'DB &gt; 100 ha'!$R$35,'DB &gt; 100 ha'!$R$35*F95*F99,T95*$T$77*T97*(1-T99/100)*F95*F99)</f>
        <v>#VALUE!</v>
      </c>
      <c r="U100" s="310" t="e">
        <f>IF((U95*$T$77*U97*(1-U99/100)*G95)&lt;'DB &gt; 100 ha'!$R$35,'DB &gt; 100 ha'!$R$35*G95*G99,U95*$T$77*U97*(1-U99/100)*((G95-G87)*G99+G87*G99*0.6))</f>
        <v>#VALUE!</v>
      </c>
      <c r="V100" s="310" t="e">
        <f>IF((V95*$T$77*V97*(1-V99/100)*H95)&lt;'DB &gt; 100 ha'!$R$35,'DB &gt; 100 ha'!$R$35*H95*H99,V95*$T$77*V97*(1-V99/100)*((H95-H87)*H99+H87*H99*0.6))</f>
        <v>#VALUE!</v>
      </c>
      <c r="W100" s="310" t="e">
        <f>IF((W95*$T$77*W97*(1-W99/100)*I95)&lt;'DB &gt; 100 ha'!$R$35,'DB &gt; 100 ha'!$R$35*I95*I99,W95*$T$77*W97*(1-W99/100)*((I95-I87)*I99+I87*I99*0.6))</f>
        <v>#VALUE!</v>
      </c>
      <c r="X100" s="310" t="e">
        <f>IF((X95*$T$77*X97*(1-X99/100)*J95)&lt;'DB &gt; 100 ha'!$R$35,'DB &gt; 100 ha'!$R$35*J95*J99,X95*$T$77*X97*(1-X99/100)*((J95-J87)*J99+J87*J99*0.6))</f>
        <v>#VALUE!</v>
      </c>
      <c r="Y100" s="310" t="e">
        <f>IF((Y95*$T$77*Y97*(1-Y99/100)*K95)&lt;'DB &gt; 100 ha'!$R$35,'DB &gt; 100 ha'!$R$35*K95*K99,Y95*$T$77*Y97*(1-Y99/100)*((K95-K87)*K99+K87*K99*0.6))</f>
        <v>#VALUE!</v>
      </c>
      <c r="Z100" s="310" t="e">
        <f>IF((Z95*$T$77*Z97*(1-Z99/100)*L95)&lt;'DB &gt; 100 ha'!$R$35,'DB &gt; 100 ha'!$R$35*L95*L99,Z95*$T$77*Z97*(1-Z99/100)*((L95-L87)*L99+L87*L99*0.6))</f>
        <v>#VALUE!</v>
      </c>
    </row>
    <row r="101" spans="2:38" ht="17.25" customHeight="1" x14ac:dyDescent="0.2">
      <c r="B101" s="128" t="s">
        <v>0</v>
      </c>
      <c r="N101" s="315"/>
      <c r="O101" s="315"/>
      <c r="Q101" s="65" t="s">
        <v>349</v>
      </c>
      <c r="T101" s="310" t="e">
        <f>IF(T95*$R97*(1-T99/100)&lt;'DB &gt; 100 ha'!$R$35,'DB &gt; 100 ha'!$R$35*F95*(1-F99),T95*$R97*(1-T99/100)*F95*(1-F99))</f>
        <v>#VALUE!</v>
      </c>
      <c r="U101" s="310" t="e">
        <f>IF(U95*$R97*(1-U99/100)&lt;'DB &gt; 100 ha'!$R$35,'DB &gt; 100 ha'!$R$35*G95*(1-G99),U95*$R97*(1-U99/100)*G95*(1-G99))</f>
        <v>#VALUE!</v>
      </c>
      <c r="V101" s="310" t="e">
        <f>IF(V95*$R97*(1-V99/100)&lt;'DB &gt; 100 ha'!$R$35,'DB &gt; 100 ha'!$R$35*H95*(1-H99),V95*$R97*(1-V99/100)*H95*(1-H99))</f>
        <v>#VALUE!</v>
      </c>
      <c r="W101" s="310" t="e">
        <f>IF(W95*$R97*(1-W99/100)&lt;'DB &gt; 100 ha'!$R$35,'DB &gt; 100 ha'!$R$35*I95*(1-I99),W95*$R97*(1-W99/100)*I95*(1-I99))</f>
        <v>#VALUE!</v>
      </c>
      <c r="X101" s="310" t="e">
        <f>IF(X95*$R97*(1-X99/100)&lt;'DB &gt; 100 ha'!$R$35,'DB &gt; 100 ha'!$R$35*J95*(1-J99),X95*$R97*(1-X99/100)*J95*(1-J99))</f>
        <v>#VALUE!</v>
      </c>
      <c r="Y101" s="310" t="e">
        <f>IF(Y95*$R97*(1-Y99/100)&lt;'DB &gt; 100 ha'!$R$35,'DB &gt; 100 ha'!$R$35*K95*(1-K99),Y95*$R97*(1-Y99/100)*K95*(1-K99))</f>
        <v>#VALUE!</v>
      </c>
      <c r="Z101" s="310" t="e">
        <f>IF(Z95*$R97*(1-Z99/100)&lt;'DB &gt; 100 ha'!$R$35,'DB &gt; 100 ha'!$R$35*L95*(1-L99),Z95*$R97*(1-Z99/100)*L95*(1-L99))</f>
        <v>#VALUE!</v>
      </c>
    </row>
    <row r="102" spans="2:38" x14ac:dyDescent="0.2">
      <c r="B102" s="395" t="str">
        <f>'Bestandesdaten &gt;100 ha'!AV16</f>
        <v>S-Ki</v>
      </c>
      <c r="C102" s="159" t="s">
        <v>170</v>
      </c>
      <c r="D102" s="190">
        <f>DSUM('Bestandesdaten &gt;100 ha'!$A$9:$AK$1100,'Bestandesdaten &gt;100 ha'!$D$9,N214:Q215)</f>
        <v>0</v>
      </c>
      <c r="E102" s="191">
        <f>DSUM('Bestandesdaten &gt;100 ha'!$A$9:$AK$1100,'Bestandesdaten &gt;100 ha'!$D$9,R214:U215)</f>
        <v>0</v>
      </c>
      <c r="F102" s="191">
        <f>DSUM('Bestandesdaten &gt;100 ha'!$A$9:$AK$1100,'Bestandesdaten &gt;100 ha'!$D$9,V214:Y215)</f>
        <v>0</v>
      </c>
      <c r="G102" s="191">
        <f>DSUM('Bestandesdaten &gt;100 ha'!$A$9:$AK$1100,'Bestandesdaten &gt;100 ha'!$D$9,Z214:AC215)</f>
        <v>0</v>
      </c>
      <c r="H102" s="191">
        <f>DSUM('Bestandesdaten &gt;100 ha'!$A$9:$AK$1100,'Bestandesdaten &gt;100 ha'!$D$9,AD214:AG215)</f>
        <v>0</v>
      </c>
      <c r="I102" s="191">
        <f>DSUM('Bestandesdaten &gt;100 ha'!$A$9:$AK$1100,'Bestandesdaten &gt;100 ha'!$D$9,AH214:AK215)</f>
        <v>0</v>
      </c>
      <c r="J102" s="191">
        <f>DSUM('Bestandesdaten &gt;100 ha'!$A$9:$AK$1100,'Bestandesdaten &gt;100 ha'!$D$9,AL214:AO215)</f>
        <v>0</v>
      </c>
      <c r="K102" s="191">
        <f>DSUM('Bestandesdaten &gt;100 ha'!$A$9:$AK$1100,'Bestandesdaten &gt;100 ha'!$D$9,AP214:AS215)</f>
        <v>0</v>
      </c>
      <c r="L102" s="192">
        <f>DSUM('Bestandesdaten &gt;100 ha'!$A$9:$AK$1100,'Bestandesdaten &gt;100 ha'!$D$9,AT214:AW215)</f>
        <v>0</v>
      </c>
      <c r="N102" s="316" t="e">
        <f>SUM(Q107:Z107)</f>
        <v>#VALUE!</v>
      </c>
      <c r="O102" s="315"/>
      <c r="Q102" s="65" t="s">
        <v>2</v>
      </c>
      <c r="R102" s="65" t="e">
        <f>DGET('DB &gt; 100 ha'!$A$2:$E$153,'DB &gt; 100 ha'!$D$2,V306:X307)</f>
        <v>#VALUE!</v>
      </c>
      <c r="S102" s="65" t="e">
        <f>DGET('DB &gt; 100 ha'!$A$2:$E$153,'DB &gt; 100 ha'!$D$2,Y306:AA307)</f>
        <v>#VALUE!</v>
      </c>
      <c r="T102" s="65" t="e">
        <f>DGET('DB &gt; 100 ha'!$A$2:$E$153,'DB &gt; 100 ha'!$D$2,AB306:AD307)</f>
        <v>#VALUE!</v>
      </c>
      <c r="U102" s="65" t="e">
        <f>DGET('DB &gt; 100 ha'!$A$2:$E$153,'DB &gt; 100 ha'!$D$2,AE306:AG307)</f>
        <v>#VALUE!</v>
      </c>
      <c r="V102" s="65" t="e">
        <f>DGET('DB &gt; 100 ha'!$A$2:$E$153,'DB &gt; 100 ha'!$D$2,AH306:AJ307)</f>
        <v>#VALUE!</v>
      </c>
      <c r="W102" s="65" t="e">
        <f>DGET('DB &gt; 100 ha'!$A$2:$E$153,'DB &gt; 100 ha'!$D$2,AK306:AM307)</f>
        <v>#VALUE!</v>
      </c>
      <c r="X102" s="65" t="e">
        <f>DGET('DB &gt; 100 ha'!$A$2:$E$153,'DB &gt; 100 ha'!$D$2,AN306:AP307)</f>
        <v>#VALUE!</v>
      </c>
      <c r="Y102" s="65" t="e">
        <f>DGET('DB &gt; 100 ha'!$A$2:$E$153,'DB &gt; 100 ha'!$D$2,AQ306:AS307)</f>
        <v>#VALUE!</v>
      </c>
      <c r="Z102" s="65" t="e">
        <f>DGET('DB &gt; 100 ha'!$A$2:$E$153,'DB &gt; 100 ha'!$D$2,AT306:AV307)</f>
        <v>#VALUE!</v>
      </c>
      <c r="AB102" s="65" t="s">
        <v>321</v>
      </c>
      <c r="AD102" s="65">
        <f>Y309</f>
        <v>3</v>
      </c>
      <c r="AE102" s="65">
        <f>AC309</f>
        <v>3</v>
      </c>
      <c r="AF102" s="65">
        <f>AG309</f>
        <v>3</v>
      </c>
      <c r="AG102" s="65">
        <f>AK309</f>
        <v>3</v>
      </c>
      <c r="AH102" s="65">
        <f>AO309</f>
        <v>3</v>
      </c>
      <c r="AI102" s="65">
        <f>AS309</f>
        <v>3</v>
      </c>
      <c r="AJ102" s="65">
        <f>AW309</f>
        <v>3</v>
      </c>
      <c r="AK102" s="65">
        <f>BA309</f>
        <v>3</v>
      </c>
      <c r="AL102" s="65">
        <f>BE309</f>
        <v>3</v>
      </c>
    </row>
    <row r="103" spans="2:38" ht="5.25" customHeight="1" x14ac:dyDescent="0.2">
      <c r="B103" s="396"/>
      <c r="C103" s="160"/>
      <c r="D103" s="72"/>
      <c r="E103" s="74"/>
      <c r="F103" s="74"/>
      <c r="G103" s="74"/>
      <c r="H103" s="74"/>
      <c r="I103" s="74"/>
      <c r="J103" s="74"/>
      <c r="K103" s="74"/>
      <c r="L103" s="75"/>
      <c r="N103" s="315"/>
      <c r="O103" s="315"/>
      <c r="AB103" s="65" t="s">
        <v>322</v>
      </c>
      <c r="AD103" s="65">
        <f>Y310</f>
        <v>0</v>
      </c>
      <c r="AE103" s="65">
        <f>AC310</f>
        <v>0</v>
      </c>
      <c r="AF103" s="65">
        <f>AG310</f>
        <v>0</v>
      </c>
      <c r="AG103" s="65">
        <f>AK310</f>
        <v>0</v>
      </c>
      <c r="AH103" s="65">
        <f>AO310</f>
        <v>0</v>
      </c>
      <c r="AI103" s="65">
        <f>AS310</f>
        <v>0</v>
      </c>
      <c r="AJ103" s="65">
        <f>AW310</f>
        <v>0</v>
      </c>
      <c r="AK103" s="65">
        <f>BA310</f>
        <v>0</v>
      </c>
      <c r="AL103" s="65">
        <f>BE310</f>
        <v>0</v>
      </c>
    </row>
    <row r="104" spans="2:38" ht="15" x14ac:dyDescent="0.25">
      <c r="B104" s="396"/>
      <c r="C104" s="160" t="s">
        <v>171</v>
      </c>
      <c r="D104" s="193">
        <f>IF(D102=0,0,DSUM('Bestandesdaten &gt;100 ha'!$A$9:$AK$1100,'Bestandesdaten &gt;100 ha'!$V$9,N216:Q217)/D102)</f>
        <v>0</v>
      </c>
      <c r="E104" s="194">
        <f>IF(E102=0,0,DSUM('Bestandesdaten &gt;100 ha'!$A$9:$AK$1100,'Bestandesdaten &gt;100 ha'!$V$9,R216:U217)/E102)</f>
        <v>0</v>
      </c>
      <c r="F104" s="194">
        <f>IF(F102=0,0,DSUM('Bestandesdaten &gt;100 ha'!$A$9:$AK$1100,'Bestandesdaten &gt;100 ha'!$V$9,V216:Y217)/F102)</f>
        <v>0</v>
      </c>
      <c r="G104" s="194">
        <f>IF(G102=0,0,DSUM('Bestandesdaten &gt;100 ha'!$A$9:$AK$1100,'Bestandesdaten &gt;100 ha'!$V$9,Z216:AC217)/G102)</f>
        <v>0</v>
      </c>
      <c r="H104" s="194">
        <f>IF(H102=0,0,DSUM('Bestandesdaten &gt;100 ha'!$A$9:$AK$1100,'Bestandesdaten &gt;100 ha'!$V$9,AD216:AG217)/H102)</f>
        <v>0</v>
      </c>
      <c r="I104" s="194">
        <f>IF(I102=0,0,DSUM('Bestandesdaten &gt;100 ha'!$A$9:$AK$1100,'Bestandesdaten &gt;100 ha'!$V$9,AH216:AK217)/I102)</f>
        <v>0</v>
      </c>
      <c r="J104" s="194">
        <f>IF(J102=0,0,DSUM('Bestandesdaten &gt;100 ha'!$A$9:$AK$1100,'Bestandesdaten &gt;100 ha'!$V$9,AL216:AO217)/J102)</f>
        <v>0</v>
      </c>
      <c r="K104" s="194">
        <f>IF(K102=0,0,DSUM('Bestandesdaten &gt;100 ha'!$A$9:$AK$1100,'Bestandesdaten &gt;100 ha'!$V$9,AP216:AS217)/K102)</f>
        <v>0</v>
      </c>
      <c r="L104" s="195">
        <f>IF(L102=0,0,DSUM('Bestandesdaten &gt;100 ha'!$A$9:$AK$1100,'Bestandesdaten &gt;100 ha'!$V$9,AT216:AW217)/L102)</f>
        <v>0</v>
      </c>
      <c r="N104" s="316" t="e">
        <f>SUM(Q108:Z108)</f>
        <v>#VALUE!</v>
      </c>
      <c r="O104" s="315"/>
      <c r="Q104" s="65" t="s">
        <v>311</v>
      </c>
      <c r="R104" s="294">
        <v>0.1</v>
      </c>
      <c r="S104" s="294">
        <v>0.1</v>
      </c>
      <c r="T104" s="294">
        <v>0.16</v>
      </c>
      <c r="U104" s="294">
        <v>0.39</v>
      </c>
      <c r="V104" s="294">
        <v>0.85</v>
      </c>
      <c r="W104" s="294">
        <v>1.32</v>
      </c>
      <c r="X104" s="294">
        <v>1.58</v>
      </c>
      <c r="Y104" s="294">
        <v>1.7</v>
      </c>
      <c r="Z104" s="294">
        <v>1.72</v>
      </c>
      <c r="AB104" s="65" t="s">
        <v>323</v>
      </c>
      <c r="AD104" s="65">
        <f>Y312</f>
        <v>41</v>
      </c>
      <c r="AE104" s="65">
        <f>AC312</f>
        <v>41</v>
      </c>
      <c r="AF104" s="65">
        <f>AG312</f>
        <v>41</v>
      </c>
      <c r="AG104" s="65">
        <f>AK312</f>
        <v>41</v>
      </c>
      <c r="AH104" s="65">
        <f>AO312</f>
        <v>41</v>
      </c>
      <c r="AI104" s="65">
        <f>AS312</f>
        <v>41</v>
      </c>
      <c r="AJ104" s="65">
        <f>AW312</f>
        <v>41</v>
      </c>
      <c r="AK104" s="65">
        <f>BA312</f>
        <v>41</v>
      </c>
      <c r="AL104" s="65">
        <f>BE312</f>
        <v>41</v>
      </c>
    </row>
    <row r="105" spans="2:38" ht="5.25" customHeight="1" x14ac:dyDescent="0.2">
      <c r="B105" s="396"/>
      <c r="C105" s="160"/>
      <c r="D105" s="312"/>
      <c r="E105" s="311"/>
      <c r="F105" s="311"/>
      <c r="G105" s="311"/>
      <c r="H105" s="311"/>
      <c r="I105" s="311"/>
      <c r="J105" s="311"/>
      <c r="K105" s="311"/>
      <c r="L105" s="313"/>
      <c r="N105" s="315"/>
      <c r="O105" s="315"/>
      <c r="AB105" s="65" t="s">
        <v>339</v>
      </c>
    </row>
    <row r="106" spans="2:38" x14ac:dyDescent="0.2">
      <c r="B106" s="397"/>
      <c r="C106" s="198" t="s">
        <v>172</v>
      </c>
      <c r="D106" s="228"/>
      <c r="E106" s="229"/>
      <c r="F106" s="199">
        <f>IF(F104=0,0,DSUM('Bestandesdaten &gt;100 ha'!$A$9:$AK$1100,'Bestandesdaten &gt;100 ha'!$W$9,V218:Y219)/F102)</f>
        <v>0</v>
      </c>
      <c r="G106" s="199">
        <f>IF(G104=0,0,DSUM('Bestandesdaten &gt;100 ha'!$A$9:$AK$1100,'Bestandesdaten &gt;100 ha'!$W$9,Z218:AC219)/G102)</f>
        <v>0</v>
      </c>
      <c r="H106" s="199">
        <f>IF(H104=0,0,DSUM('Bestandesdaten &gt;100 ha'!$A$9:$AK$1100,'Bestandesdaten &gt;100 ha'!$W$9,AD218:AG219)/H102)</f>
        <v>0</v>
      </c>
      <c r="I106" s="199">
        <f>IF(I104=0,0,DSUM('Bestandesdaten &gt;100 ha'!$A$9:$AK$1100,'Bestandesdaten &gt;100 ha'!$W$9,AH218:AK219)/I102)</f>
        <v>0</v>
      </c>
      <c r="J106" s="199">
        <f>IF(J104=0,0,DSUM('Bestandesdaten &gt;100 ha'!$A$9:$AK$1100,'Bestandesdaten &gt;100 ha'!$W$9,AL218:AO219)/J102)</f>
        <v>0</v>
      </c>
      <c r="K106" s="199">
        <f>IF(K104=0,0,DSUM('Bestandesdaten &gt;100 ha'!$A$9:$AK$1100,'Bestandesdaten &gt;100 ha'!$W$9,AP218:AS219)/K102)</f>
        <v>0</v>
      </c>
      <c r="L106" s="277">
        <f>IF(L104=0,0,DSUM('Bestandesdaten &gt;100 ha'!$A$9:$AK$1100,'Bestandesdaten &gt;100 ha'!$W$9,AT218:AW219)/L102)</f>
        <v>0</v>
      </c>
      <c r="N106" s="315"/>
      <c r="O106" s="315"/>
      <c r="Q106" s="65" t="s">
        <v>344</v>
      </c>
      <c r="R106" s="65">
        <f t="shared" ref="R106:Z106" si="5">ROUND((AD102+AD103+AD105+AD104*($S$54+$U$54)+$O$59*AD106),0)</f>
        <v>3</v>
      </c>
      <c r="S106" s="65">
        <f t="shared" si="5"/>
        <v>3</v>
      </c>
      <c r="T106" s="65">
        <f t="shared" si="5"/>
        <v>3</v>
      </c>
      <c r="U106" s="65">
        <f t="shared" si="5"/>
        <v>3</v>
      </c>
      <c r="V106" s="65">
        <f t="shared" si="5"/>
        <v>3</v>
      </c>
      <c r="W106" s="65">
        <f t="shared" si="5"/>
        <v>3</v>
      </c>
      <c r="X106" s="65">
        <f t="shared" si="5"/>
        <v>3</v>
      </c>
      <c r="Y106" s="65">
        <f t="shared" si="5"/>
        <v>3</v>
      </c>
      <c r="Z106" s="65">
        <f t="shared" si="5"/>
        <v>3</v>
      </c>
      <c r="AB106" s="65" t="s">
        <v>338</v>
      </c>
      <c r="AD106" s="65">
        <f>Y314</f>
        <v>11</v>
      </c>
      <c r="AE106" s="65">
        <f>AC314</f>
        <v>11</v>
      </c>
      <c r="AF106" s="65">
        <f>AG314</f>
        <v>11</v>
      </c>
      <c r="AG106" s="65">
        <f>AK314</f>
        <v>11</v>
      </c>
      <c r="AH106" s="65">
        <f>AO314</f>
        <v>11</v>
      </c>
      <c r="AI106" s="65">
        <f>AS314</f>
        <v>11</v>
      </c>
      <c r="AJ106" s="65">
        <f>AW314</f>
        <v>11</v>
      </c>
      <c r="AK106" s="65">
        <f>BA314</f>
        <v>11</v>
      </c>
      <c r="AL106" s="65">
        <f>BE314</f>
        <v>11</v>
      </c>
    </row>
    <row r="107" spans="2:38" ht="17.25" customHeight="1" x14ac:dyDescent="0.2">
      <c r="N107" s="315"/>
      <c r="O107" s="315"/>
      <c r="Q107" s="65" t="s">
        <v>345</v>
      </c>
      <c r="R107" s="310" t="e">
        <f>IF((R102*$T$77*R104*(1-R106/100)*D102)&lt;'DB &gt; 100 ha'!$R$36,'DB &gt; 100 ha'!$R$36*D102,R102*$T$77*R104*(1-R106/100)*D102)</f>
        <v>#VALUE!</v>
      </c>
      <c r="S107" s="310" t="e">
        <f>IF((S102*$T$77*S104*(1-S106/100)*E102)&lt;'DB &gt; 100 ha'!$R$36,'DB &gt; 100 ha'!$R$36*E102,S102*$T$77*S104*(1-S106/100)*E102)</f>
        <v>#VALUE!</v>
      </c>
      <c r="T107" s="310" t="e">
        <f>IF((T102*$T$77*T104*(1-T106/100)*F102)&lt;'DB &gt; 100 ha'!$R$36,'DB &gt; 100 ha'!$R$36*F102*F106,T102*$T$77*T104*(1-T106/100)*F102*F106)</f>
        <v>#VALUE!</v>
      </c>
      <c r="U107" s="310" t="e">
        <f>IF((U102*$T$77*U104*(1-U106/100)*G102)&lt;'DB &gt; 100 ha'!$R$36,'DB &gt; 100 ha'!$R$36*G102*G106,U102*$T$77*U104*(1-U106/100)*G102*G106)</f>
        <v>#VALUE!</v>
      </c>
      <c r="V107" s="310" t="e">
        <f>IF((V102*$T$77*V104*(1-V106/100)*H102)&lt;'DB &gt; 100 ha'!$R$36,'DB &gt; 100 ha'!$R$36*H102*H106,V102*$T$77*V104*(1-V106/100)*H102*H106)</f>
        <v>#VALUE!</v>
      </c>
      <c r="W107" s="310" t="e">
        <f>IF((W102*$T$77*W104*(1-W106/100)*I102)&lt;'DB &gt; 100 ha'!$R$36,'DB &gt; 100 ha'!$R$36*I102*I106,W102*$T$77*W104*(1-W106/100)*I102*I106)</f>
        <v>#VALUE!</v>
      </c>
      <c r="X107" s="310" t="e">
        <f>IF((X102*$T$77*X104*(1-X106/100)*J102)&lt;'DB &gt; 100 ha'!$R$36,'DB &gt; 100 ha'!$R$36*J102*J106,X102*$T$77*X104*(1-X106/100)*J102*J106)</f>
        <v>#VALUE!</v>
      </c>
      <c r="Y107" s="310" t="e">
        <f>IF((Y102*$T$77*Y104*(1-Y106/100)*K102)&lt;'DB &gt; 100 ha'!$R$36,'DB &gt; 100 ha'!$R$36*K102*K106,Y102*$T$77*Y104*(1-Y106/100)*K102*K106)</f>
        <v>#VALUE!</v>
      </c>
      <c r="Z107" s="310" t="e">
        <f>IF((Z102*$T$77*Z104*(1-Z106/100)*L102)&lt;'DB &gt; 100 ha'!$R$36,'DB &gt; 100 ha'!$R$36*L102*L106,Z102*$T$77*Z104*(1-Z106/100)*L102*L106)</f>
        <v>#VALUE!</v>
      </c>
    </row>
    <row r="108" spans="2:38" ht="17.25" customHeight="1" x14ac:dyDescent="0.2">
      <c r="B108" s="128" t="s">
        <v>0</v>
      </c>
      <c r="N108" s="315"/>
      <c r="O108" s="315"/>
      <c r="Q108" s="65" t="s">
        <v>349</v>
      </c>
      <c r="T108" s="310" t="e">
        <f>IF(T102*$R104*(1-T106/100)&lt;'DB &gt; 100 ha'!$R$36,'DB &gt; 100 ha'!$R$36*F102*(1-F106),T102*$R104*(1-T106/100)*F102*(1-F106))</f>
        <v>#VALUE!</v>
      </c>
      <c r="U108" s="310" t="e">
        <f>IF(U102*$R104*(1-U106/100)&lt;'DB &gt; 100 ha'!$R$36,'DB &gt; 100 ha'!$R$36*G102*(1-G106),U102*$R104*(1-U106/100)*G102*(1-G106))</f>
        <v>#VALUE!</v>
      </c>
      <c r="V108" s="310" t="e">
        <f>IF(V102*$R104*(1-V106/100)&lt;'DB &gt; 100 ha'!$R$36,'DB &gt; 100 ha'!$R$36*H102*(1-H106),V102*$R104*(1-V106/100)*H102*(1-H106))</f>
        <v>#VALUE!</v>
      </c>
      <c r="W108" s="310" t="e">
        <f>IF(W102*$R104*(1-W106/100)&lt;'DB &gt; 100 ha'!$R$36,'DB &gt; 100 ha'!$R$36*I102*(1-I106),W102*$R104*(1-W106/100)*I102*(1-I106))</f>
        <v>#VALUE!</v>
      </c>
      <c r="X108" s="310" t="e">
        <f>IF(X102*$R104*(1-X106/100)&lt;'DB &gt; 100 ha'!$R$36,'DB &gt; 100 ha'!$R$36*J102*(1-J106),X102*$R104*(1-X106/100)*J102*(1-J106))</f>
        <v>#VALUE!</v>
      </c>
      <c r="Y108" s="310" t="e">
        <f>IF(Y102*$R104*(1-Y106/100)&lt;'DB &gt; 100 ha'!$R$36,'DB &gt; 100 ha'!$R$36*K102*(1-K106),Y102*$R104*(1-Y106/100)*K102*(1-K106))</f>
        <v>#VALUE!</v>
      </c>
      <c r="Z108" s="310" t="e">
        <f>IF(Z102*$R104*(1-Z106/100)&lt;'DB &gt; 100 ha'!$R$36,'DB &gt; 100 ha'!$R$36*L102*(1-L106),Z102*$R104*(1-Z106/100)*L102*(1-L106))</f>
        <v>#VALUE!</v>
      </c>
    </row>
    <row r="109" spans="2:38" x14ac:dyDescent="0.2">
      <c r="B109" s="395" t="str">
        <f>'Bestandesdaten &gt;100 ha'!AV18</f>
        <v>Zi</v>
      </c>
      <c r="C109" s="159" t="s">
        <v>170</v>
      </c>
      <c r="D109" s="190">
        <f>DSUM('Bestandesdaten &gt;100 ha'!$A$9:$AK$1100,'Bestandesdaten &gt;100 ha'!$D$9,N221:Q222)</f>
        <v>0</v>
      </c>
      <c r="E109" s="191">
        <f>DSUM('Bestandesdaten &gt;100 ha'!$A$9:$AK$1100,'Bestandesdaten &gt;100 ha'!$D$9,R221:U222)</f>
        <v>0</v>
      </c>
      <c r="F109" s="191">
        <f>DSUM('Bestandesdaten &gt;100 ha'!$A$9:$AK$1100,'Bestandesdaten &gt;100 ha'!$D$9,V221:Y222)</f>
        <v>0</v>
      </c>
      <c r="G109" s="191">
        <f>DSUM('Bestandesdaten &gt;100 ha'!$A$9:$AK$1100,'Bestandesdaten &gt;100 ha'!$D$9,Z221:AC222)</f>
        <v>0</v>
      </c>
      <c r="H109" s="191">
        <f>DSUM('Bestandesdaten &gt;100 ha'!$A$9:$AK$1100,'Bestandesdaten &gt;100 ha'!$D$9,AD221:AG222)</f>
        <v>0</v>
      </c>
      <c r="I109" s="191">
        <f>DSUM('Bestandesdaten &gt;100 ha'!$A$9:$AK$1100,'Bestandesdaten &gt;100 ha'!$D$9,AH221:AK222)</f>
        <v>0</v>
      </c>
      <c r="J109" s="191">
        <f>DSUM('Bestandesdaten &gt;100 ha'!$A$9:$AK$1100,'Bestandesdaten &gt;100 ha'!$D$9,AL221:AO222)</f>
        <v>0</v>
      </c>
      <c r="K109" s="191">
        <f>DSUM('Bestandesdaten &gt;100 ha'!$A$9:$AK$1100,'Bestandesdaten &gt;100 ha'!$D$9,AP221:AS222)</f>
        <v>0</v>
      </c>
      <c r="L109" s="192">
        <f>DSUM('Bestandesdaten &gt;100 ha'!$A$9:$AK$1100,'Bestandesdaten &gt;100 ha'!$D$9,AT221:AW222)</f>
        <v>0</v>
      </c>
      <c r="N109" s="316" t="e">
        <f>SUM(Q114:Z114)</f>
        <v>#VALUE!</v>
      </c>
      <c r="O109" s="315"/>
      <c r="Q109" s="65" t="s">
        <v>2</v>
      </c>
      <c r="R109" s="65" t="e">
        <f>DGET('DB &gt; 100 ha'!$A$2:$E$153,'DB &gt; 100 ha'!$D$2,V319:X320)</f>
        <v>#VALUE!</v>
      </c>
      <c r="S109" s="65" t="e">
        <f>DGET('DB &gt; 100 ha'!$A$2:$E$153,'DB &gt; 100 ha'!$D$2,Y319:AA320)</f>
        <v>#VALUE!</v>
      </c>
      <c r="T109" s="65" t="e">
        <f>DGET('DB &gt; 100 ha'!$A$2:$E$153,'DB &gt; 100 ha'!$D$2,AB319:AD320)</f>
        <v>#VALUE!</v>
      </c>
      <c r="U109" s="65" t="e">
        <f>DGET('DB &gt; 100 ha'!$A$2:$E$153,'DB &gt; 100 ha'!$D$2,AE319:AG320)</f>
        <v>#VALUE!</v>
      </c>
      <c r="V109" s="65" t="e">
        <f>DGET('DB &gt; 100 ha'!$A$2:$E$153,'DB &gt; 100 ha'!$D$2,AH319:AJ320)</f>
        <v>#VALUE!</v>
      </c>
      <c r="W109" s="65" t="e">
        <f>DGET('DB &gt; 100 ha'!$A$2:$E$153,'DB &gt; 100 ha'!$D$2,AK319:AM320)</f>
        <v>#VALUE!</v>
      </c>
      <c r="X109" s="65" t="e">
        <f>DGET('DB &gt; 100 ha'!$A$2:$E$153,'DB &gt; 100 ha'!$D$2,AN319:AP320)</f>
        <v>#VALUE!</v>
      </c>
      <c r="Y109" s="65" t="e">
        <f>DGET('DB &gt; 100 ha'!$A$2:$E$153,'DB &gt; 100 ha'!$D$2,AQ319:AS320)</f>
        <v>#VALUE!</v>
      </c>
      <c r="Z109" s="65" t="e">
        <f>DGET('DB &gt; 100 ha'!$A$2:$E$153,'DB &gt; 100 ha'!$D$2,AT319:AV320)</f>
        <v>#VALUE!</v>
      </c>
      <c r="AB109" s="65" t="s">
        <v>321</v>
      </c>
      <c r="AD109" s="65">
        <f>Y322</f>
        <v>3</v>
      </c>
      <c r="AE109" s="65">
        <f>AC322</f>
        <v>3</v>
      </c>
      <c r="AF109" s="65">
        <f>AG322</f>
        <v>3</v>
      </c>
      <c r="AG109" s="65">
        <f>AK322</f>
        <v>3</v>
      </c>
      <c r="AH109" s="65">
        <f>AO322</f>
        <v>3</v>
      </c>
      <c r="AI109" s="65">
        <f>AS322</f>
        <v>3</v>
      </c>
      <c r="AJ109" s="65">
        <f>AW322</f>
        <v>3</v>
      </c>
      <c r="AK109" s="65">
        <f>BA322</f>
        <v>3</v>
      </c>
      <c r="AL109" s="65">
        <f>BE322</f>
        <v>3</v>
      </c>
    </row>
    <row r="110" spans="2:38" ht="5.25" customHeight="1" x14ac:dyDescent="0.2">
      <c r="B110" s="396"/>
      <c r="C110" s="160"/>
      <c r="D110" s="72"/>
      <c r="E110" s="74"/>
      <c r="F110" s="74"/>
      <c r="G110" s="74"/>
      <c r="H110" s="74"/>
      <c r="I110" s="74"/>
      <c r="J110" s="74"/>
      <c r="K110" s="74"/>
      <c r="L110" s="75"/>
      <c r="N110" s="315"/>
      <c r="O110" s="315"/>
      <c r="AB110" s="65" t="s">
        <v>322</v>
      </c>
      <c r="AD110" s="65">
        <f>Y323</f>
        <v>0</v>
      </c>
      <c r="AE110" s="65">
        <f>AC323</f>
        <v>0</v>
      </c>
      <c r="AF110" s="65">
        <f>AG323</f>
        <v>0</v>
      </c>
      <c r="AG110" s="65">
        <f>AK323</f>
        <v>0</v>
      </c>
      <c r="AH110" s="65">
        <f>AO323</f>
        <v>0</v>
      </c>
      <c r="AI110" s="65">
        <f>AS323</f>
        <v>0</v>
      </c>
      <c r="AJ110" s="65">
        <f>AW323</f>
        <v>0</v>
      </c>
      <c r="AK110" s="65">
        <f>BA323</f>
        <v>0</v>
      </c>
      <c r="AL110" s="65">
        <f>BE323</f>
        <v>0</v>
      </c>
    </row>
    <row r="111" spans="2:38" ht="15" x14ac:dyDescent="0.25">
      <c r="B111" s="396"/>
      <c r="C111" s="160" t="s">
        <v>171</v>
      </c>
      <c r="D111" s="193">
        <f>IF(D109=0,0,DSUM('Bestandesdaten &gt;100 ha'!$A$9:$AK$1100,'Bestandesdaten &gt;100 ha'!$V$9,N223:Q224)/D109)</f>
        <v>0</v>
      </c>
      <c r="E111" s="194">
        <f>IF(E109=0,0,DSUM('Bestandesdaten &gt;100 ha'!$A$9:$AK$1100,'Bestandesdaten &gt;100 ha'!$V$9,R223:U224)/E109)</f>
        <v>0</v>
      </c>
      <c r="F111" s="194">
        <f>IF(F109=0,0,DSUM('Bestandesdaten &gt;100 ha'!$A$9:$AK$1100,'Bestandesdaten &gt;100 ha'!$V$9,V223:Y224)/F109)</f>
        <v>0</v>
      </c>
      <c r="G111" s="194">
        <f>IF(G109=0,0,DSUM('Bestandesdaten &gt;100 ha'!$A$9:$AK$1100,'Bestandesdaten &gt;100 ha'!$V$9,Z223:AC224)/G109)</f>
        <v>0</v>
      </c>
      <c r="H111" s="194">
        <f>IF(H109=0,0,DSUM('Bestandesdaten &gt;100 ha'!$A$9:$AK$1100,'Bestandesdaten &gt;100 ha'!$V$9,AD223:AG224)/H109)</f>
        <v>0</v>
      </c>
      <c r="I111" s="194">
        <f>IF(I109=0,0,DSUM('Bestandesdaten &gt;100 ha'!$A$9:$AK$1100,'Bestandesdaten &gt;100 ha'!$V$9,AH223:AK224)/I109)</f>
        <v>0</v>
      </c>
      <c r="J111" s="194">
        <f>IF(J109=0,0,DSUM('Bestandesdaten &gt;100 ha'!$A$9:$AK$1100,'Bestandesdaten &gt;100 ha'!$V$9,AL223:AO224)/J109)</f>
        <v>0</v>
      </c>
      <c r="K111" s="194">
        <f>IF(K109=0,0,DSUM('Bestandesdaten &gt;100 ha'!$A$9:$AK$1100,'Bestandesdaten &gt;100 ha'!$V$9,AP223:AS224)/K109)</f>
        <v>0</v>
      </c>
      <c r="L111" s="195">
        <f>IF(L109=0,0,DSUM('Bestandesdaten &gt;100 ha'!$A$9:$AK$1100,'Bestandesdaten &gt;100 ha'!$V$9,AT223:AW224)/L109)</f>
        <v>0</v>
      </c>
      <c r="N111" s="316" t="e">
        <f>SUM(Q115:Z115)</f>
        <v>#VALUE!</v>
      </c>
      <c r="O111" s="315"/>
      <c r="Q111" s="65" t="s">
        <v>311</v>
      </c>
      <c r="R111" s="294">
        <v>0.1</v>
      </c>
      <c r="S111" s="294">
        <v>0.1</v>
      </c>
      <c r="T111" s="294">
        <v>0.17</v>
      </c>
      <c r="U111" s="294">
        <v>0.44</v>
      </c>
      <c r="V111" s="294">
        <v>0.99</v>
      </c>
      <c r="W111" s="294">
        <v>1.35</v>
      </c>
      <c r="X111" s="294">
        <v>1.5</v>
      </c>
      <c r="Y111" s="294">
        <v>1.55</v>
      </c>
      <c r="Z111" s="294">
        <v>1.56</v>
      </c>
      <c r="AB111" s="65" t="s">
        <v>323</v>
      </c>
      <c r="AD111" s="65">
        <f>Y325</f>
        <v>41</v>
      </c>
      <c r="AE111" s="65">
        <f>AC325</f>
        <v>41</v>
      </c>
      <c r="AF111" s="65">
        <f>AG325</f>
        <v>41</v>
      </c>
      <c r="AG111" s="65">
        <f>AK325</f>
        <v>41</v>
      </c>
      <c r="AH111" s="65">
        <f>AO325</f>
        <v>41</v>
      </c>
      <c r="AI111" s="65">
        <f>AS325</f>
        <v>41</v>
      </c>
      <c r="AJ111" s="65">
        <f>AW325</f>
        <v>41</v>
      </c>
      <c r="AK111" s="65">
        <f>BA325</f>
        <v>41</v>
      </c>
      <c r="AL111" s="65">
        <f>BE325</f>
        <v>41</v>
      </c>
    </row>
    <row r="112" spans="2:38" ht="5.25" customHeight="1" x14ac:dyDescent="0.2">
      <c r="B112" s="396"/>
      <c r="C112" s="160"/>
      <c r="D112" s="312"/>
      <c r="E112" s="311"/>
      <c r="F112" s="311"/>
      <c r="G112" s="311"/>
      <c r="H112" s="311"/>
      <c r="I112" s="311"/>
      <c r="J112" s="311"/>
      <c r="K112" s="311"/>
      <c r="L112" s="313"/>
      <c r="N112" s="315"/>
      <c r="O112" s="315"/>
      <c r="AB112" s="65" t="s">
        <v>339</v>
      </c>
    </row>
    <row r="113" spans="2:38" x14ac:dyDescent="0.2">
      <c r="B113" s="397"/>
      <c r="C113" s="198" t="s">
        <v>172</v>
      </c>
      <c r="D113" s="228"/>
      <c r="E113" s="229"/>
      <c r="F113" s="199">
        <f>IF(F111=0,0,DSUM('Bestandesdaten &gt;100 ha'!$A$9:$AK$1100,'Bestandesdaten &gt;100 ha'!$W$9,V225:Y226)/F109)</f>
        <v>0</v>
      </c>
      <c r="G113" s="199">
        <f>IF(G111=0,0,DSUM('Bestandesdaten &gt;100 ha'!$A$9:$AK$1100,'Bestandesdaten &gt;100 ha'!$W$9,Z225:AC226)/G109)</f>
        <v>0</v>
      </c>
      <c r="H113" s="199">
        <f>IF(H111=0,0,DSUM('Bestandesdaten &gt;100 ha'!$A$9:$AK$1100,'Bestandesdaten &gt;100 ha'!$W$9,AD225:AG226)/H109)</f>
        <v>0</v>
      </c>
      <c r="I113" s="199">
        <f>IF(I111=0,0,DSUM('Bestandesdaten &gt;100 ha'!$A$9:$AK$1100,'Bestandesdaten &gt;100 ha'!$W$9,AH225:AK226)/I109)</f>
        <v>0</v>
      </c>
      <c r="J113" s="199">
        <f>IF(J111=0,0,DSUM('Bestandesdaten &gt;100 ha'!$A$9:$AK$1100,'Bestandesdaten &gt;100 ha'!$W$9,AL225:AO226)/J109)</f>
        <v>0</v>
      </c>
      <c r="K113" s="199">
        <f>IF(K111=0,0,DSUM('Bestandesdaten &gt;100 ha'!$A$9:$AK$1100,'Bestandesdaten &gt;100 ha'!$W$9,AP225:AS226)/K109)</f>
        <v>0</v>
      </c>
      <c r="L113" s="277">
        <f>IF(L111=0,0,DSUM('Bestandesdaten &gt;100 ha'!$A$9:$AK$1100,'Bestandesdaten &gt;100 ha'!$W$9,AT225:AW226)/L109)</f>
        <v>0</v>
      </c>
      <c r="N113" s="315"/>
      <c r="O113" s="315"/>
      <c r="Q113" s="65" t="s">
        <v>344</v>
      </c>
      <c r="R113" s="65">
        <f t="shared" ref="R113:Z113" si="6">ROUND((AD109+AD110+AD112+AD111*($S$54+$U$54)+$O$59*AD113),0)</f>
        <v>3</v>
      </c>
      <c r="S113" s="65">
        <f t="shared" si="6"/>
        <v>3</v>
      </c>
      <c r="T113" s="65">
        <f t="shared" si="6"/>
        <v>3</v>
      </c>
      <c r="U113" s="65">
        <f t="shared" si="6"/>
        <v>3</v>
      </c>
      <c r="V113" s="65">
        <f t="shared" si="6"/>
        <v>3</v>
      </c>
      <c r="W113" s="65">
        <f t="shared" si="6"/>
        <v>3</v>
      </c>
      <c r="X113" s="65">
        <f t="shared" si="6"/>
        <v>3</v>
      </c>
      <c r="Y113" s="65">
        <f t="shared" si="6"/>
        <v>3</v>
      </c>
      <c r="Z113" s="65">
        <f t="shared" si="6"/>
        <v>3</v>
      </c>
      <c r="AB113" s="65" t="s">
        <v>338</v>
      </c>
      <c r="AD113" s="65">
        <f>Y327</f>
        <v>11</v>
      </c>
      <c r="AE113" s="65">
        <f>AC327</f>
        <v>11</v>
      </c>
      <c r="AF113" s="65">
        <f>AG327</f>
        <v>11</v>
      </c>
      <c r="AG113" s="65">
        <f>AK327</f>
        <v>11</v>
      </c>
      <c r="AH113" s="65">
        <f>AO327</f>
        <v>11</v>
      </c>
      <c r="AI113" s="65">
        <f>AS327</f>
        <v>11</v>
      </c>
      <c r="AJ113" s="65">
        <f>AW327</f>
        <v>11</v>
      </c>
      <c r="AK113" s="65">
        <f>BA327</f>
        <v>11</v>
      </c>
      <c r="AL113" s="65">
        <f>BE327</f>
        <v>11</v>
      </c>
    </row>
    <row r="114" spans="2:38" ht="17.25" customHeight="1" x14ac:dyDescent="0.2">
      <c r="N114" s="315"/>
      <c r="O114" s="315"/>
      <c r="Q114" s="65" t="s">
        <v>345</v>
      </c>
      <c r="R114" s="310" t="e">
        <f>IF((R109*$T$77*R111*(1-R113/100)*D109)&lt;'DB &gt; 100 ha'!$R$35,'DB &gt; 100 ha'!$R$35*D109,R109*$T$77*R111*(1-R113/100)*D109)</f>
        <v>#VALUE!</v>
      </c>
      <c r="S114" s="310" t="e">
        <f>IF((S109*$T$77*S111*(1-S113/100)*E109)&lt;'DB &gt; 100 ha'!$R$35,'DB &gt; 100 ha'!$R$35*E109,S109*$T$77*S111*(1-S113/100)*E109)</f>
        <v>#VALUE!</v>
      </c>
      <c r="T114" s="310" t="e">
        <f>IF((T109*$T$77*T111*(1-T113/100)*F109)&lt;'DB &gt; 100 ha'!$R$35,'DB &gt; 100 ha'!$R$35*F109*F113,T109*$T$77*T111*(1-T113/100)*F109*F113)</f>
        <v>#VALUE!</v>
      </c>
      <c r="U114" s="310" t="e">
        <f>IF((U109*$T$77*U111*(1-U113/100)*G109)&lt;'DB &gt; 100 ha'!$R$35,'DB &gt; 100 ha'!$R$35*G109*G113,U109*$T$77*U111*(1-U113/100)*((G109-G101)*G113+G101*G113*0.6))</f>
        <v>#VALUE!</v>
      </c>
      <c r="V114" s="310" t="e">
        <f>IF((V109*$T$77*V111*(1-V113/100)*H109)&lt;'DB &gt; 100 ha'!$R$35,'DB &gt; 100 ha'!$R$35*H109*H113,V109*$T$77*V111*(1-V113/100)*((H109-H101)*H113+H101*H113*0.6))</f>
        <v>#VALUE!</v>
      </c>
      <c r="W114" s="310" t="e">
        <f>IF((W109*$T$77*W111*(1-W113/100)*I109)&lt;'DB &gt; 100 ha'!$R$35,'DB &gt; 100 ha'!$R$35*I109*I113,W109*$T$77*W111*(1-W113/100)*((I109-I101)*I113+I101*I113*0.6))</f>
        <v>#VALUE!</v>
      </c>
      <c r="X114" s="310" t="e">
        <f>IF((X109*$T$77*X111*(1-X113/100)*J109)&lt;'DB &gt; 100 ha'!$R$35,'DB &gt; 100 ha'!$R$35*J109*J113,X109*$T$77*X111*(1-X113/100)*((J109-J101)*J113+J101*J113*0.6))</f>
        <v>#VALUE!</v>
      </c>
      <c r="Y114" s="310" t="e">
        <f>IF((Y109*$T$77*Y111*(1-Y113/100)*K109)&lt;'DB &gt; 100 ha'!$R$35,'DB &gt; 100 ha'!$R$35*K109*K113,Y109*$T$77*Y111*(1-Y113/100)*((K109-K101)*K113+K101*K113*0.6))</f>
        <v>#VALUE!</v>
      </c>
      <c r="Z114" s="310" t="e">
        <f>IF((Z109*$T$77*Z111*(1-Z113/100)*L109)&lt;'DB &gt; 100 ha'!$R$35,'DB &gt; 100 ha'!$R$35*L109*L113,Z109*$T$77*Z111*(1-Z113/100)*((L109-L101)*L113+L101*L113*0.6))</f>
        <v>#VALUE!</v>
      </c>
    </row>
    <row r="115" spans="2:38" ht="17.25" customHeight="1" x14ac:dyDescent="0.2">
      <c r="B115" s="128" t="s">
        <v>0</v>
      </c>
      <c r="N115" s="315"/>
      <c r="O115" s="315"/>
      <c r="Q115" s="65" t="s">
        <v>349</v>
      </c>
      <c r="T115" s="310" t="e">
        <f>IF(T109*$R111*(1-T113/100)&lt;'DB &gt; 100 ha'!$R$35,'DB &gt; 100 ha'!$R$35*F109*(1-F113),T109*$R111*(1-T113/100)*F109*(1-F113))</f>
        <v>#VALUE!</v>
      </c>
      <c r="U115" s="310" t="e">
        <f>IF(U109*$R111*(1-U113/100)&lt;'DB &gt; 100 ha'!$R$35,'DB &gt; 100 ha'!$R$35*G109*(1-G113),U109*$R111*(1-U113/100)*G109*(1-G113))</f>
        <v>#VALUE!</v>
      </c>
      <c r="V115" s="310" t="e">
        <f>IF(V109*$R111*(1-V113/100)&lt;'DB &gt; 100 ha'!$R$35,'DB &gt; 100 ha'!$R$35*H109*(1-H113),V109*$R111*(1-V113/100)*H109*(1-H113))</f>
        <v>#VALUE!</v>
      </c>
      <c r="W115" s="310" t="e">
        <f>IF(W109*$R111*(1-W113/100)&lt;'DB &gt; 100 ha'!$R$35,'DB &gt; 100 ha'!$R$35*I109*(1-I113),W109*$R111*(1-W113/100)*I109*(1-I113))</f>
        <v>#VALUE!</v>
      </c>
      <c r="X115" s="310" t="e">
        <f>IF(X109*$R111*(1-X113/100)&lt;'DB &gt; 100 ha'!$R$35,'DB &gt; 100 ha'!$R$35*J109*(1-J113),X109*$R111*(1-X113/100)*J109*(1-J113))</f>
        <v>#VALUE!</v>
      </c>
      <c r="Y115" s="310" t="e">
        <f>IF(Y109*$R111*(1-Y113/100)&lt;'DB &gt; 100 ha'!$R$35,'DB &gt; 100 ha'!$R$35*K109*(1-K113),Y109*$R111*(1-Y113/100)*K109*(1-K113))</f>
        <v>#VALUE!</v>
      </c>
      <c r="Z115" s="310" t="e">
        <f>IF(Z109*$R111*(1-Z113/100)&lt;'DB &gt; 100 ha'!$R$35,'DB &gt; 100 ha'!$R$35*L109*(1-L113),Z109*$R111*(1-Z113/100)*L109*(1-L113))</f>
        <v>#VALUE!</v>
      </c>
    </row>
    <row r="116" spans="2:38" x14ac:dyDescent="0.2">
      <c r="B116" s="395" t="str">
        <f>'Bestandesdaten &gt;100 ha'!AV20</f>
        <v>Douglasie</v>
      </c>
      <c r="C116" s="159" t="s">
        <v>170</v>
      </c>
      <c r="D116" s="190">
        <f>DSUM('Bestandesdaten &gt;100 ha'!$A$9:$AK$1100,'Bestandesdaten &gt;100 ha'!$D$9,N228:Q229)</f>
        <v>0</v>
      </c>
      <c r="E116" s="191">
        <f>DSUM('Bestandesdaten &gt;100 ha'!$A$9:$AK$1100,'Bestandesdaten &gt;100 ha'!$D$9,R228:U229)</f>
        <v>0</v>
      </c>
      <c r="F116" s="191">
        <f>DSUM('Bestandesdaten &gt;100 ha'!$A$9:$AK$1100,'Bestandesdaten &gt;100 ha'!$D$9,V228:Y229)</f>
        <v>0</v>
      </c>
      <c r="G116" s="191">
        <f>DSUM('Bestandesdaten &gt;100 ha'!$A$9:$AK$1100,'Bestandesdaten &gt;100 ha'!$D$9,Z228:AC229)</f>
        <v>0</v>
      </c>
      <c r="H116" s="191">
        <f>DSUM('Bestandesdaten &gt;100 ha'!$A$9:$AK$1100,'Bestandesdaten &gt;100 ha'!$D$9,AD228:AG229)</f>
        <v>0</v>
      </c>
      <c r="I116" s="191">
        <f>DSUM('Bestandesdaten &gt;100 ha'!$A$9:$AK$1100,'Bestandesdaten &gt;100 ha'!$D$9,AH228:AK229)</f>
        <v>0</v>
      </c>
      <c r="J116" s="191">
        <f>DSUM('Bestandesdaten &gt;100 ha'!$A$9:$AK$1100,'Bestandesdaten &gt;100 ha'!$D$9,AL228:AO229)</f>
        <v>0</v>
      </c>
      <c r="K116" s="191">
        <f>DSUM('Bestandesdaten &gt;100 ha'!$A$9:$AK$1100,'Bestandesdaten &gt;100 ha'!$D$9,AP228:AS229)</f>
        <v>0</v>
      </c>
      <c r="L116" s="192">
        <f>DSUM('Bestandesdaten &gt;100 ha'!$A$9:$AK$1100,'Bestandesdaten &gt;100 ha'!$D$9,AT228:AW229)</f>
        <v>0</v>
      </c>
      <c r="N116" s="316" t="e">
        <f>SUM(Q121:Z121)</f>
        <v>#VALUE!</v>
      </c>
      <c r="O116" s="315"/>
      <c r="Q116" s="65" t="s">
        <v>2</v>
      </c>
      <c r="R116" s="65" t="e">
        <f>DGET('DB &gt; 100 ha'!$A$2:$E$153,'DB &gt; 100 ha'!$D$2,V332:X333)</f>
        <v>#VALUE!</v>
      </c>
      <c r="S116" s="65" t="e">
        <f>DGET('DB &gt; 100 ha'!$A$2:$E$153,'DB &gt; 100 ha'!$D$2,Y332:AA333)</f>
        <v>#VALUE!</v>
      </c>
      <c r="T116" s="65" t="e">
        <f>DGET('DB &gt; 100 ha'!$A$2:$E$153,'DB &gt; 100 ha'!$D$2,AB332:AD333)</f>
        <v>#VALUE!</v>
      </c>
      <c r="U116" s="65" t="e">
        <f>DGET('DB &gt; 100 ha'!$A$2:$E$153,'DB &gt; 100 ha'!$D$2,AE332:AG333)</f>
        <v>#VALUE!</v>
      </c>
      <c r="V116" s="65" t="e">
        <f>DGET('DB &gt; 100 ha'!$A$2:$E$153,'DB &gt; 100 ha'!$D$2,AH332:AJ333)</f>
        <v>#VALUE!</v>
      </c>
      <c r="W116" s="65" t="e">
        <f>DGET('DB &gt; 100 ha'!$A$2:$E$153,'DB &gt; 100 ha'!$D$2,AK332:AM333)</f>
        <v>#VALUE!</v>
      </c>
      <c r="X116" s="65" t="e">
        <f>DGET('DB &gt; 100 ha'!$A$2:$E$153,'DB &gt; 100 ha'!$D$2,AN332:AP333)</f>
        <v>#VALUE!</v>
      </c>
      <c r="Y116" s="65" t="e">
        <f>DGET('DB &gt; 100 ha'!$A$2:$E$153,'DB &gt; 100 ha'!$D$2,AQ332:AS333)</f>
        <v>#VALUE!</v>
      </c>
      <c r="Z116" s="65" t="e">
        <f>DGET('DB &gt; 100 ha'!$A$2:$E$153,'DB &gt; 100 ha'!$D$2,AT332:AV333)</f>
        <v>#VALUE!</v>
      </c>
      <c r="AB116" s="65" t="s">
        <v>321</v>
      </c>
      <c r="AD116" s="65">
        <f>Y335</f>
        <v>3</v>
      </c>
      <c r="AE116" s="65">
        <f>AC335</f>
        <v>3</v>
      </c>
      <c r="AF116" s="65">
        <f>AG335</f>
        <v>3</v>
      </c>
      <c r="AG116" s="65">
        <f>AK335</f>
        <v>3</v>
      </c>
      <c r="AH116" s="65">
        <f>AO335</f>
        <v>3</v>
      </c>
      <c r="AI116" s="65">
        <f>AS335</f>
        <v>3</v>
      </c>
      <c r="AJ116" s="65">
        <f>AW335</f>
        <v>3</v>
      </c>
      <c r="AK116" s="65">
        <f>BA335</f>
        <v>3</v>
      </c>
      <c r="AL116" s="65">
        <f>BE335</f>
        <v>3</v>
      </c>
    </row>
    <row r="117" spans="2:38" ht="5.25" customHeight="1" x14ac:dyDescent="0.2">
      <c r="B117" s="396"/>
      <c r="C117" s="160"/>
      <c r="D117" s="72"/>
      <c r="E117" s="74"/>
      <c r="F117" s="74"/>
      <c r="G117" s="74"/>
      <c r="H117" s="74"/>
      <c r="I117" s="74"/>
      <c r="J117" s="74"/>
      <c r="K117" s="74"/>
      <c r="L117" s="75"/>
      <c r="N117" s="315"/>
      <c r="O117" s="315"/>
      <c r="AB117" s="65" t="s">
        <v>322</v>
      </c>
      <c r="AD117" s="65">
        <f>Y336</f>
        <v>0</v>
      </c>
      <c r="AE117" s="65">
        <f>AC336</f>
        <v>0</v>
      </c>
      <c r="AF117" s="65">
        <f>AG336</f>
        <v>0</v>
      </c>
      <c r="AG117" s="65">
        <f>AK336</f>
        <v>0</v>
      </c>
      <c r="AH117" s="65">
        <f>AO336</f>
        <v>0</v>
      </c>
      <c r="AI117" s="65">
        <f>AS336</f>
        <v>0</v>
      </c>
      <c r="AJ117" s="65">
        <f>AW336</f>
        <v>0</v>
      </c>
      <c r="AK117" s="65">
        <f>BA336</f>
        <v>0</v>
      </c>
      <c r="AL117" s="65">
        <f>BE336</f>
        <v>0</v>
      </c>
    </row>
    <row r="118" spans="2:38" ht="15" x14ac:dyDescent="0.25">
      <c r="B118" s="396"/>
      <c r="C118" s="160" t="s">
        <v>171</v>
      </c>
      <c r="D118" s="193">
        <f>IF(D116=0,0,DSUM('Bestandesdaten &gt;100 ha'!$A$9:$AK$1100,'Bestandesdaten &gt;100 ha'!$V$9,N230:Q231)/D116)</f>
        <v>0</v>
      </c>
      <c r="E118" s="194">
        <f>IF(E116=0,0,DSUM('Bestandesdaten &gt;100 ha'!$A$9:$AK$1100,'Bestandesdaten &gt;100 ha'!$V$9,R230:U231)/E116)</f>
        <v>0</v>
      </c>
      <c r="F118" s="194">
        <f>IF(F116=0,0,DSUM('Bestandesdaten &gt;100 ha'!$A$9:$AK$1100,'Bestandesdaten &gt;100 ha'!$V$9,V230:Y231)/F116)</f>
        <v>0</v>
      </c>
      <c r="G118" s="194">
        <f>IF(G116=0,0,DSUM('Bestandesdaten &gt;100 ha'!$A$9:$AK$1100,'Bestandesdaten &gt;100 ha'!$V$9,Z230:AC231)/G116)</f>
        <v>0</v>
      </c>
      <c r="H118" s="194">
        <f>IF(H116=0,0,DSUM('Bestandesdaten &gt;100 ha'!$A$9:$AK$1100,'Bestandesdaten &gt;100 ha'!$V$9,AD230:AG231)/H116)</f>
        <v>0</v>
      </c>
      <c r="I118" s="194">
        <f>IF(I116=0,0,DSUM('Bestandesdaten &gt;100 ha'!$A$9:$AK$1100,'Bestandesdaten &gt;100 ha'!$V$9,AH230:AK231)/I116)</f>
        <v>0</v>
      </c>
      <c r="J118" s="194">
        <f>IF(J116=0,0,DSUM('Bestandesdaten &gt;100 ha'!$A$9:$AK$1100,'Bestandesdaten &gt;100 ha'!$V$9,AL230:AO231)/J116)</f>
        <v>0</v>
      </c>
      <c r="K118" s="194">
        <f>IF(K116=0,0,DSUM('Bestandesdaten &gt;100 ha'!$A$9:$AK$1100,'Bestandesdaten &gt;100 ha'!$V$9,AP230:AS231)/K116)</f>
        <v>0</v>
      </c>
      <c r="L118" s="195">
        <f>IF(L116=0,0,DSUM('Bestandesdaten &gt;100 ha'!$A$9:$AK$1100,'Bestandesdaten &gt;100 ha'!$V$9,AT230:AW231)/L116)</f>
        <v>0</v>
      </c>
      <c r="N118" s="316" t="e">
        <f>SUM(Q122:Z122)</f>
        <v>#VALUE!</v>
      </c>
      <c r="O118" s="315"/>
      <c r="Q118" s="65" t="s">
        <v>311</v>
      </c>
      <c r="R118" s="294">
        <v>0.1</v>
      </c>
      <c r="S118" s="294">
        <v>0.1</v>
      </c>
      <c r="T118" s="294">
        <v>0.16</v>
      </c>
      <c r="U118" s="294">
        <v>0.35</v>
      </c>
      <c r="V118" s="294">
        <v>0.83</v>
      </c>
      <c r="W118" s="294">
        <v>1.36</v>
      </c>
      <c r="X118" s="294">
        <v>1.6</v>
      </c>
      <c r="Y118" s="294">
        <v>1.7</v>
      </c>
      <c r="Z118" s="294">
        <v>1.72</v>
      </c>
      <c r="AB118" s="65" t="s">
        <v>323</v>
      </c>
      <c r="AD118" s="65">
        <f>Y338</f>
        <v>41</v>
      </c>
      <c r="AE118" s="65">
        <f>AC338</f>
        <v>41</v>
      </c>
      <c r="AF118" s="65">
        <f>AG338</f>
        <v>41</v>
      </c>
      <c r="AG118" s="65">
        <f>AK338</f>
        <v>41</v>
      </c>
      <c r="AH118" s="65">
        <f>AO338</f>
        <v>41</v>
      </c>
      <c r="AI118" s="65">
        <f>AS338</f>
        <v>41</v>
      </c>
      <c r="AJ118" s="65">
        <f>AW338</f>
        <v>41</v>
      </c>
      <c r="AK118" s="65">
        <f>BA338</f>
        <v>41</v>
      </c>
      <c r="AL118" s="65">
        <f>BE338</f>
        <v>41</v>
      </c>
    </row>
    <row r="119" spans="2:38" ht="5.25" customHeight="1" x14ac:dyDescent="0.2">
      <c r="B119" s="396"/>
      <c r="C119" s="160"/>
      <c r="D119" s="312"/>
      <c r="E119" s="311"/>
      <c r="F119" s="311"/>
      <c r="G119" s="311"/>
      <c r="H119" s="311"/>
      <c r="I119" s="311"/>
      <c r="J119" s="311"/>
      <c r="K119" s="311"/>
      <c r="L119" s="313"/>
      <c r="N119" s="315"/>
      <c r="O119" s="315"/>
      <c r="AB119" s="65" t="s">
        <v>339</v>
      </c>
    </row>
    <row r="120" spans="2:38" x14ac:dyDescent="0.2">
      <c r="B120" s="397"/>
      <c r="C120" s="198" t="s">
        <v>172</v>
      </c>
      <c r="D120" s="228"/>
      <c r="E120" s="229"/>
      <c r="F120" s="199">
        <f>IF(F118=0,0,DSUM('Bestandesdaten &gt;100 ha'!$A$9:$AK$1100,'Bestandesdaten &gt;100 ha'!$W$9,V232:Y233)/F116)</f>
        <v>0</v>
      </c>
      <c r="G120" s="199">
        <f>IF(G118=0,0,DSUM('Bestandesdaten &gt;100 ha'!$A$9:$AK$1100,'Bestandesdaten &gt;100 ha'!$W$9,Z232:AC233)/G116)</f>
        <v>0</v>
      </c>
      <c r="H120" s="199">
        <f>IF(H118=0,0,DSUM('Bestandesdaten &gt;100 ha'!$A$9:$AK$1100,'Bestandesdaten &gt;100 ha'!$W$9,AD232:AG233)/H116)</f>
        <v>0</v>
      </c>
      <c r="I120" s="199">
        <f>IF(I118=0,0,DSUM('Bestandesdaten &gt;100 ha'!$A$9:$AK$1100,'Bestandesdaten &gt;100 ha'!$W$9,AH232:AK233)/I116)</f>
        <v>0</v>
      </c>
      <c r="J120" s="199">
        <f>IF(J118=0,0,DSUM('Bestandesdaten &gt;100 ha'!$A$9:$AK$1100,'Bestandesdaten &gt;100 ha'!$W$9,AL232:AO233)/J116)</f>
        <v>0</v>
      </c>
      <c r="K120" s="199">
        <f>IF(K118=0,0,DSUM('Bestandesdaten &gt;100 ha'!$A$9:$AK$1100,'Bestandesdaten &gt;100 ha'!$W$9,AP232:AS233)/K116)</f>
        <v>0</v>
      </c>
      <c r="L120" s="277">
        <f>IF(L118=0,0,DSUM('Bestandesdaten &gt;100 ha'!$A$9:$AK$1100,'Bestandesdaten &gt;100 ha'!$W$9,AT232:AW233)/L116)</f>
        <v>0</v>
      </c>
      <c r="N120" s="315"/>
      <c r="O120" s="315"/>
      <c r="Q120" s="65" t="s">
        <v>344</v>
      </c>
      <c r="R120" s="65">
        <f t="shared" ref="R120:Z120" si="7">ROUND((AD116+AD117+AD119+AD118*($S$54+$U$54)+$O$59*AD120),0)</f>
        <v>3</v>
      </c>
      <c r="S120" s="65">
        <f t="shared" si="7"/>
        <v>3</v>
      </c>
      <c r="T120" s="65">
        <f t="shared" si="7"/>
        <v>3</v>
      </c>
      <c r="U120" s="65">
        <f t="shared" si="7"/>
        <v>3</v>
      </c>
      <c r="V120" s="65">
        <f t="shared" si="7"/>
        <v>3</v>
      </c>
      <c r="W120" s="65">
        <f t="shared" si="7"/>
        <v>3</v>
      </c>
      <c r="X120" s="65">
        <f t="shared" si="7"/>
        <v>3</v>
      </c>
      <c r="Y120" s="65">
        <f t="shared" si="7"/>
        <v>3</v>
      </c>
      <c r="Z120" s="65">
        <f t="shared" si="7"/>
        <v>3</v>
      </c>
      <c r="AB120" s="65" t="s">
        <v>338</v>
      </c>
      <c r="AD120" s="65">
        <f>Y340</f>
        <v>11</v>
      </c>
      <c r="AE120" s="65">
        <f>AC340</f>
        <v>11</v>
      </c>
      <c r="AF120" s="65">
        <f>AG340</f>
        <v>11</v>
      </c>
      <c r="AG120" s="65">
        <f>AK340</f>
        <v>11</v>
      </c>
      <c r="AH120" s="65">
        <f>AO340</f>
        <v>11</v>
      </c>
      <c r="AI120" s="65">
        <f>AS340</f>
        <v>11</v>
      </c>
      <c r="AJ120" s="65">
        <f>AW340</f>
        <v>11</v>
      </c>
      <c r="AK120" s="65">
        <f>BA340</f>
        <v>11</v>
      </c>
      <c r="AL120" s="65">
        <f>BE340</f>
        <v>11</v>
      </c>
    </row>
    <row r="121" spans="2:38" ht="17.25" customHeight="1" x14ac:dyDescent="0.2">
      <c r="N121" s="315"/>
      <c r="O121" s="315"/>
      <c r="Q121" s="65" t="s">
        <v>345</v>
      </c>
      <c r="R121" s="310" t="e">
        <f>IF((R116*$T$77*R118*(1-R120/100)*D116)&lt;'DB &gt; 100 ha'!$R$35,'DB &gt; 100 ha'!$R$35*D116,R116*$T$77*R118*(1-R120/100)*D116)</f>
        <v>#VALUE!</v>
      </c>
      <c r="S121" s="310" t="e">
        <f>IF((S116*$T$77*S118*(1-S120/100)*E116)&lt;'DB &gt; 100 ha'!$R$35,'DB &gt; 100 ha'!$R$35*E116,S116*$T$77*S118*(1-S120/100)*E116)</f>
        <v>#VALUE!</v>
      </c>
      <c r="T121" s="310" t="e">
        <f>IF((T116*$T$77*T118*(1-T120/100)*F116)&lt;'DB &gt; 100 ha'!$R$35,'DB &gt; 100 ha'!$R$35*F116*F120,T116*$T$77*T118*(1-T120/100)*F116*F120)</f>
        <v>#VALUE!</v>
      </c>
      <c r="U121" s="310" t="e">
        <f>IF((U116*$T$77*U118*(1-U120/100)*G116)&lt;'DB &gt; 100 ha'!$R$35,'DB &gt; 100 ha'!$R$35*G116*G120,U116*$T$77*U118*(1-U120/100)*((G116-G108)*G120+G108*G120*0.6))</f>
        <v>#VALUE!</v>
      </c>
      <c r="V121" s="310" t="e">
        <f>IF((V116*$T$77*V118*(1-V120/100)*H116)&lt;'DB &gt; 100 ha'!$R$35,'DB &gt; 100 ha'!$R$35*H116*H120,V116*$T$77*V118*(1-V120/100)*((H116-H108)*H120+H108*H120*0.6))</f>
        <v>#VALUE!</v>
      </c>
      <c r="W121" s="310" t="e">
        <f>IF((W116*$T$77*W118*(1-W120/100)*I116)&lt;'DB &gt; 100 ha'!$R$35,'DB &gt; 100 ha'!$R$35*I116*I120,W116*$T$77*W118*(1-W120/100)*((I116-I108)*I120+I108*I120*0.6))</f>
        <v>#VALUE!</v>
      </c>
      <c r="X121" s="310" t="e">
        <f>IF((X116*$T$77*X118*(1-X120/100)*J116)&lt;'DB &gt; 100 ha'!$R$35,'DB &gt; 100 ha'!$R$35*J116*J120,X116*$T$77*X118*(1-X120/100)*((J116-J108)*J120+J108*J120*0.6))</f>
        <v>#VALUE!</v>
      </c>
      <c r="Y121" s="310" t="e">
        <f>IF((Y116*$T$77*Y118*(1-Y120/100)*K116)&lt;'DB &gt; 100 ha'!$R$35,'DB &gt; 100 ha'!$R$35*K116*K120,Y116*$T$77*Y118*(1-Y120/100)*((K116-K108)*K120+K108*K120*0.6))</f>
        <v>#VALUE!</v>
      </c>
      <c r="Z121" s="310" t="e">
        <f>IF((Z116*$T$77*Z118*(1-Z120/100)*L116)&lt;'DB &gt; 100 ha'!$R$35,'DB &gt; 100 ha'!$R$35*L116*L120,Z116*$T$77*Z118*(1-Z120/100)*((L116-L108)*L120+L108*L120*0.6))</f>
        <v>#VALUE!</v>
      </c>
    </row>
    <row r="122" spans="2:38" ht="17.25" customHeight="1" x14ac:dyDescent="0.2">
      <c r="B122" s="128" t="s">
        <v>0</v>
      </c>
      <c r="N122" s="315"/>
      <c r="O122" s="315"/>
      <c r="Q122" s="65" t="s">
        <v>349</v>
      </c>
      <c r="T122" s="310" t="e">
        <f>IF(T116*$R118*(1-T120/100)&lt;'DB &gt; 100 ha'!$R$35,'DB &gt; 100 ha'!$R$35*F116*(1-F120),T116*$R118*(1-T120/100)*F116*(1-F120))</f>
        <v>#VALUE!</v>
      </c>
      <c r="U122" s="310" t="e">
        <f>IF(U116*$R118*(1-U120/100)&lt;'DB &gt; 100 ha'!$R$35,'DB &gt; 100 ha'!$R$35*G116*(1-G120),U116*$R118*(1-U120/100)*G116*(1-G120))</f>
        <v>#VALUE!</v>
      </c>
      <c r="V122" s="310" t="e">
        <f>IF(V116*$R118*(1-V120/100)&lt;'DB &gt; 100 ha'!$R$35,'DB &gt; 100 ha'!$R$35*H116*(1-H120),V116*$R118*(1-V120/100)*H116*(1-H120))</f>
        <v>#VALUE!</v>
      </c>
      <c r="W122" s="310" t="e">
        <f>IF(W116*$R118*(1-W120/100)&lt;'DB &gt; 100 ha'!$R$35,'DB &gt; 100 ha'!$R$35*I116*(1-I120),W116*$R118*(1-W120/100)*I116*(1-I120))</f>
        <v>#VALUE!</v>
      </c>
      <c r="X122" s="310" t="e">
        <f>IF(X116*$R118*(1-X120/100)&lt;'DB &gt; 100 ha'!$R$35,'DB &gt; 100 ha'!$R$35*J116*(1-J120),X116*$R118*(1-X120/100)*J116*(1-J120))</f>
        <v>#VALUE!</v>
      </c>
      <c r="Y122" s="310" t="e">
        <f>IF(Y116*$R118*(1-Y120/100)&lt;'DB &gt; 100 ha'!$R$35,'DB &gt; 100 ha'!$R$35*K116*(1-K120),Y116*$R118*(1-Y120/100)*K116*(1-K120))</f>
        <v>#VALUE!</v>
      </c>
      <c r="Z122" s="310" t="e">
        <f>IF(Z116*$R118*(1-Z120/100)&lt;'DB &gt; 100 ha'!$R$35,'DB &gt; 100 ha'!$R$35*L116*(1-L120),Z116*$R118*(1-Z120/100)*L116*(1-L120))</f>
        <v>#VALUE!</v>
      </c>
    </row>
    <row r="123" spans="2:38" x14ac:dyDescent="0.2">
      <c r="B123" s="395" t="str">
        <f>'Bestandesdaten &gt;100 ha'!AV22</f>
        <v>Lb ohne Ei</v>
      </c>
      <c r="C123" s="159" t="s">
        <v>170</v>
      </c>
      <c r="D123" s="190">
        <f>DSUM('Bestandesdaten &gt;100 ha'!$A$9:$AK$1100,'Bestandesdaten &gt;100 ha'!$D$9,N235:Q236)</f>
        <v>0</v>
      </c>
      <c r="E123" s="191">
        <f>DSUM('Bestandesdaten &gt;100 ha'!$A$9:$AK$1100,'Bestandesdaten &gt;100 ha'!$D$9,R235:U236)</f>
        <v>0</v>
      </c>
      <c r="F123" s="191">
        <f>DSUM('Bestandesdaten &gt;100 ha'!$A$9:$AK$1100,'Bestandesdaten &gt;100 ha'!$D$9,V235:Y236)</f>
        <v>0</v>
      </c>
      <c r="G123" s="191">
        <f>DSUM('Bestandesdaten &gt;100 ha'!$A$9:$AK$1100,'Bestandesdaten &gt;100 ha'!$D$9,Z235:AC236)</f>
        <v>0</v>
      </c>
      <c r="H123" s="191">
        <f>DSUM('Bestandesdaten &gt;100 ha'!$A$9:$AK$1100,'Bestandesdaten &gt;100 ha'!$D$9,AD235:AG236)</f>
        <v>0</v>
      </c>
      <c r="I123" s="191">
        <f>DSUM('Bestandesdaten &gt;100 ha'!$A$9:$AK$1100,'Bestandesdaten &gt;100 ha'!$D$9,AH235:AK236)</f>
        <v>0</v>
      </c>
      <c r="J123" s="191">
        <f>DSUM('Bestandesdaten &gt;100 ha'!$A$9:$AK$1100,'Bestandesdaten &gt;100 ha'!$D$9,AL235:AO236)</f>
        <v>0</v>
      </c>
      <c r="K123" s="191">
        <f>DSUM('Bestandesdaten &gt;100 ha'!$A$9:$AK$1100,'Bestandesdaten &gt;100 ha'!$D$9,AP235:AS236)</f>
        <v>0</v>
      </c>
      <c r="L123" s="192">
        <f>DSUM('Bestandesdaten &gt;100 ha'!$A$9:$AK$1100,'Bestandesdaten &gt;100 ha'!$D$9,AT235:AW236)</f>
        <v>0</v>
      </c>
      <c r="N123" s="316" t="e">
        <f>SUM(Q128:Z128)</f>
        <v>#VALUE!</v>
      </c>
      <c r="O123" s="315"/>
      <c r="Q123" s="65" t="s">
        <v>2</v>
      </c>
      <c r="R123" s="65" t="e">
        <f>DGET('DB &gt; 100 ha'!$A$2:$E$153,'DB &gt; 100 ha'!$D$2,V345:X346)</f>
        <v>#VALUE!</v>
      </c>
      <c r="S123" s="65" t="e">
        <f>DGET('DB &gt; 100 ha'!$A$2:$E$153,'DB &gt; 100 ha'!$D$2,Y345:AA346)</f>
        <v>#VALUE!</v>
      </c>
      <c r="T123" s="65" t="e">
        <f>DGET('DB &gt; 100 ha'!$A$2:$E$153,'DB &gt; 100 ha'!$D$2,AB345:AD346)</f>
        <v>#VALUE!</v>
      </c>
      <c r="U123" s="65" t="e">
        <f>DGET('DB &gt; 100 ha'!$A$2:$E$153,'DB &gt; 100 ha'!$D$2,AE345:AG346)</f>
        <v>#VALUE!</v>
      </c>
      <c r="V123" s="65" t="e">
        <f>DGET('DB &gt; 100 ha'!$A$2:$E$153,'DB &gt; 100 ha'!$D$2,AH345:AJ346)</f>
        <v>#VALUE!</v>
      </c>
      <c r="W123" s="65" t="e">
        <f>DGET('DB &gt; 100 ha'!$A$2:$E$153,'DB &gt; 100 ha'!$D$2,AK345:AM346)</f>
        <v>#VALUE!</v>
      </c>
      <c r="X123" s="65" t="e">
        <f>DGET('DB &gt; 100 ha'!$A$2:$E$153,'DB &gt; 100 ha'!$D$2,AN345:AP346)</f>
        <v>#VALUE!</v>
      </c>
      <c r="Y123" s="65" t="e">
        <f>DGET('DB &gt; 100 ha'!$A$2:$E$153,'DB &gt; 100 ha'!$D$2,AQ345:AS346)</f>
        <v>#VALUE!</v>
      </c>
      <c r="Z123" s="65" t="e">
        <f>DGET('DB &gt; 100 ha'!$A$2:$E$153,'DB &gt; 100 ha'!$D$2,AT345:AV346)</f>
        <v>#VALUE!</v>
      </c>
      <c r="AB123" s="65" t="s">
        <v>321</v>
      </c>
      <c r="AD123" s="65">
        <f>Y348</f>
        <v>3</v>
      </c>
      <c r="AE123" s="65">
        <f>AC348</f>
        <v>3</v>
      </c>
      <c r="AF123" s="65">
        <f>AG348</f>
        <v>3</v>
      </c>
      <c r="AG123" s="65">
        <f>AK348</f>
        <v>3</v>
      </c>
      <c r="AH123" s="65">
        <f>AO348</f>
        <v>3</v>
      </c>
      <c r="AI123" s="65">
        <f>AS348</f>
        <v>3</v>
      </c>
      <c r="AJ123" s="65">
        <f>AW348</f>
        <v>3</v>
      </c>
      <c r="AK123" s="65">
        <f>BA348</f>
        <v>3</v>
      </c>
      <c r="AL123" s="65">
        <f>BE348</f>
        <v>3</v>
      </c>
    </row>
    <row r="124" spans="2:38" ht="5.25" customHeight="1" x14ac:dyDescent="0.2">
      <c r="B124" s="396"/>
      <c r="C124" s="160"/>
      <c r="D124" s="72"/>
      <c r="E124" s="74"/>
      <c r="F124" s="74"/>
      <c r="G124" s="74"/>
      <c r="H124" s="74"/>
      <c r="I124" s="74"/>
      <c r="J124" s="74"/>
      <c r="K124" s="74"/>
      <c r="L124" s="75"/>
      <c r="N124" s="315"/>
      <c r="O124" s="315"/>
      <c r="AB124" s="65" t="s">
        <v>322</v>
      </c>
      <c r="AD124" s="65">
        <f>Y349</f>
        <v>0</v>
      </c>
      <c r="AE124" s="65">
        <f>AC349</f>
        <v>0</v>
      </c>
      <c r="AF124" s="65">
        <f>AG349</f>
        <v>0</v>
      </c>
      <c r="AG124" s="65">
        <f>AK349</f>
        <v>0</v>
      </c>
      <c r="AH124" s="65">
        <f>AO349</f>
        <v>0</v>
      </c>
      <c r="AI124" s="65">
        <f>AS349</f>
        <v>0</v>
      </c>
      <c r="AJ124" s="65">
        <f>AW349</f>
        <v>0</v>
      </c>
      <c r="AK124" s="65">
        <f>BA349</f>
        <v>0</v>
      </c>
      <c r="AL124" s="65">
        <f>BE349</f>
        <v>0</v>
      </c>
    </row>
    <row r="125" spans="2:38" ht="15" x14ac:dyDescent="0.25">
      <c r="B125" s="396"/>
      <c r="C125" s="160" t="s">
        <v>171</v>
      </c>
      <c r="D125" s="193">
        <f>IF(D123=0,0,DSUM('Bestandesdaten &gt;100 ha'!$A$9:$AK$1100,'Bestandesdaten &gt;100 ha'!$V$9,N237:Q238)/D123)</f>
        <v>0</v>
      </c>
      <c r="E125" s="194">
        <f>IF(E123=0,0,DSUM('Bestandesdaten &gt;100 ha'!$A$9:$AK$1100,'Bestandesdaten &gt;100 ha'!$V$9,R237:U238)/E123)</f>
        <v>0</v>
      </c>
      <c r="F125" s="194">
        <f>IF(F123=0,0,DSUM('Bestandesdaten &gt;100 ha'!$A$9:$AK$1100,'Bestandesdaten &gt;100 ha'!$V$9,V237:Y238)/F123)</f>
        <v>0</v>
      </c>
      <c r="G125" s="194">
        <f>IF(G123=0,0,DSUM('Bestandesdaten &gt;100 ha'!$A$9:$AK$1100,'Bestandesdaten &gt;100 ha'!$V$9,Z237:AC238)/G123)</f>
        <v>0</v>
      </c>
      <c r="H125" s="194">
        <f>IF(H123=0,0,DSUM('Bestandesdaten &gt;100 ha'!$A$9:$AK$1100,'Bestandesdaten &gt;100 ha'!$V$9,AD237:AG238)/H123)</f>
        <v>0</v>
      </c>
      <c r="I125" s="194">
        <f>IF(I123=0,0,DSUM('Bestandesdaten &gt;100 ha'!$A$9:$AK$1100,'Bestandesdaten &gt;100 ha'!$V$9,AH237:AK238)/I123)</f>
        <v>0</v>
      </c>
      <c r="J125" s="194">
        <f>IF(J123=0,0,DSUM('Bestandesdaten &gt;100 ha'!$A$9:$AK$1100,'Bestandesdaten &gt;100 ha'!$V$9,AL237:AO238)/J123)</f>
        <v>0</v>
      </c>
      <c r="K125" s="194">
        <f>IF(K123=0,0,DSUM('Bestandesdaten &gt;100 ha'!$A$9:$AK$1100,'Bestandesdaten &gt;100 ha'!$V$9,AP237:AS238)/K123)</f>
        <v>0</v>
      </c>
      <c r="L125" s="195">
        <f>IF(L123=0,0,DSUM('Bestandesdaten &gt;100 ha'!$A$9:$AK$1100,'Bestandesdaten &gt;100 ha'!$V$9,AT237:AW238)/L123)</f>
        <v>0</v>
      </c>
      <c r="N125" s="316" t="e">
        <f>SUM(Q129:Z129)</f>
        <v>#VALUE!</v>
      </c>
      <c r="O125" s="315"/>
      <c r="Q125" s="65" t="s">
        <v>311</v>
      </c>
      <c r="R125" s="294">
        <v>0.1</v>
      </c>
      <c r="S125" s="294">
        <v>0.1</v>
      </c>
      <c r="T125" s="294">
        <v>0.17</v>
      </c>
      <c r="U125" s="294">
        <v>0.42</v>
      </c>
      <c r="V125" s="294">
        <v>0.76</v>
      </c>
      <c r="W125" s="294">
        <v>1.22</v>
      </c>
      <c r="X125" s="294">
        <v>1.6</v>
      </c>
      <c r="Y125" s="294">
        <v>1.83</v>
      </c>
      <c r="Z125" s="294">
        <v>1.86</v>
      </c>
      <c r="AB125" s="65" t="s">
        <v>323</v>
      </c>
      <c r="AD125" s="65">
        <f>Y351</f>
        <v>61</v>
      </c>
      <c r="AE125" s="65">
        <f>AC351</f>
        <v>61</v>
      </c>
      <c r="AF125" s="65">
        <f>AG351</f>
        <v>61</v>
      </c>
      <c r="AG125" s="65">
        <f>AK351</f>
        <v>61</v>
      </c>
      <c r="AH125" s="65">
        <f>AO351</f>
        <v>61</v>
      </c>
      <c r="AI125" s="65">
        <f>AS351</f>
        <v>61</v>
      </c>
      <c r="AJ125" s="65">
        <f>AW351</f>
        <v>61</v>
      </c>
      <c r="AK125" s="65">
        <f>BA351</f>
        <v>61</v>
      </c>
      <c r="AL125" s="65">
        <f>BE351</f>
        <v>61</v>
      </c>
    </row>
    <row r="126" spans="2:38" ht="5.25" customHeight="1" x14ac:dyDescent="0.2">
      <c r="B126" s="396"/>
      <c r="C126" s="160"/>
      <c r="D126" s="312"/>
      <c r="E126" s="311"/>
      <c r="F126" s="311"/>
      <c r="G126" s="311"/>
      <c r="H126" s="311"/>
      <c r="I126" s="311"/>
      <c r="J126" s="311"/>
      <c r="K126" s="311"/>
      <c r="L126" s="313"/>
      <c r="N126" s="315"/>
      <c r="O126" s="315"/>
      <c r="AB126" s="65" t="s">
        <v>339</v>
      </c>
    </row>
    <row r="127" spans="2:38" x14ac:dyDescent="0.2">
      <c r="B127" s="397"/>
      <c r="C127" s="198" t="s">
        <v>172</v>
      </c>
      <c r="D127" s="228"/>
      <c r="E127" s="229"/>
      <c r="F127" s="199">
        <f>IF(F125=0,0,DSUM('Bestandesdaten &gt;100 ha'!$A$9:$AK$1100,'Bestandesdaten &gt;100 ha'!$W$9,V239:Y240)/F123)</f>
        <v>0</v>
      </c>
      <c r="G127" s="199">
        <f>IF(G125=0,0,DSUM('Bestandesdaten &gt;100 ha'!$A$9:$AK$1100,'Bestandesdaten &gt;100 ha'!$W$9,Z239:AC240)/G123)</f>
        <v>0</v>
      </c>
      <c r="H127" s="199">
        <f>IF(H125=0,0,DSUM('Bestandesdaten &gt;100 ha'!$A$9:$AK$1100,'Bestandesdaten &gt;100 ha'!$W$9,AD239:AG240)/H123)</f>
        <v>0</v>
      </c>
      <c r="I127" s="199">
        <f>IF(I125=0,0,DSUM('Bestandesdaten &gt;100 ha'!$A$9:$AK$1100,'Bestandesdaten &gt;100 ha'!$W$9,AH239:AK240)/I123)</f>
        <v>0</v>
      </c>
      <c r="J127" s="199">
        <f>IF(J125=0,0,DSUM('Bestandesdaten &gt;100 ha'!$A$9:$AK$1100,'Bestandesdaten &gt;100 ha'!$W$9,AL239:AO240)/J123)</f>
        <v>0</v>
      </c>
      <c r="K127" s="199">
        <f>IF(K125=0,0,DSUM('Bestandesdaten &gt;100 ha'!$A$9:$AK$1100,'Bestandesdaten &gt;100 ha'!$W$9,AP239:AS240)/K123)</f>
        <v>0</v>
      </c>
      <c r="L127" s="277">
        <f>IF(L125=0,0,DSUM('Bestandesdaten &gt;100 ha'!$A$9:$AK$1100,'Bestandesdaten &gt;100 ha'!$W$9,AT239:AW240)/L123)</f>
        <v>0</v>
      </c>
      <c r="N127" s="315"/>
      <c r="O127" s="315"/>
      <c r="Q127" s="65" t="s">
        <v>344</v>
      </c>
      <c r="R127" s="65">
        <f t="shared" ref="R127:Z127" si="8">ROUND((AD123+AD124+AD126+AD125*($S$54+$U$54)+$O$59*AD127),0)</f>
        <v>3</v>
      </c>
      <c r="S127" s="65">
        <f t="shared" si="8"/>
        <v>3</v>
      </c>
      <c r="T127" s="65">
        <f t="shared" si="8"/>
        <v>3</v>
      </c>
      <c r="U127" s="65">
        <f t="shared" si="8"/>
        <v>3</v>
      </c>
      <c r="V127" s="65">
        <f t="shared" si="8"/>
        <v>3</v>
      </c>
      <c r="W127" s="65">
        <f t="shared" si="8"/>
        <v>3</v>
      </c>
      <c r="X127" s="65">
        <f t="shared" si="8"/>
        <v>3</v>
      </c>
      <c r="Y127" s="65">
        <f t="shared" si="8"/>
        <v>3</v>
      </c>
      <c r="Z127" s="65">
        <f t="shared" si="8"/>
        <v>3</v>
      </c>
      <c r="AB127" s="65" t="s">
        <v>338</v>
      </c>
      <c r="AD127" s="65">
        <f>Y353</f>
        <v>11</v>
      </c>
      <c r="AE127" s="65">
        <f>AC353</f>
        <v>11</v>
      </c>
      <c r="AF127" s="65">
        <f>AG353</f>
        <v>11</v>
      </c>
      <c r="AG127" s="65">
        <f>AK353</f>
        <v>11</v>
      </c>
      <c r="AH127" s="65">
        <f>AO353</f>
        <v>11</v>
      </c>
      <c r="AI127" s="65">
        <f>AS353</f>
        <v>11</v>
      </c>
      <c r="AJ127" s="65">
        <f>AW353</f>
        <v>11</v>
      </c>
      <c r="AK127" s="65">
        <f>BA353</f>
        <v>11</v>
      </c>
      <c r="AL127" s="65">
        <f>BE353</f>
        <v>11</v>
      </c>
    </row>
    <row r="128" spans="2:38" ht="17.25" customHeight="1" x14ac:dyDescent="0.2">
      <c r="N128" s="315"/>
      <c r="O128" s="315"/>
      <c r="Q128" s="65" t="s">
        <v>345</v>
      </c>
      <c r="R128" s="310" t="e">
        <f>IF((R123*$T$77*R125*(1-R127/100)*D123)&lt;'DB &gt; 100 ha'!$R$36,'DB &gt; 100 ha'!$R$36*D123,R123*$T$77*R125*(1-R127/100)*D123)</f>
        <v>#VALUE!</v>
      </c>
      <c r="S128" s="310" t="e">
        <f>IF((S123*$T$77*S125*(1-S127/100)*E123)&lt;'DB &gt; 100 ha'!$R$36,'DB &gt; 100 ha'!$R$36*E123,S123*$T$77*S125*(1-S127/100)*E123)</f>
        <v>#VALUE!</v>
      </c>
      <c r="T128" s="310" t="e">
        <f>IF((T123*$T$77*T125*(1-T127/100)*F123)&lt;'DB &gt; 100 ha'!$R$36,'DB &gt; 100 ha'!$R$36*F123*F127,T123*$T$77*T125*(1-T127/100)*F123*F127)</f>
        <v>#VALUE!</v>
      </c>
      <c r="U128" s="310" t="e">
        <f>IF((U123*$T$77*U125*(1-U127/100)*G123)&lt;'DB &gt; 100 ha'!$R$36,'DB &gt; 100 ha'!$R$36*G123*G127,U123*$T$77*U125*(1-U127/100)*G123*G127)</f>
        <v>#VALUE!</v>
      </c>
      <c r="V128" s="310" t="e">
        <f>IF((V123*$T$77*V125*(1-V127/100)*H123)&lt;'DB &gt; 100 ha'!$R$36,'DB &gt; 100 ha'!$R$36*H123*H127,V123*$T$77*V125*(1-V127/100)*H123*H127)</f>
        <v>#VALUE!</v>
      </c>
      <c r="W128" s="310" t="e">
        <f>IF((W123*$T$77*W125*(1-W127/100)*I123)&lt;'DB &gt; 100 ha'!$R$36,'DB &gt; 100 ha'!$R$36*I123*I127,W123*$T$77*W125*(1-W127/100)*I123*I127)</f>
        <v>#VALUE!</v>
      </c>
      <c r="X128" s="310" t="e">
        <f>IF((X123*$T$77*X125*(1-X127/100)*J123)&lt;'DB &gt; 100 ha'!$R$36,'DB &gt; 100 ha'!$R$36*J123*J127,X123*$T$77*X125*(1-X127/100)*J123*J127)</f>
        <v>#VALUE!</v>
      </c>
      <c r="Y128" s="310" t="e">
        <f>IF((Y123*$T$77*Y125*(1-Y127/100)*K123)&lt;'DB &gt; 100 ha'!$R$36,'DB &gt; 100 ha'!$R$36*K123*K127,Y123*$T$77*Y125*(1-Y127/100)*K123*K127)</f>
        <v>#VALUE!</v>
      </c>
      <c r="Z128" s="310" t="e">
        <f>IF((Z123*$T$77*Z125*(1-Z127/100)*L123)&lt;'DB &gt; 100 ha'!$R$36,'DB &gt; 100 ha'!$R$36*L123*L127,Z123*$T$77*Z125*(1-Z127/100)*L123*L127)</f>
        <v>#VALUE!</v>
      </c>
    </row>
    <row r="129" spans="1:38" ht="12" customHeight="1" x14ac:dyDescent="0.2">
      <c r="B129" s="128" t="s">
        <v>0</v>
      </c>
      <c r="N129" s="315"/>
      <c r="O129" s="315"/>
      <c r="Q129" s="65" t="s">
        <v>349</v>
      </c>
      <c r="T129" s="310" t="e">
        <f>IF(T123*$R125*(1-T127/100)&lt;'DB &gt; 100 ha'!$R$36,'DB &gt; 100 ha'!$R$36*F123*(1-F127),T123*$R125*(1-T127/100)*F123*(1-F127))</f>
        <v>#VALUE!</v>
      </c>
      <c r="U129" s="310" t="e">
        <f>IF(U123*$R125*(1-U127/100)&lt;'DB &gt; 100 ha'!$R$36,'DB &gt; 100 ha'!$R$36*G123*(1-G127),U123*$R125*(1-U127/100)*G123*(1-G127))</f>
        <v>#VALUE!</v>
      </c>
      <c r="V129" s="310" t="e">
        <f>IF(V123*$R125*(1-V127/100)&lt;'DB &gt; 100 ha'!$R$36,'DB &gt; 100 ha'!$R$36*H123*(1-H127),V123*$R125*(1-V127/100)*H123*(1-H127))</f>
        <v>#VALUE!</v>
      </c>
      <c r="W129" s="310" t="e">
        <f>IF(W123*$R125*(1-W127/100)&lt;'DB &gt; 100 ha'!$R$36,'DB &gt; 100 ha'!$R$36*I123*(1-I127),W123*$R125*(1-W127/100)*I123*(1-I127))</f>
        <v>#VALUE!</v>
      </c>
      <c r="X129" s="310" t="e">
        <f>IF(X123*$R125*(1-X127/100)&lt;'DB &gt; 100 ha'!$R$36,'DB &gt; 100 ha'!$R$36*J123*(1-J127),X123*$R125*(1-X127/100)*J123*(1-J127))</f>
        <v>#VALUE!</v>
      </c>
      <c r="Y129" s="310" t="e">
        <f>IF(Y123*$R125*(1-Y127/100)&lt;'DB &gt; 100 ha'!$R$36,'DB &gt; 100 ha'!$R$36*K123*(1-K127),Y123*$R125*(1-Y127/100)*K123*(1-K127))</f>
        <v>#VALUE!</v>
      </c>
      <c r="Z129" s="310" t="e">
        <f>IF(Z123*$R125*(1-Z127/100)&lt;'DB &gt; 100 ha'!$R$36,'DB &gt; 100 ha'!$R$36*L123*(1-L127),Z123*$R125*(1-Z127/100)*L123*(1-L127))</f>
        <v>#VALUE!</v>
      </c>
    </row>
    <row r="130" spans="1:38" x14ac:dyDescent="0.2">
      <c r="B130" s="395" t="str">
        <f>'Bestandesdaten &gt;100 ha'!AV24</f>
        <v>Ei</v>
      </c>
      <c r="C130" s="159" t="s">
        <v>170</v>
      </c>
      <c r="D130" s="190">
        <f>DSUM('Bestandesdaten &gt;100 ha'!$A$9:$AK$1100,'Bestandesdaten &gt;100 ha'!$D$9,N242:Q243)</f>
        <v>0</v>
      </c>
      <c r="E130" s="191">
        <f>DSUM('Bestandesdaten &gt;100 ha'!$A$9:$AK$1100,'Bestandesdaten &gt;100 ha'!$D$9,R242:U243)</f>
        <v>0</v>
      </c>
      <c r="F130" s="191">
        <f>DSUM('Bestandesdaten &gt;100 ha'!$A$9:$AK$1100,'Bestandesdaten &gt;100 ha'!$D$9,V242:Y243)</f>
        <v>0</v>
      </c>
      <c r="G130" s="191">
        <f>DSUM('Bestandesdaten &gt;100 ha'!$A$9:$AK$1100,'Bestandesdaten &gt;100 ha'!$D$9,Z242:AC243)</f>
        <v>0</v>
      </c>
      <c r="H130" s="191">
        <f>DSUM('Bestandesdaten &gt;100 ha'!$A$9:$AK$1100,'Bestandesdaten &gt;100 ha'!$D$9,AD242:AG243)</f>
        <v>0</v>
      </c>
      <c r="I130" s="191">
        <f>DSUM('Bestandesdaten &gt;100 ha'!$A$9:$AK$1100,'Bestandesdaten &gt;100 ha'!$D$9,AH242:AK243)</f>
        <v>0</v>
      </c>
      <c r="J130" s="191">
        <f>DSUM('Bestandesdaten &gt;100 ha'!$A$9:$AK$1100,'Bestandesdaten &gt;100 ha'!$D$9,AL242:AO243)</f>
        <v>0</v>
      </c>
      <c r="K130" s="191">
        <f>DSUM('Bestandesdaten &gt;100 ha'!$A$9:$AK$1100,'Bestandesdaten &gt;100 ha'!$D$9,AP242:AS243)</f>
        <v>0</v>
      </c>
      <c r="L130" s="192">
        <f>DSUM('Bestandesdaten &gt;100 ha'!$A$9:$AK$1100,'Bestandesdaten &gt;100 ha'!$D$9,AT242:AW243)</f>
        <v>0</v>
      </c>
      <c r="N130" s="316" t="e">
        <f>SUM(Q135:Z135)</f>
        <v>#VALUE!</v>
      </c>
      <c r="O130" s="315"/>
      <c r="Q130" s="65" t="s">
        <v>2</v>
      </c>
      <c r="R130" s="65" t="e">
        <f>DGET('DB &gt; 100 ha'!$A$2:$E$153,'DB &gt; 100 ha'!$D$2,V358:X359)</f>
        <v>#VALUE!</v>
      </c>
      <c r="S130" s="65" t="e">
        <f>DGET('DB &gt; 100 ha'!$A$2:$E$153,'DB &gt; 100 ha'!$D$2,Y358:AA359)</f>
        <v>#VALUE!</v>
      </c>
      <c r="T130" s="65" t="e">
        <f>DGET('DB &gt; 100 ha'!$A$2:$E$153,'DB &gt; 100 ha'!$D$2,AB358:AD359)</f>
        <v>#VALUE!</v>
      </c>
      <c r="U130" s="65" t="e">
        <f>DGET('DB &gt; 100 ha'!$A$2:$E$153,'DB &gt; 100 ha'!$D$2,AE358:AG359)</f>
        <v>#VALUE!</v>
      </c>
      <c r="V130" s="65" t="e">
        <f>DGET('DB &gt; 100 ha'!$A$2:$E$153,'DB &gt; 100 ha'!$D$2,AH358:AJ359)</f>
        <v>#VALUE!</v>
      </c>
      <c r="W130" s="65" t="e">
        <f>DGET('DB &gt; 100 ha'!$A$2:$E$153,'DB &gt; 100 ha'!$D$2,AK358:AM359)</f>
        <v>#VALUE!</v>
      </c>
      <c r="X130" s="65" t="e">
        <f>DGET('DB &gt; 100 ha'!$A$2:$E$153,'DB &gt; 100 ha'!$D$2,AN358:AP359)</f>
        <v>#VALUE!</v>
      </c>
      <c r="Y130" s="65" t="e">
        <f>DGET('DB &gt; 100 ha'!$A$2:$E$153,'DB &gt; 100 ha'!$D$2,AQ358:AS359)</f>
        <v>#VALUE!</v>
      </c>
      <c r="Z130" s="65" t="e">
        <f>DGET('DB &gt; 100 ha'!$A$2:$E$153,'DB &gt; 100 ha'!$D$2,AT358:AV359)</f>
        <v>#VALUE!</v>
      </c>
      <c r="AB130" s="65" t="s">
        <v>321</v>
      </c>
      <c r="AD130" s="65">
        <f>Y361</f>
        <v>3</v>
      </c>
      <c r="AE130" s="65">
        <f>AC361</f>
        <v>3</v>
      </c>
      <c r="AF130" s="65">
        <f>AG361</f>
        <v>3</v>
      </c>
      <c r="AG130" s="65">
        <f>AK361</f>
        <v>3</v>
      </c>
      <c r="AH130" s="65">
        <f>AO361</f>
        <v>3</v>
      </c>
      <c r="AI130" s="65">
        <f>AS361</f>
        <v>3</v>
      </c>
      <c r="AJ130" s="65">
        <f>AW361</f>
        <v>3</v>
      </c>
      <c r="AK130" s="65">
        <f>BA361</f>
        <v>3</v>
      </c>
      <c r="AL130" s="65">
        <f>BE361</f>
        <v>3</v>
      </c>
    </row>
    <row r="131" spans="1:38" ht="5.25" customHeight="1" x14ac:dyDescent="0.2">
      <c r="B131" s="396"/>
      <c r="C131" s="160"/>
      <c r="D131" s="72"/>
      <c r="E131" s="74"/>
      <c r="F131" s="74"/>
      <c r="G131" s="74"/>
      <c r="H131" s="74"/>
      <c r="I131" s="74"/>
      <c r="J131" s="74"/>
      <c r="K131" s="74"/>
      <c r="L131" s="75"/>
      <c r="N131" s="315"/>
      <c r="O131" s="315"/>
      <c r="AB131" s="65" t="s">
        <v>322</v>
      </c>
      <c r="AD131" s="65">
        <f>Y362</f>
        <v>0</v>
      </c>
      <c r="AE131" s="65">
        <f>AC362</f>
        <v>0</v>
      </c>
      <c r="AF131" s="65">
        <f>AG362</f>
        <v>0</v>
      </c>
      <c r="AG131" s="65">
        <f>AK362</f>
        <v>0</v>
      </c>
      <c r="AH131" s="65">
        <f>AO362</f>
        <v>0</v>
      </c>
      <c r="AI131" s="65">
        <f>AS362</f>
        <v>0</v>
      </c>
      <c r="AJ131" s="65">
        <f>AW362</f>
        <v>0</v>
      </c>
      <c r="AK131" s="65">
        <f>BA362</f>
        <v>0</v>
      </c>
      <c r="AL131" s="65">
        <f>BE362</f>
        <v>0</v>
      </c>
    </row>
    <row r="132" spans="1:38" ht="15" x14ac:dyDescent="0.25">
      <c r="B132" s="396"/>
      <c r="C132" s="160" t="s">
        <v>171</v>
      </c>
      <c r="D132" s="193">
        <f>IF(D130=0,0,DSUM('Bestandesdaten &gt;100 ha'!$A$9:$AK$1100,'Bestandesdaten &gt;100 ha'!$V$9,N244:Q245)/D130)</f>
        <v>0</v>
      </c>
      <c r="E132" s="194">
        <f>IF(E130=0,0,DSUM('Bestandesdaten &gt;100 ha'!$A$9:$AK$1100,'Bestandesdaten &gt;100 ha'!$V$9,R244:U245)/E130)</f>
        <v>0</v>
      </c>
      <c r="F132" s="194">
        <f>IF(F130=0,0,DSUM('Bestandesdaten &gt;100 ha'!$A$9:$AK$1100,'Bestandesdaten &gt;100 ha'!$V$9,V244:Y245)/F130)</f>
        <v>0</v>
      </c>
      <c r="G132" s="194">
        <f>IF(G130=0,0,DSUM('Bestandesdaten &gt;100 ha'!$A$9:$AK$1100,'Bestandesdaten &gt;100 ha'!$V$9,Z244:AC245)/G130)</f>
        <v>0</v>
      </c>
      <c r="H132" s="194">
        <f>IF(H130=0,0,DSUM('Bestandesdaten &gt;100 ha'!$A$9:$AK$1100,'Bestandesdaten &gt;100 ha'!$V$9,AD244:AG245)/H130)</f>
        <v>0</v>
      </c>
      <c r="I132" s="194">
        <f>IF(I130=0,0,DSUM('Bestandesdaten &gt;100 ha'!$A$9:$AK$1100,'Bestandesdaten &gt;100 ha'!$V$9,AH244:AK245)/I130)</f>
        <v>0</v>
      </c>
      <c r="J132" s="194">
        <f>IF(J130=0,0,DSUM('Bestandesdaten &gt;100 ha'!$A$9:$AK$1100,'Bestandesdaten &gt;100 ha'!$V$9,AL244:AO245)/J130)</f>
        <v>0</v>
      </c>
      <c r="K132" s="194">
        <f>IF(K130=0,0,DSUM('Bestandesdaten &gt;100 ha'!$A$9:$AK$1100,'Bestandesdaten &gt;100 ha'!$V$9,AP244:AS245)/K130)</f>
        <v>0</v>
      </c>
      <c r="L132" s="195">
        <f>IF(L130=0,0,DSUM('Bestandesdaten &gt;100 ha'!$A$9:$AK$1100,'Bestandesdaten &gt;100 ha'!$V$9,AT244:AW245)/L130)</f>
        <v>0</v>
      </c>
      <c r="N132" s="316" t="e">
        <f>SUM(Q136:Z136)</f>
        <v>#VALUE!</v>
      </c>
      <c r="O132" s="315"/>
      <c r="Q132" s="65" t="s">
        <v>311</v>
      </c>
      <c r="R132" s="294">
        <v>0.1</v>
      </c>
      <c r="S132" s="294">
        <v>0.1</v>
      </c>
      <c r="T132" s="294">
        <v>0.14000000000000001</v>
      </c>
      <c r="U132" s="294">
        <v>0.19</v>
      </c>
      <c r="V132" s="294">
        <v>0.43</v>
      </c>
      <c r="W132" s="294">
        <v>1.04</v>
      </c>
      <c r="X132" s="294">
        <v>1.41</v>
      </c>
      <c r="Y132" s="294">
        <v>1.55</v>
      </c>
      <c r="Z132" s="294">
        <v>1.62</v>
      </c>
      <c r="AB132" s="65" t="s">
        <v>323</v>
      </c>
      <c r="AD132" s="65">
        <f>Y364</f>
        <v>61</v>
      </c>
      <c r="AE132" s="65">
        <f>AC364</f>
        <v>61</v>
      </c>
      <c r="AF132" s="65">
        <f>AG364</f>
        <v>61</v>
      </c>
      <c r="AG132" s="65">
        <f>AK364</f>
        <v>61</v>
      </c>
      <c r="AH132" s="65">
        <f>AO364</f>
        <v>61</v>
      </c>
      <c r="AI132" s="65">
        <f>AS364</f>
        <v>61</v>
      </c>
      <c r="AJ132" s="65">
        <f>AW364</f>
        <v>61</v>
      </c>
      <c r="AK132" s="65">
        <f>BA364</f>
        <v>61</v>
      </c>
      <c r="AL132" s="65">
        <f>BE364</f>
        <v>61</v>
      </c>
    </row>
    <row r="133" spans="1:38" ht="5.25" customHeight="1" x14ac:dyDescent="0.25">
      <c r="B133" s="396"/>
      <c r="C133" s="160"/>
      <c r="D133" s="312"/>
      <c r="E133" s="311"/>
      <c r="F133" s="311"/>
      <c r="G133" s="311"/>
      <c r="H133" s="311"/>
      <c r="I133" s="311"/>
      <c r="J133" s="311"/>
      <c r="K133" s="311"/>
      <c r="L133" s="313"/>
      <c r="N133" s="315"/>
      <c r="O133" s="315"/>
      <c r="R133" s="294"/>
      <c r="AB133" s="65" t="s">
        <v>339</v>
      </c>
    </row>
    <row r="134" spans="1:38" x14ac:dyDescent="0.2">
      <c r="B134" s="397"/>
      <c r="C134" s="198" t="s">
        <v>172</v>
      </c>
      <c r="D134" s="228"/>
      <c r="E134" s="229"/>
      <c r="F134" s="199">
        <f>IF(F132=0,0,DSUM('Bestandesdaten &gt;100 ha'!$A$9:$AK$1100,'Bestandesdaten &gt;100 ha'!$W$9,V246:Y247)/F130)</f>
        <v>0</v>
      </c>
      <c r="G134" s="199">
        <f>IF(G132=0,0,DSUM('Bestandesdaten &gt;100 ha'!$A$9:$AK$1100,'Bestandesdaten &gt;100 ha'!$W$9,Z246:AC247)/G130)</f>
        <v>0</v>
      </c>
      <c r="H134" s="199">
        <f>IF(H132=0,0,DSUM('Bestandesdaten &gt;100 ha'!$A$9:$AK$1100,'Bestandesdaten &gt;100 ha'!$W$9,AD246:AG247)/H130)</f>
        <v>0</v>
      </c>
      <c r="I134" s="199">
        <f>IF(I132=0,0,DSUM('Bestandesdaten &gt;100 ha'!$A$9:$AK$1100,'Bestandesdaten &gt;100 ha'!$W$9,AH246:AK247)/I130)</f>
        <v>0</v>
      </c>
      <c r="J134" s="199">
        <f>IF(J132=0,0,DSUM('Bestandesdaten &gt;100 ha'!$A$9:$AK$1100,'Bestandesdaten &gt;100 ha'!$W$9,AL246:AO247)/J130)</f>
        <v>0</v>
      </c>
      <c r="K134" s="199">
        <f>IF(K132=0,0,DSUM('Bestandesdaten &gt;100 ha'!$A$9:$AK$1100,'Bestandesdaten &gt;100 ha'!$W$9,AP246:AS247)/K130)</f>
        <v>0</v>
      </c>
      <c r="L134" s="277">
        <f>IF(L132=0,0,DSUM('Bestandesdaten &gt;100 ha'!$A$9:$AK$1100,'Bestandesdaten &gt;100 ha'!$W$9,AT246:AW247)/L130)</f>
        <v>0</v>
      </c>
      <c r="N134" s="315"/>
      <c r="O134" s="315"/>
      <c r="Q134" s="65" t="s">
        <v>344</v>
      </c>
      <c r="R134" s="65">
        <f t="shared" ref="R134:Z134" si="9">ROUND((AD130+AD131+AD133+AD132*($S$54+$U$54)+$O$59*AD134),0)</f>
        <v>3</v>
      </c>
      <c r="S134" s="65">
        <f t="shared" si="9"/>
        <v>3</v>
      </c>
      <c r="T134" s="65">
        <f t="shared" si="9"/>
        <v>3</v>
      </c>
      <c r="U134" s="65">
        <f t="shared" si="9"/>
        <v>3</v>
      </c>
      <c r="V134" s="65">
        <f t="shared" si="9"/>
        <v>3</v>
      </c>
      <c r="W134" s="65">
        <f t="shared" si="9"/>
        <v>3</v>
      </c>
      <c r="X134" s="65">
        <f t="shared" si="9"/>
        <v>3</v>
      </c>
      <c r="Y134" s="65">
        <f t="shared" si="9"/>
        <v>3</v>
      </c>
      <c r="Z134" s="65">
        <f t="shared" si="9"/>
        <v>3</v>
      </c>
      <c r="AB134" s="65" t="s">
        <v>338</v>
      </c>
      <c r="AD134" s="65">
        <f>Y366</f>
        <v>11</v>
      </c>
      <c r="AE134" s="65">
        <f>AC366</f>
        <v>11</v>
      </c>
      <c r="AF134" s="65">
        <f>AG366</f>
        <v>11</v>
      </c>
      <c r="AG134" s="65">
        <f>AK366</f>
        <v>11</v>
      </c>
      <c r="AH134" s="65">
        <f>AO366</f>
        <v>11</v>
      </c>
      <c r="AI134" s="65">
        <f>AS366</f>
        <v>11</v>
      </c>
      <c r="AJ134" s="65">
        <f>AW366</f>
        <v>11</v>
      </c>
      <c r="AK134" s="65">
        <f>BA366</f>
        <v>11</v>
      </c>
      <c r="AL134" s="65">
        <f>BE366</f>
        <v>11</v>
      </c>
    </row>
    <row r="135" spans="1:38" ht="17.25" customHeight="1" x14ac:dyDescent="0.2">
      <c r="N135" s="315"/>
      <c r="O135" s="315"/>
      <c r="Q135" s="65" t="s">
        <v>345</v>
      </c>
      <c r="R135" s="310" t="e">
        <f>IF((R130*$T$77*R132*(1-R134/100)*D130)&lt;'DB &gt; 100 ha'!$R$36,'DB &gt; 100 ha'!$R$36*D130,R130*$T$77*R132*(1-R134/100)*D130)</f>
        <v>#VALUE!</v>
      </c>
      <c r="S135" s="310" t="e">
        <f>IF((S130*$T$77*S132*(1-S134/100)*E130)&lt;'DB &gt; 100 ha'!$R$36,'DB &gt; 100 ha'!$R$36*E130,S130*$T$77*S132*(1-S134/100)*E130)</f>
        <v>#VALUE!</v>
      </c>
      <c r="T135" s="310" t="e">
        <f>IF((T130*$T$77*T132*(1-T134/100)*F130)&lt;'DB &gt; 100 ha'!$R$36,'DB &gt; 100 ha'!$R$36*F130*F134,T130*$T$77*T132*(1-T134/100)*F130*F134)</f>
        <v>#VALUE!</v>
      </c>
      <c r="U135" s="310" t="e">
        <f>IF((U130*$T$77*U132*(1-U134/100)*G130)&lt;'DB &gt; 100 ha'!$R$36,'DB &gt; 100 ha'!$R$36*G130*G134,U130*$T$77*U132*(1-U134/100)*G130*G134)</f>
        <v>#VALUE!</v>
      </c>
      <c r="V135" s="310" t="e">
        <f>IF((V130*$T$77*V132*(1-V134/100)*H130)&lt;'DB &gt; 100 ha'!$R$36,'DB &gt; 100 ha'!$R$36*H130*H134,V130*$T$77*V132*(1-V134/100)*H130*H134)</f>
        <v>#VALUE!</v>
      </c>
      <c r="W135" s="310" t="e">
        <f>IF((W130*$T$77*W132*(1-W134/100)*I130)&lt;'DB &gt; 100 ha'!$R$36,'DB &gt; 100 ha'!$R$36*I130*I134,W130*$T$77*W132*(1-W134/100)*I130*I134)</f>
        <v>#VALUE!</v>
      </c>
      <c r="X135" s="310" t="e">
        <f>IF((X130*$T$77*X132*(1-X134/100)*J130)&lt;'DB &gt; 100 ha'!$R$36,'DB &gt; 100 ha'!$R$36*J130*J134,X130*$T$77*X132*(1-X134/100)*J130*J134)</f>
        <v>#VALUE!</v>
      </c>
      <c r="Y135" s="310" t="e">
        <f>IF((Y130*$T$77*Y132*(1-Y134/100)*K130)&lt;'DB &gt; 100 ha'!$R$36,'DB &gt; 100 ha'!$R$36*K130*K134,Y130*$T$77*Y132*(1-Y134/100)*K130*K134)</f>
        <v>#VALUE!</v>
      </c>
      <c r="Z135" s="310" t="e">
        <f>IF((Z130*$T$77*Z132*(1-Z134/100)*L130)&lt;'DB &gt; 100 ha'!$R$36,'DB &gt; 100 ha'!$R$36*L130*L134,Z130*$T$77*Z132*(1-Z134/100)*L130*L134)</f>
        <v>#VALUE!</v>
      </c>
    </row>
    <row r="136" spans="1:38" ht="15" hidden="1" x14ac:dyDescent="0.25">
      <c r="A136" s="200" t="s">
        <v>188</v>
      </c>
      <c r="B136" s="201"/>
      <c r="C136" s="201"/>
      <c r="D136" s="201"/>
      <c r="E136" s="201"/>
      <c r="F136" s="201"/>
      <c r="G136" s="201"/>
      <c r="H136" s="201"/>
      <c r="I136" s="201"/>
      <c r="J136" s="201"/>
      <c r="K136" s="201"/>
      <c r="L136" s="202"/>
      <c r="N136" s="315"/>
      <c r="O136" s="315"/>
      <c r="Q136" s="65" t="s">
        <v>349</v>
      </c>
      <c r="T136" s="310" t="e">
        <f>IF(T130*$R132*(1-T134/100)&lt;'DB &gt; 100 ha'!$R$36,'DB &gt; 100 ha'!$R$36*F130*(1-F134),T130*$R132*(1-T134/100)*F130*(1-F134))</f>
        <v>#VALUE!</v>
      </c>
      <c r="U136" s="310" t="e">
        <f>IF(U130*$R132*(1-U134/100)&lt;'DB &gt; 100 ha'!$R$36,'DB &gt; 100 ha'!$R$36*G130*(1-G134),U130*$R132*(1-U134/100)*G130*(1-G134))</f>
        <v>#VALUE!</v>
      </c>
      <c r="V136" s="310" t="e">
        <f>IF(V130*$R132*(1-V134/100)&lt;'DB &gt; 100 ha'!$R$36,'DB &gt; 100 ha'!$R$36*H130*(1-H134),V130*$R132*(1-V134/100)*H130*(1-H134))</f>
        <v>#VALUE!</v>
      </c>
      <c r="W136" s="310" t="e">
        <f>IF(W130*$R132*(1-W134/100)&lt;'DB &gt; 100 ha'!$R$36,'DB &gt; 100 ha'!$R$36*I130*(1-I134),W130*$R132*(1-W134/100)*I130*(1-I134))</f>
        <v>#VALUE!</v>
      </c>
      <c r="X136" s="310" t="e">
        <f>IF(X130*$R132*(1-X134/100)&lt;'DB &gt; 100 ha'!$R$36,'DB &gt; 100 ha'!$R$36*J130*(1-J134),X130*$R132*(1-X134/100)*J130*(1-J134))</f>
        <v>#VALUE!</v>
      </c>
      <c r="Y136" s="310" t="e">
        <f>IF(Y130*$R132*(1-Y134/100)&lt;'DB &gt; 100 ha'!$R$36,'DB &gt; 100 ha'!$R$36*K130*(1-K134),Y130*$R132*(1-Y134/100)*K130*(1-K134))</f>
        <v>#VALUE!</v>
      </c>
      <c r="Z136" s="310" t="e">
        <f>IF(Z130*$R132*(1-Z134/100)&lt;'DB &gt; 100 ha'!$R$36,'DB &gt; 100 ha'!$R$36*L130*(1-L134),Z130*$R132*(1-Z134/100)*L130*(1-L134))</f>
        <v>#VALUE!</v>
      </c>
    </row>
    <row r="137" spans="1:38" hidden="1" x14ac:dyDescent="0.2">
      <c r="A137" s="72"/>
      <c r="B137" s="79" t="s">
        <v>57</v>
      </c>
      <c r="C137" s="77" t="s">
        <v>75</v>
      </c>
      <c r="D137" s="77"/>
      <c r="E137" s="77"/>
      <c r="F137" s="191">
        <f>DSUM('Bestandesdaten &gt;100 ha'!$A$9:$AK$1100,'Bestandesdaten &gt;100 ha'!$D$9,N249:P250)</f>
        <v>0</v>
      </c>
      <c r="G137" s="77" t="s">
        <v>122</v>
      </c>
      <c r="H137" s="77"/>
      <c r="I137" s="77"/>
      <c r="J137" s="203" t="s">
        <v>193</v>
      </c>
      <c r="K137" s="204">
        <f>IF(F137=0,0,DSUM('Bestandesdaten &gt;100 ha'!$A$9:$AK$1100,'Bestandesdaten &gt;100 ha'!$D$9,N251:O252)/F137)</f>
        <v>0</v>
      </c>
      <c r="L137" s="78"/>
      <c r="N137" s="315" t="e">
        <f>F137*R137</f>
        <v>#VALUE!</v>
      </c>
      <c r="O137" s="315">
        <f>IF(K137&gt;0.7,(K137-0.7)*0.7*(-1)*F137*R137,0)</f>
        <v>0</v>
      </c>
      <c r="Q137" s="65" t="s">
        <v>2</v>
      </c>
      <c r="R137" s="65" t="e">
        <f>DGET('DB &gt; 100 ha'!$A$2:$E$153,'DB &gt; 100 ha'!$D$2,V372:X373)</f>
        <v>#VALUE!</v>
      </c>
    </row>
    <row r="138" spans="1:38" hidden="1" x14ac:dyDescent="0.2">
      <c r="A138" s="72"/>
      <c r="B138" s="72"/>
      <c r="C138" s="74"/>
      <c r="D138" s="74"/>
      <c r="E138" s="74"/>
      <c r="F138" s="205"/>
      <c r="G138" s="74"/>
      <c r="H138" s="74"/>
      <c r="I138" s="74"/>
      <c r="J138" s="74"/>
      <c r="K138" s="74"/>
      <c r="L138" s="75"/>
      <c r="N138" s="315"/>
      <c r="O138" s="315"/>
    </row>
    <row r="139" spans="1:38" hidden="1" x14ac:dyDescent="0.2">
      <c r="A139" s="72"/>
      <c r="B139" s="72"/>
      <c r="C139" s="74" t="s">
        <v>74</v>
      </c>
      <c r="D139" s="74"/>
      <c r="E139" s="74"/>
      <c r="F139" s="206">
        <f>DSUM('Bestandesdaten &gt;100 ha'!$A$9:$AK$1100,'Bestandesdaten &gt;100 ha'!$D$9,Q249:S250)</f>
        <v>0</v>
      </c>
      <c r="G139" s="74" t="s">
        <v>122</v>
      </c>
      <c r="H139" s="74"/>
      <c r="I139" s="74"/>
      <c r="J139" s="130" t="s">
        <v>193</v>
      </c>
      <c r="K139" s="207">
        <f>IF(F139=0,0,DSUM('Bestandesdaten &gt;100 ha'!$A$9:$AK$1100,'Bestandesdaten &gt;100 ha'!$D$9,Q251:R252)/F139)</f>
        <v>0</v>
      </c>
      <c r="L139" s="75"/>
      <c r="N139" s="315" t="e">
        <f>F139*R139</f>
        <v>#VALUE!</v>
      </c>
      <c r="O139" s="315">
        <f>IF(K139&gt;0.7,(K139-0.7)*0.7*(-1)*F139*R139,0)</f>
        <v>0</v>
      </c>
      <c r="R139" s="65" t="e">
        <f>DGET('DB &gt; 100 ha'!$A$2:$E$153,'DB &gt; 100 ha'!$D$2,V374:X375)</f>
        <v>#VALUE!</v>
      </c>
    </row>
    <row r="140" spans="1:38" hidden="1" x14ac:dyDescent="0.2">
      <c r="A140" s="72"/>
      <c r="B140" s="72"/>
      <c r="C140" s="74"/>
      <c r="D140" s="74"/>
      <c r="E140" s="74"/>
      <c r="F140" s="205"/>
      <c r="G140" s="74"/>
      <c r="H140" s="74"/>
      <c r="I140" s="74"/>
      <c r="J140" s="74"/>
      <c r="K140" s="74"/>
      <c r="L140" s="75"/>
      <c r="N140" s="315"/>
      <c r="O140" s="315"/>
    </row>
    <row r="141" spans="1:38" hidden="1" x14ac:dyDescent="0.2">
      <c r="A141" s="72"/>
      <c r="B141" s="80"/>
      <c r="C141" s="67" t="s">
        <v>73</v>
      </c>
      <c r="D141" s="67"/>
      <c r="E141" s="67"/>
      <c r="F141" s="208">
        <f>DSUM('Bestandesdaten &gt;100 ha'!$A$9:$AK$1100,'Bestandesdaten &gt;100 ha'!$D$9,T249:V250)</f>
        <v>0</v>
      </c>
      <c r="G141" s="67" t="s">
        <v>122</v>
      </c>
      <c r="H141" s="67"/>
      <c r="I141" s="67"/>
      <c r="J141" s="71" t="s">
        <v>193</v>
      </c>
      <c r="K141" s="209">
        <f>IF(F141=0,0,DSUM('Bestandesdaten &gt;100 ha'!$A$9:$AK$1100,'Bestandesdaten &gt;100 ha'!$D$9,T251:U252)/F141)</f>
        <v>0</v>
      </c>
      <c r="L141" s="76"/>
      <c r="N141" s="315" t="e">
        <f>F141*R141</f>
        <v>#VALUE!</v>
      </c>
      <c r="O141" s="315">
        <f>IF(K141&gt;0.7,(K141-0.7)*0.7*(-1)*F141*R141,0)</f>
        <v>0</v>
      </c>
      <c r="R141" s="65" t="e">
        <f>DGET('DB &gt; 100 ha'!$A$2:$E$153,'DB &gt; 100 ha'!$D$2,V376:X377)</f>
        <v>#VALUE!</v>
      </c>
    </row>
    <row r="142" spans="1:38" ht="3" hidden="1" customHeight="1" x14ac:dyDescent="0.2">
      <c r="A142" s="72"/>
      <c r="B142" s="74"/>
      <c r="C142" s="74"/>
      <c r="D142" s="74"/>
      <c r="E142" s="74"/>
      <c r="F142" s="205"/>
      <c r="G142" s="74"/>
      <c r="H142" s="74"/>
      <c r="I142" s="74"/>
      <c r="J142" s="74"/>
      <c r="K142" s="74"/>
      <c r="L142" s="75"/>
      <c r="N142" s="315"/>
      <c r="O142" s="315"/>
    </row>
    <row r="143" spans="1:38" hidden="1" x14ac:dyDescent="0.2">
      <c r="A143" s="72"/>
      <c r="B143" s="79" t="s">
        <v>56</v>
      </c>
      <c r="C143" s="77" t="s">
        <v>75</v>
      </c>
      <c r="D143" s="77"/>
      <c r="E143" s="77"/>
      <c r="F143" s="191">
        <f>DSUM('Bestandesdaten &gt;100 ha'!$A$9:$AK$1100,'Bestandesdaten &gt;100 ha'!$D$9,N254:O255)</f>
        <v>0</v>
      </c>
      <c r="G143" s="77" t="s">
        <v>122</v>
      </c>
      <c r="H143" s="77"/>
      <c r="I143" s="77"/>
      <c r="J143" s="77"/>
      <c r="K143" s="77"/>
      <c r="L143" s="78"/>
      <c r="N143" s="315" t="e">
        <f>F143*R143</f>
        <v>#VALUE!</v>
      </c>
      <c r="O143" s="315"/>
      <c r="R143" s="65" t="e">
        <f>DGET('DB &gt; 100 ha'!$A$2:$E$153,'DB &gt; 100 ha'!$D$2,V378:X379)</f>
        <v>#VALUE!</v>
      </c>
    </row>
    <row r="144" spans="1:38" hidden="1" x14ac:dyDescent="0.2">
      <c r="A144" s="72"/>
      <c r="B144" s="72"/>
      <c r="C144" s="74"/>
      <c r="D144" s="74"/>
      <c r="E144" s="74"/>
      <c r="F144" s="205"/>
      <c r="G144" s="74"/>
      <c r="H144" s="74"/>
      <c r="I144" s="74"/>
      <c r="J144" s="74"/>
      <c r="K144" s="74"/>
      <c r="L144" s="75"/>
      <c r="N144" s="315"/>
      <c r="O144" s="315"/>
    </row>
    <row r="145" spans="1:18" hidden="1" x14ac:dyDescent="0.2">
      <c r="A145" s="72"/>
      <c r="B145" s="72"/>
      <c r="C145" s="74" t="s">
        <v>74</v>
      </c>
      <c r="D145" s="74"/>
      <c r="E145" s="74"/>
      <c r="F145" s="206">
        <f>DSUM('Bestandesdaten &gt;100 ha'!$A$9:$AK$1100,'Bestandesdaten &gt;100 ha'!$D$9,N256:O257)</f>
        <v>0</v>
      </c>
      <c r="G145" s="74" t="s">
        <v>122</v>
      </c>
      <c r="H145" s="74"/>
      <c r="I145" s="74"/>
      <c r="J145" s="74"/>
      <c r="K145" s="74"/>
      <c r="L145" s="75"/>
      <c r="N145" s="315" t="e">
        <f>F145*R145</f>
        <v>#VALUE!</v>
      </c>
      <c r="O145" s="315"/>
      <c r="R145" s="65" t="e">
        <f>DGET('DB &gt; 100 ha'!$A$2:$E$153,'DB &gt; 100 ha'!$D$2,V380:X381)</f>
        <v>#VALUE!</v>
      </c>
    </row>
    <row r="146" spans="1:18" hidden="1" x14ac:dyDescent="0.2">
      <c r="A146" s="72"/>
      <c r="B146" s="72"/>
      <c r="C146" s="74"/>
      <c r="D146" s="74"/>
      <c r="E146" s="74"/>
      <c r="F146" s="205"/>
      <c r="G146" s="74"/>
      <c r="H146" s="74"/>
      <c r="I146" s="74"/>
      <c r="J146" s="74"/>
      <c r="K146" s="74"/>
      <c r="L146" s="75"/>
      <c r="N146" s="315"/>
      <c r="O146" s="315"/>
    </row>
    <row r="147" spans="1:18" hidden="1" x14ac:dyDescent="0.2">
      <c r="A147" s="72"/>
      <c r="B147" s="80"/>
      <c r="C147" s="67" t="s">
        <v>73</v>
      </c>
      <c r="D147" s="67"/>
      <c r="E147" s="67"/>
      <c r="F147" s="208">
        <f>DSUM('Bestandesdaten &gt;100 ha'!$A$9:$AK$1100,'Bestandesdaten &gt;100 ha'!$D$9,N258:O259)</f>
        <v>0</v>
      </c>
      <c r="G147" s="67" t="s">
        <v>122</v>
      </c>
      <c r="H147" s="67"/>
      <c r="I147" s="67"/>
      <c r="J147" s="67"/>
      <c r="K147" s="67"/>
      <c r="L147" s="76"/>
      <c r="N147" s="315" t="e">
        <f>F147*R147</f>
        <v>#VALUE!</v>
      </c>
      <c r="O147" s="315"/>
      <c r="R147" s="65" t="e">
        <f>DGET('DB &gt; 100 ha'!$A$2:$E$153,'DB &gt; 100 ha'!$D$2,V382:X383)</f>
        <v>#VALUE!</v>
      </c>
    </row>
    <row r="148" spans="1:18" ht="3" hidden="1" customHeight="1" x14ac:dyDescent="0.2">
      <c r="A148" s="72"/>
      <c r="B148" s="74"/>
      <c r="C148" s="74"/>
      <c r="D148" s="74"/>
      <c r="E148" s="74"/>
      <c r="F148" s="205"/>
      <c r="G148" s="74"/>
      <c r="H148" s="74"/>
      <c r="I148" s="74"/>
      <c r="J148" s="74"/>
      <c r="K148" s="74"/>
      <c r="L148" s="75"/>
      <c r="N148" s="315"/>
      <c r="O148" s="315"/>
    </row>
    <row r="149" spans="1:18" hidden="1" x14ac:dyDescent="0.2">
      <c r="A149" s="72"/>
      <c r="B149" s="79" t="s">
        <v>55</v>
      </c>
      <c r="C149" s="77" t="s">
        <v>75</v>
      </c>
      <c r="D149" s="77"/>
      <c r="E149" s="77"/>
      <c r="F149" s="191">
        <f>DSUM('Bestandesdaten &gt;100 ha'!$A$9:$AK$1100,'Bestandesdaten &gt;100 ha'!$D$9,N260:O261)</f>
        <v>0</v>
      </c>
      <c r="G149" s="77" t="s">
        <v>122</v>
      </c>
      <c r="H149" s="77"/>
      <c r="I149" s="77"/>
      <c r="J149" s="77"/>
      <c r="K149" s="77"/>
      <c r="L149" s="78"/>
      <c r="N149" s="315" t="e">
        <f>F149*R149</f>
        <v>#VALUE!</v>
      </c>
      <c r="O149" s="315"/>
      <c r="R149" s="65" t="e">
        <f>DGET('DB &gt; 100 ha'!$A$2:$E$153,'DB &gt; 100 ha'!$D$2,V384:X385)</f>
        <v>#VALUE!</v>
      </c>
    </row>
    <row r="150" spans="1:18" hidden="1" x14ac:dyDescent="0.2">
      <c r="A150" s="72"/>
      <c r="B150" s="72"/>
      <c r="C150" s="74"/>
      <c r="D150" s="74"/>
      <c r="E150" s="74"/>
      <c r="F150" s="205"/>
      <c r="G150" s="74"/>
      <c r="H150" s="74"/>
      <c r="I150" s="74"/>
      <c r="J150" s="74"/>
      <c r="K150" s="74"/>
      <c r="L150" s="75"/>
      <c r="N150" s="315"/>
      <c r="O150" s="315"/>
    </row>
    <row r="151" spans="1:18" hidden="1" x14ac:dyDescent="0.2">
      <c r="A151" s="72"/>
      <c r="B151" s="72"/>
      <c r="C151" s="74" t="s">
        <v>74</v>
      </c>
      <c r="D151" s="74"/>
      <c r="E151" s="74"/>
      <c r="F151" s="206">
        <f>DSUM('Bestandesdaten &gt;100 ha'!$A$9:$AK$1100,'Bestandesdaten &gt;100 ha'!$D$9,N262:O263)</f>
        <v>0</v>
      </c>
      <c r="G151" s="74" t="s">
        <v>122</v>
      </c>
      <c r="H151" s="74"/>
      <c r="I151" s="74"/>
      <c r="J151" s="74"/>
      <c r="K151" s="74"/>
      <c r="L151" s="75"/>
      <c r="N151" s="315" t="e">
        <f>F151*R151</f>
        <v>#VALUE!</v>
      </c>
      <c r="O151" s="315"/>
      <c r="R151" s="65" t="e">
        <f>DGET('DB &gt; 100 ha'!$A$2:$E$153,'DB &gt; 100 ha'!$D$2,V386:X387)</f>
        <v>#VALUE!</v>
      </c>
    </row>
    <row r="152" spans="1:18" hidden="1" x14ac:dyDescent="0.2">
      <c r="A152" s="72"/>
      <c r="B152" s="72"/>
      <c r="C152" s="74"/>
      <c r="D152" s="74"/>
      <c r="E152" s="74"/>
      <c r="F152" s="205"/>
      <c r="G152" s="74"/>
      <c r="H152" s="74"/>
      <c r="I152" s="74"/>
      <c r="J152" s="74"/>
      <c r="K152" s="74"/>
      <c r="L152" s="75"/>
      <c r="N152" s="315"/>
      <c r="O152" s="315"/>
    </row>
    <row r="153" spans="1:18" hidden="1" x14ac:dyDescent="0.2">
      <c r="A153" s="80"/>
      <c r="B153" s="80"/>
      <c r="C153" s="67" t="s">
        <v>73</v>
      </c>
      <c r="D153" s="67"/>
      <c r="E153" s="67"/>
      <c r="F153" s="208">
        <f>DSUM('Bestandesdaten &gt;100 ha'!$A$9:$AK$1100,'Bestandesdaten &gt;100 ha'!$D$9,N264:O265)</f>
        <v>0</v>
      </c>
      <c r="G153" s="67" t="s">
        <v>122</v>
      </c>
      <c r="H153" s="67"/>
      <c r="I153" s="67"/>
      <c r="J153" s="67"/>
      <c r="K153" s="67"/>
      <c r="L153" s="76"/>
      <c r="N153" s="315" t="e">
        <f>F153*R153</f>
        <v>#VALUE!</v>
      </c>
      <c r="O153" s="315"/>
      <c r="R153" s="65" t="e">
        <f>DGET('DB &gt; 100 ha'!$A$2:$E$153,'DB &gt; 100 ha'!$D$2,V388:X389)</f>
        <v>#VALUE!</v>
      </c>
    </row>
    <row r="154" spans="1:18" hidden="1" x14ac:dyDescent="0.2"/>
    <row r="155" spans="1:18" hidden="1" x14ac:dyDescent="0.2"/>
    <row r="156" spans="1:18" hidden="1" x14ac:dyDescent="0.2"/>
    <row r="157" spans="1:18" hidden="1" x14ac:dyDescent="0.2"/>
    <row r="158" spans="1:18" hidden="1" x14ac:dyDescent="0.2"/>
    <row r="159" spans="1:18" hidden="1" x14ac:dyDescent="0.2"/>
    <row r="160" spans="1:18" hidden="1" x14ac:dyDescent="0.2"/>
    <row r="161" spans="1:21" s="66" customFormat="1" x14ac:dyDescent="0.2">
      <c r="A161" s="66" t="s">
        <v>146</v>
      </c>
    </row>
    <row r="162" spans="1:21" s="210" customFormat="1" hidden="1" x14ac:dyDescent="0.2">
      <c r="M162" s="210" t="s">
        <v>211</v>
      </c>
      <c r="N162" s="210" t="str">
        <f>'Bestandesdaten &gt;100 ha'!$M$8</f>
        <v>WA abfr</v>
      </c>
      <c r="P162" s="210" t="s">
        <v>232</v>
      </c>
      <c r="R162" s="210" t="str">
        <f>'Bestandesdaten &gt;100 ha'!$M$8</f>
        <v>WA abfr</v>
      </c>
      <c r="S162" s="210" t="str">
        <f>'Bestandesdaten &gt;100 ha'!$M$8</f>
        <v>WA abfr</v>
      </c>
    </row>
    <row r="163" spans="1:21" s="210" customFormat="1" hidden="1" x14ac:dyDescent="0.2">
      <c r="N163" s="210">
        <v>53</v>
      </c>
      <c r="R163" s="210" t="s">
        <v>119</v>
      </c>
      <c r="S163" s="210" t="s">
        <v>120</v>
      </c>
    </row>
    <row r="164" spans="1:21" s="210" customFormat="1" hidden="1" x14ac:dyDescent="0.2">
      <c r="M164" s="210" t="s">
        <v>212</v>
      </c>
      <c r="N164" s="210" t="str">
        <f>'Bestandesdaten &gt;100 ha'!$M$8</f>
        <v>WA abfr</v>
      </c>
    </row>
    <row r="165" spans="1:21" s="210" customFormat="1" hidden="1" x14ac:dyDescent="0.2">
      <c r="N165" s="210">
        <v>54</v>
      </c>
    </row>
    <row r="166" spans="1:21" s="210" customFormat="1" hidden="1" x14ac:dyDescent="0.2">
      <c r="M166" s="210" t="s">
        <v>183</v>
      </c>
      <c r="N166" s="210" t="str">
        <f>'Bestandesdaten &gt;100 ha'!$M$8</f>
        <v>WA abfr</v>
      </c>
    </row>
    <row r="167" spans="1:21" s="210" customFormat="1" hidden="1" x14ac:dyDescent="0.2">
      <c r="N167" s="210">
        <v>61</v>
      </c>
    </row>
    <row r="168" spans="1:21" s="210" customFormat="1" hidden="1" x14ac:dyDescent="0.2">
      <c r="M168" s="210" t="s">
        <v>214</v>
      </c>
      <c r="N168" s="210" t="s">
        <v>0</v>
      </c>
      <c r="O168" s="210" t="str">
        <f>'Bestandesdaten &gt;100 ha'!$M$8</f>
        <v>WA abfr</v>
      </c>
      <c r="P168" s="210" t="s">
        <v>0</v>
      </c>
      <c r="Q168" s="210" t="str">
        <f>'Bestandesdaten &gt;100 ha'!$M$8</f>
        <v>WA abfr</v>
      </c>
      <c r="R168" s="210" t="s">
        <v>0</v>
      </c>
      <c r="S168" s="210" t="str">
        <f>'Bestandesdaten &gt;100 ha'!$M$8</f>
        <v>WA abfr</v>
      </c>
      <c r="T168" s="210" t="s">
        <v>0</v>
      </c>
      <c r="U168" s="210" t="str">
        <f>'Bestandesdaten &gt;100 ha'!$M$8</f>
        <v>WA abfr</v>
      </c>
    </row>
    <row r="169" spans="1:21" s="210" customFormat="1" hidden="1" x14ac:dyDescent="0.2">
      <c r="N169" s="210">
        <v>11</v>
      </c>
      <c r="O169" s="210">
        <v>52</v>
      </c>
      <c r="P169" s="210">
        <v>13</v>
      </c>
      <c r="Q169" s="210">
        <v>52</v>
      </c>
      <c r="R169" s="210">
        <v>15</v>
      </c>
      <c r="S169" s="210">
        <v>52</v>
      </c>
      <c r="T169" s="210">
        <v>16</v>
      </c>
      <c r="U169" s="210">
        <v>52</v>
      </c>
    </row>
    <row r="170" spans="1:21" s="210" customFormat="1" hidden="1" x14ac:dyDescent="0.2">
      <c r="M170" s="210" t="s">
        <v>215</v>
      </c>
      <c r="O170" s="210" t="str">
        <f>'Bestandesdaten &gt;100 ha'!$M$8</f>
        <v>WA abfr</v>
      </c>
    </row>
    <row r="171" spans="1:21" s="210" customFormat="1" hidden="1" x14ac:dyDescent="0.2">
      <c r="O171" s="210">
        <v>52</v>
      </c>
    </row>
    <row r="172" spans="1:21" s="210" customFormat="1" hidden="1" x14ac:dyDescent="0.2">
      <c r="M172" s="210" t="s">
        <v>216</v>
      </c>
      <c r="O172" s="210" t="str">
        <f>'Bestandesdaten &gt;100 ha'!$M$8</f>
        <v>WA abfr</v>
      </c>
    </row>
    <row r="173" spans="1:21" s="210" customFormat="1" hidden="1" x14ac:dyDescent="0.2">
      <c r="O173" s="210">
        <v>51</v>
      </c>
    </row>
    <row r="174" spans="1:21" s="210" customFormat="1" hidden="1" x14ac:dyDescent="0.2">
      <c r="M174" s="210" t="s">
        <v>218</v>
      </c>
      <c r="O174" s="210" t="str">
        <f>'Bestandesdaten &gt;100 ha'!$M$8</f>
        <v>WA abfr</v>
      </c>
    </row>
    <row r="175" spans="1:21" s="210" customFormat="1" hidden="1" x14ac:dyDescent="0.2">
      <c r="O175" s="210">
        <v>73</v>
      </c>
    </row>
    <row r="176" spans="1:21" s="210" customFormat="1" hidden="1" x14ac:dyDescent="0.2">
      <c r="M176" s="210" t="s">
        <v>219</v>
      </c>
      <c r="O176" s="210" t="str">
        <f>'Bestandesdaten &gt;100 ha'!$M$8</f>
        <v>WA abfr</v>
      </c>
    </row>
    <row r="177" spans="13:17" s="210" customFormat="1" hidden="1" x14ac:dyDescent="0.2">
      <c r="O177" s="210">
        <v>55</v>
      </c>
    </row>
    <row r="178" spans="13:17" s="210" customFormat="1" hidden="1" x14ac:dyDescent="0.2">
      <c r="M178" s="210" t="s">
        <v>222</v>
      </c>
      <c r="O178" s="210" t="str">
        <f>'Bestandesdaten &gt;100 ha'!$M$8</f>
        <v>WA abfr</v>
      </c>
      <c r="P178" s="210" t="str">
        <f>'Bestandesdaten &gt;100 ha'!$M$8</f>
        <v>WA abfr</v>
      </c>
    </row>
    <row r="179" spans="13:17" s="210" customFormat="1" hidden="1" x14ac:dyDescent="0.2">
      <c r="O179" s="210" t="s">
        <v>220</v>
      </c>
      <c r="P179" s="210" t="s">
        <v>221</v>
      </c>
    </row>
    <row r="180" spans="13:17" s="210" customFormat="1" hidden="1" x14ac:dyDescent="0.2">
      <c r="M180" s="210" t="s">
        <v>212</v>
      </c>
      <c r="O180" s="210" t="str">
        <f>'Bestandesdaten &gt;100 ha'!$M$8</f>
        <v>WA abfr</v>
      </c>
    </row>
    <row r="181" spans="13:17" s="210" customFormat="1" hidden="1" x14ac:dyDescent="0.2">
      <c r="O181" s="210">
        <v>54</v>
      </c>
    </row>
    <row r="182" spans="13:17" s="210" customFormat="1" hidden="1" x14ac:dyDescent="0.2">
      <c r="M182" s="210" t="s">
        <v>223</v>
      </c>
      <c r="O182" s="210" t="str">
        <f>'Bestandesdaten &gt;100 ha'!$M$8</f>
        <v>WA abfr</v>
      </c>
    </row>
    <row r="183" spans="13:17" s="210" customFormat="1" hidden="1" x14ac:dyDescent="0.2">
      <c r="O183" s="210">
        <v>56</v>
      </c>
    </row>
    <row r="184" spans="13:17" s="210" customFormat="1" hidden="1" x14ac:dyDescent="0.2">
      <c r="M184" s="210" t="s">
        <v>224</v>
      </c>
      <c r="O184" s="210" t="str">
        <f>'Bestandesdaten &gt;100 ha'!$M$8</f>
        <v>WA abfr</v>
      </c>
    </row>
    <row r="185" spans="13:17" s="210" customFormat="1" hidden="1" x14ac:dyDescent="0.2">
      <c r="O185" s="210">
        <v>57</v>
      </c>
    </row>
    <row r="186" spans="13:17" s="210" customFormat="1" hidden="1" x14ac:dyDescent="0.2">
      <c r="M186" s="210" t="s">
        <v>227</v>
      </c>
      <c r="O186" s="210" t="str">
        <f>'Bestandesdaten &gt;100 ha'!$M$8</f>
        <v>WA abfr</v>
      </c>
      <c r="P186" s="210" t="str">
        <f>'Bestandesdaten &gt;100 ha'!$M$8</f>
        <v>WA abfr</v>
      </c>
    </row>
    <row r="187" spans="13:17" s="210" customFormat="1" hidden="1" x14ac:dyDescent="0.2">
      <c r="O187" s="210" t="s">
        <v>228</v>
      </c>
      <c r="P187" s="210" t="s">
        <v>229</v>
      </c>
    </row>
    <row r="188" spans="13:17" s="210" customFormat="1" hidden="1" x14ac:dyDescent="0.2">
      <c r="M188" s="210" t="s">
        <v>231</v>
      </c>
      <c r="O188" s="210" t="str">
        <f>'Bestandesdaten &gt;100 ha'!$M$8</f>
        <v>WA abfr</v>
      </c>
    </row>
    <row r="189" spans="13:17" s="210" customFormat="1" hidden="1" x14ac:dyDescent="0.2">
      <c r="O189" s="210">
        <v>74</v>
      </c>
    </row>
    <row r="190" spans="13:17" hidden="1" x14ac:dyDescent="0.2">
      <c r="M190" s="65" t="s">
        <v>232</v>
      </c>
      <c r="N190" s="65" t="str">
        <f>'Bestandesdaten &gt;100 ha'!$M$8</f>
        <v>WA abfr</v>
      </c>
      <c r="O190" s="65" t="str">
        <f>'Bestandesdaten &gt;100 ha'!$M$8</f>
        <v>WA abfr</v>
      </c>
      <c r="P190" s="65" t="str">
        <f>'Bestandesdaten &gt;100 ha'!$M$8</f>
        <v>WA abfr</v>
      </c>
      <c r="Q190" s="65" t="str">
        <f>'Bestandesdaten &gt;100 ha'!$M$8</f>
        <v>WA abfr</v>
      </c>
    </row>
    <row r="191" spans="13:17" hidden="1" x14ac:dyDescent="0.2">
      <c r="N191" s="65" t="s">
        <v>120</v>
      </c>
    </row>
    <row r="192" spans="13:17" hidden="1" x14ac:dyDescent="0.2">
      <c r="M192" s="65" t="s">
        <v>109</v>
      </c>
      <c r="N192" s="65" t="str">
        <f>'Bestandesdaten &gt;100 ha'!$M$8</f>
        <v>WA abfr</v>
      </c>
    </row>
    <row r="193" spans="13:49" hidden="1" x14ac:dyDescent="0.2">
      <c r="N193" s="65">
        <v>71</v>
      </c>
    </row>
    <row r="194" spans="13:49" hidden="1" x14ac:dyDescent="0.2">
      <c r="M194" s="65" t="s">
        <v>147</v>
      </c>
      <c r="N194" s="65" t="str">
        <f>'Bestandesdaten &gt;100 ha'!$M$8</f>
        <v>WA abfr</v>
      </c>
    </row>
    <row r="195" spans="13:49" hidden="1" x14ac:dyDescent="0.2">
      <c r="N195" s="65">
        <v>72</v>
      </c>
    </row>
    <row r="196" spans="13:49" hidden="1" x14ac:dyDescent="0.2"/>
    <row r="197" spans="13:49" ht="25.5" hidden="1" x14ac:dyDescent="0.2">
      <c r="M197" s="181"/>
      <c r="N197" s="70" t="s">
        <v>52</v>
      </c>
      <c r="O197" s="70" t="s">
        <v>52</v>
      </c>
      <c r="P197" s="70" t="s">
        <v>0</v>
      </c>
      <c r="Q197" s="211" t="s">
        <v>145</v>
      </c>
      <c r="R197" s="70" t="s">
        <v>52</v>
      </c>
      <c r="S197" s="70" t="s">
        <v>52</v>
      </c>
      <c r="T197" s="70" t="s">
        <v>0</v>
      </c>
      <c r="U197" s="211" t="s">
        <v>145</v>
      </c>
      <c r="V197" s="70" t="s">
        <v>52</v>
      </c>
      <c r="W197" s="70" t="s">
        <v>52</v>
      </c>
      <c r="X197" s="70" t="s">
        <v>0</v>
      </c>
      <c r="Y197" s="211" t="s">
        <v>145</v>
      </c>
      <c r="Z197" s="70" t="s">
        <v>52</v>
      </c>
      <c r="AA197" s="70" t="s">
        <v>52</v>
      </c>
      <c r="AB197" s="70" t="s">
        <v>0</v>
      </c>
      <c r="AC197" s="211" t="s">
        <v>145</v>
      </c>
      <c r="AD197" s="70" t="s">
        <v>52</v>
      </c>
      <c r="AE197" s="70" t="s">
        <v>52</v>
      </c>
      <c r="AF197" s="70" t="s">
        <v>0</v>
      </c>
      <c r="AG197" s="211" t="s">
        <v>145</v>
      </c>
      <c r="AH197" s="70" t="s">
        <v>52</v>
      </c>
      <c r="AI197" s="70" t="s">
        <v>52</v>
      </c>
      <c r="AJ197" s="70" t="s">
        <v>0</v>
      </c>
      <c r="AK197" s="211" t="s">
        <v>145</v>
      </c>
      <c r="AL197" s="70" t="s">
        <v>52</v>
      </c>
      <c r="AM197" s="70" t="s">
        <v>52</v>
      </c>
      <c r="AN197" s="70" t="s">
        <v>0</v>
      </c>
      <c r="AO197" s="211" t="s">
        <v>145</v>
      </c>
      <c r="AP197" s="70" t="s">
        <v>52</v>
      </c>
      <c r="AQ197" s="70" t="s">
        <v>52</v>
      </c>
      <c r="AR197" s="70" t="s">
        <v>0</v>
      </c>
      <c r="AS197" s="211" t="s">
        <v>145</v>
      </c>
      <c r="AT197" s="70" t="s">
        <v>52</v>
      </c>
      <c r="AU197" s="70" t="s">
        <v>52</v>
      </c>
      <c r="AV197" s="70" t="s">
        <v>0</v>
      </c>
      <c r="AW197" s="211" t="s">
        <v>145</v>
      </c>
    </row>
    <row r="198" spans="13:49" hidden="1" x14ac:dyDescent="0.2">
      <c r="N198" s="65">
        <v>0</v>
      </c>
      <c r="O198" s="65">
        <v>0</v>
      </c>
      <c r="P198" s="65">
        <f>DGET('Bestandesdaten &gt;100 ha'!$AV$9:$AX$24,'Bestandesdaten &gt;100 ha'!$AX$9,$B$80:$B$81)</f>
        <v>11</v>
      </c>
      <c r="Q198" s="66">
        <v>54</v>
      </c>
      <c r="R198" s="65" t="s">
        <v>182</v>
      </c>
      <c r="S198" s="65" t="s">
        <v>266</v>
      </c>
      <c r="T198" s="65">
        <f>$P198</f>
        <v>11</v>
      </c>
      <c r="U198" s="65">
        <f>Q198</f>
        <v>54</v>
      </c>
      <c r="V198" s="65" t="s">
        <v>267</v>
      </c>
      <c r="W198" s="65" t="s">
        <v>173</v>
      </c>
      <c r="X198" s="65">
        <f>$P198</f>
        <v>11</v>
      </c>
      <c r="Y198" s="65">
        <f>U198</f>
        <v>54</v>
      </c>
      <c r="Z198" s="65" t="s">
        <v>174</v>
      </c>
      <c r="AA198" s="65" t="s">
        <v>175</v>
      </c>
      <c r="AB198" s="65">
        <f>$P198</f>
        <v>11</v>
      </c>
      <c r="AC198" s="65">
        <f>Y198</f>
        <v>54</v>
      </c>
      <c r="AD198" s="65" t="s">
        <v>116</v>
      </c>
      <c r="AE198" s="65" t="s">
        <v>176</v>
      </c>
      <c r="AF198" s="65">
        <f>$P198</f>
        <v>11</v>
      </c>
      <c r="AG198" s="65">
        <f>AC198</f>
        <v>54</v>
      </c>
      <c r="AH198" s="65" t="s">
        <v>177</v>
      </c>
      <c r="AI198" s="65" t="s">
        <v>117</v>
      </c>
      <c r="AJ198" s="65">
        <f>$P198</f>
        <v>11</v>
      </c>
      <c r="AK198" s="65">
        <f>AG198</f>
        <v>54</v>
      </c>
      <c r="AL198" s="65" t="s">
        <v>118</v>
      </c>
      <c r="AM198" s="65" t="s">
        <v>178</v>
      </c>
      <c r="AN198" s="65">
        <f>$P198</f>
        <v>11</v>
      </c>
      <c r="AO198" s="65">
        <f>AK198</f>
        <v>54</v>
      </c>
      <c r="AP198" s="65" t="s">
        <v>179</v>
      </c>
      <c r="AQ198" s="65" t="s">
        <v>180</v>
      </c>
      <c r="AR198" s="65">
        <f>$P198</f>
        <v>11</v>
      </c>
      <c r="AS198" s="65">
        <f>AO198</f>
        <v>54</v>
      </c>
      <c r="AT198" s="65" t="s">
        <v>181</v>
      </c>
      <c r="AV198" s="65">
        <f>$P198</f>
        <v>11</v>
      </c>
      <c r="AW198" s="65">
        <f>AS198</f>
        <v>54</v>
      </c>
    </row>
    <row r="199" spans="13:49" hidden="1" x14ac:dyDescent="0.2"/>
    <row r="200" spans="13:49" ht="25.5" hidden="1" x14ac:dyDescent="0.2">
      <c r="N200" s="70" t="s">
        <v>52</v>
      </c>
      <c r="O200" s="70" t="s">
        <v>52</v>
      </c>
      <c r="P200" s="70" t="s">
        <v>0</v>
      </c>
      <c r="Q200" s="211" t="s">
        <v>145</v>
      </c>
      <c r="R200" s="70" t="s">
        <v>52</v>
      </c>
      <c r="S200" s="70" t="s">
        <v>52</v>
      </c>
      <c r="T200" s="70" t="s">
        <v>0</v>
      </c>
      <c r="U200" s="211" t="s">
        <v>145</v>
      </c>
      <c r="V200" s="70" t="s">
        <v>52</v>
      </c>
      <c r="W200" s="70" t="s">
        <v>52</v>
      </c>
      <c r="X200" s="70" t="s">
        <v>0</v>
      </c>
      <c r="Y200" s="211" t="s">
        <v>145</v>
      </c>
      <c r="Z200" s="70" t="s">
        <v>52</v>
      </c>
      <c r="AA200" s="70" t="s">
        <v>52</v>
      </c>
      <c r="AB200" s="70" t="s">
        <v>0</v>
      </c>
      <c r="AC200" s="211" t="s">
        <v>145</v>
      </c>
      <c r="AD200" s="70" t="s">
        <v>52</v>
      </c>
      <c r="AE200" s="70" t="s">
        <v>52</v>
      </c>
      <c r="AF200" s="70" t="s">
        <v>0</v>
      </c>
      <c r="AG200" s="211" t="s">
        <v>145</v>
      </c>
      <c r="AH200" s="70" t="s">
        <v>52</v>
      </c>
      <c r="AI200" s="70" t="s">
        <v>52</v>
      </c>
      <c r="AJ200" s="70" t="s">
        <v>0</v>
      </c>
      <c r="AK200" s="211" t="s">
        <v>145</v>
      </c>
      <c r="AL200" s="70" t="s">
        <v>52</v>
      </c>
      <c r="AM200" s="70" t="s">
        <v>52</v>
      </c>
      <c r="AN200" s="70" t="s">
        <v>0</v>
      </c>
      <c r="AO200" s="211" t="s">
        <v>145</v>
      </c>
      <c r="AP200" s="70" t="s">
        <v>52</v>
      </c>
      <c r="AQ200" s="70" t="s">
        <v>52</v>
      </c>
      <c r="AR200" s="70" t="s">
        <v>0</v>
      </c>
      <c r="AS200" s="211" t="s">
        <v>145</v>
      </c>
      <c r="AT200" s="70" t="s">
        <v>52</v>
      </c>
      <c r="AU200" s="70" t="s">
        <v>52</v>
      </c>
      <c r="AV200" s="70" t="s">
        <v>0</v>
      </c>
      <c r="AW200" s="211" t="s">
        <v>145</v>
      </c>
    </row>
    <row r="201" spans="13:49" hidden="1" x14ac:dyDescent="0.2">
      <c r="N201" s="65">
        <v>0</v>
      </c>
      <c r="O201" s="65">
        <v>0</v>
      </c>
      <c r="P201" s="65">
        <f>DGET('Bestandesdaten &gt;100 ha'!$AV$9:$AX$24,'Bestandesdaten &gt;100 ha'!$AX$9,B87:B88)</f>
        <v>12</v>
      </c>
      <c r="Q201" s="65">
        <f>Q198</f>
        <v>54</v>
      </c>
      <c r="R201" s="65" t="s">
        <v>182</v>
      </c>
      <c r="S201" s="65" t="str">
        <f>$S$198</f>
        <v>&lt;4</v>
      </c>
      <c r="T201" s="65">
        <f>$P201</f>
        <v>12</v>
      </c>
      <c r="U201" s="65">
        <f>U198</f>
        <v>54</v>
      </c>
      <c r="V201" s="65" t="str">
        <f>$V$198</f>
        <v>&gt;3</v>
      </c>
      <c r="W201" s="65" t="s">
        <v>173</v>
      </c>
      <c r="X201" s="65">
        <f>$P201</f>
        <v>12</v>
      </c>
      <c r="Y201" s="65">
        <f>Y198</f>
        <v>54</v>
      </c>
      <c r="Z201" s="65" t="s">
        <v>174</v>
      </c>
      <c r="AA201" s="65" t="s">
        <v>175</v>
      </c>
      <c r="AB201" s="65">
        <f>$P201</f>
        <v>12</v>
      </c>
      <c r="AC201" s="65">
        <f>AC198</f>
        <v>54</v>
      </c>
      <c r="AD201" s="65" t="s">
        <v>116</v>
      </c>
      <c r="AE201" s="65" t="s">
        <v>176</v>
      </c>
      <c r="AF201" s="65">
        <f>$P201</f>
        <v>12</v>
      </c>
      <c r="AG201" s="65">
        <f>AG198</f>
        <v>54</v>
      </c>
      <c r="AH201" s="65" t="s">
        <v>177</v>
      </c>
      <c r="AI201" s="65" t="s">
        <v>117</v>
      </c>
      <c r="AJ201" s="65">
        <f>$P201</f>
        <v>12</v>
      </c>
      <c r="AK201" s="65">
        <f>AK198</f>
        <v>54</v>
      </c>
      <c r="AL201" s="65" t="s">
        <v>118</v>
      </c>
      <c r="AM201" s="65" t="s">
        <v>178</v>
      </c>
      <c r="AN201" s="65">
        <f>$P201</f>
        <v>12</v>
      </c>
      <c r="AO201" s="65">
        <f>AO198</f>
        <v>54</v>
      </c>
      <c r="AP201" s="65" t="s">
        <v>179</v>
      </c>
      <c r="AQ201" s="65" t="s">
        <v>180</v>
      </c>
      <c r="AR201" s="65">
        <f>$P201</f>
        <v>12</v>
      </c>
      <c r="AS201" s="65">
        <f>AS198</f>
        <v>54</v>
      </c>
      <c r="AT201" s="65" t="s">
        <v>181</v>
      </c>
      <c r="AV201" s="65">
        <f>$P201</f>
        <v>12</v>
      </c>
      <c r="AW201" s="65">
        <f>AW198</f>
        <v>54</v>
      </c>
    </row>
    <row r="202" spans="13:49" ht="25.5" hidden="1" x14ac:dyDescent="0.2">
      <c r="N202" s="70" t="s">
        <v>52</v>
      </c>
      <c r="O202" s="70" t="s">
        <v>52</v>
      </c>
      <c r="P202" s="70" t="s">
        <v>0</v>
      </c>
      <c r="Q202" s="211" t="s">
        <v>145</v>
      </c>
      <c r="R202" s="70" t="s">
        <v>52</v>
      </c>
      <c r="S202" s="70" t="s">
        <v>52</v>
      </c>
      <c r="T202" s="70" t="s">
        <v>0</v>
      </c>
      <c r="U202" s="211" t="s">
        <v>145</v>
      </c>
      <c r="V202" s="70" t="s">
        <v>52</v>
      </c>
      <c r="W202" s="70" t="s">
        <v>52</v>
      </c>
      <c r="X202" s="70" t="s">
        <v>0</v>
      </c>
      <c r="Y202" s="211" t="s">
        <v>145</v>
      </c>
      <c r="Z202" s="70" t="s">
        <v>52</v>
      </c>
      <c r="AA202" s="70" t="s">
        <v>52</v>
      </c>
      <c r="AB202" s="70" t="s">
        <v>0</v>
      </c>
      <c r="AC202" s="211" t="s">
        <v>145</v>
      </c>
      <c r="AD202" s="70" t="s">
        <v>52</v>
      </c>
      <c r="AE202" s="70" t="s">
        <v>52</v>
      </c>
      <c r="AF202" s="70" t="s">
        <v>0</v>
      </c>
      <c r="AG202" s="211" t="s">
        <v>145</v>
      </c>
      <c r="AH202" s="70" t="s">
        <v>52</v>
      </c>
      <c r="AI202" s="70" t="s">
        <v>52</v>
      </c>
      <c r="AJ202" s="70" t="s">
        <v>0</v>
      </c>
      <c r="AK202" s="211" t="s">
        <v>145</v>
      </c>
      <c r="AL202" s="70" t="s">
        <v>52</v>
      </c>
      <c r="AM202" s="70" t="s">
        <v>52</v>
      </c>
      <c r="AN202" s="70" t="s">
        <v>0</v>
      </c>
      <c r="AO202" s="211" t="s">
        <v>145</v>
      </c>
      <c r="AP202" s="70" t="s">
        <v>52</v>
      </c>
      <c r="AQ202" s="70" t="s">
        <v>52</v>
      </c>
      <c r="AR202" s="70" t="s">
        <v>0</v>
      </c>
      <c r="AS202" s="211" t="s">
        <v>145</v>
      </c>
      <c r="AT202" s="70" t="s">
        <v>52</v>
      </c>
      <c r="AU202" s="70" t="s">
        <v>52</v>
      </c>
      <c r="AV202" s="70" t="s">
        <v>0</v>
      </c>
      <c r="AW202" s="211" t="s">
        <v>145</v>
      </c>
    </row>
    <row r="203" spans="13:49" hidden="1" x14ac:dyDescent="0.2">
      <c r="N203" s="65">
        <v>0</v>
      </c>
      <c r="O203" s="65">
        <v>0</v>
      </c>
      <c r="P203" s="65">
        <f>P201</f>
        <v>12</v>
      </c>
      <c r="Q203" s="65">
        <f>Q201</f>
        <v>54</v>
      </c>
      <c r="R203" s="65" t="s">
        <v>182</v>
      </c>
      <c r="S203" s="65" t="str">
        <f>$S$198</f>
        <v>&lt;4</v>
      </c>
      <c r="T203" s="65">
        <f>$P203</f>
        <v>12</v>
      </c>
      <c r="U203" s="65">
        <f>U201</f>
        <v>54</v>
      </c>
      <c r="V203" s="65" t="str">
        <f>$V$198</f>
        <v>&gt;3</v>
      </c>
      <c r="W203" s="65" t="s">
        <v>173</v>
      </c>
      <c r="X203" s="65">
        <f>$P203</f>
        <v>12</v>
      </c>
      <c r="Y203" s="65">
        <f>Y201</f>
        <v>54</v>
      </c>
      <c r="Z203" s="65" t="s">
        <v>174</v>
      </c>
      <c r="AA203" s="65" t="s">
        <v>175</v>
      </c>
      <c r="AB203" s="65">
        <f>$P203</f>
        <v>12</v>
      </c>
      <c r="AC203" s="65">
        <f>AC201</f>
        <v>54</v>
      </c>
      <c r="AD203" s="65" t="s">
        <v>116</v>
      </c>
      <c r="AE203" s="65" t="s">
        <v>176</v>
      </c>
      <c r="AF203" s="65">
        <f>$P203</f>
        <v>12</v>
      </c>
      <c r="AG203" s="65">
        <f>AG201</f>
        <v>54</v>
      </c>
      <c r="AH203" s="65" t="s">
        <v>177</v>
      </c>
      <c r="AI203" s="65" t="s">
        <v>117</v>
      </c>
      <c r="AJ203" s="65">
        <f>$P203</f>
        <v>12</v>
      </c>
      <c r="AK203" s="65">
        <f>AK201</f>
        <v>54</v>
      </c>
      <c r="AL203" s="65" t="s">
        <v>118</v>
      </c>
      <c r="AM203" s="65" t="s">
        <v>178</v>
      </c>
      <c r="AN203" s="65">
        <f>$P203</f>
        <v>12</v>
      </c>
      <c r="AO203" s="65">
        <f>AO201</f>
        <v>54</v>
      </c>
      <c r="AP203" s="65" t="s">
        <v>179</v>
      </c>
      <c r="AQ203" s="65" t="s">
        <v>180</v>
      </c>
      <c r="AR203" s="65">
        <f>$P203</f>
        <v>12</v>
      </c>
      <c r="AS203" s="65">
        <f>AS201</f>
        <v>54</v>
      </c>
      <c r="AT203" s="65" t="s">
        <v>181</v>
      </c>
      <c r="AV203" s="65">
        <f>$P203</f>
        <v>12</v>
      </c>
      <c r="AW203" s="65">
        <f>AW201</f>
        <v>54</v>
      </c>
    </row>
    <row r="204" spans="13:49" ht="25.5" hidden="1" x14ac:dyDescent="0.2">
      <c r="N204" s="70" t="s">
        <v>52</v>
      </c>
      <c r="O204" s="70" t="s">
        <v>52</v>
      </c>
      <c r="P204" s="70" t="s">
        <v>0</v>
      </c>
      <c r="Q204" s="211" t="s">
        <v>145</v>
      </c>
      <c r="R204" s="70" t="s">
        <v>52</v>
      </c>
      <c r="S204" s="70" t="s">
        <v>52</v>
      </c>
      <c r="T204" s="70" t="s">
        <v>0</v>
      </c>
      <c r="U204" s="211" t="s">
        <v>145</v>
      </c>
      <c r="V204" s="70" t="s">
        <v>52</v>
      </c>
      <c r="W204" s="70" t="s">
        <v>52</v>
      </c>
      <c r="X204" s="70" t="s">
        <v>0</v>
      </c>
      <c r="Y204" s="211" t="s">
        <v>145</v>
      </c>
      <c r="Z204" s="70" t="s">
        <v>52</v>
      </c>
      <c r="AA204" s="70" t="s">
        <v>52</v>
      </c>
      <c r="AB204" s="70" t="s">
        <v>0</v>
      </c>
      <c r="AC204" s="211" t="s">
        <v>145</v>
      </c>
      <c r="AD204" s="70" t="s">
        <v>52</v>
      </c>
      <c r="AE204" s="70" t="s">
        <v>52</v>
      </c>
      <c r="AF204" s="70" t="s">
        <v>0</v>
      </c>
      <c r="AG204" s="211" t="s">
        <v>145</v>
      </c>
      <c r="AH204" s="70" t="s">
        <v>52</v>
      </c>
      <c r="AI204" s="70" t="s">
        <v>52</v>
      </c>
      <c r="AJ204" s="70" t="s">
        <v>0</v>
      </c>
      <c r="AK204" s="211" t="s">
        <v>145</v>
      </c>
      <c r="AL204" s="70" t="s">
        <v>52</v>
      </c>
      <c r="AM204" s="70" t="s">
        <v>52</v>
      </c>
      <c r="AN204" s="70" t="s">
        <v>0</v>
      </c>
      <c r="AO204" s="211" t="s">
        <v>145</v>
      </c>
      <c r="AP204" s="70" t="s">
        <v>52</v>
      </c>
      <c r="AQ204" s="70" t="s">
        <v>52</v>
      </c>
      <c r="AR204" s="70" t="s">
        <v>0</v>
      </c>
      <c r="AS204" s="211" t="s">
        <v>145</v>
      </c>
      <c r="AT204" s="70" t="s">
        <v>52</v>
      </c>
      <c r="AU204" s="70" t="s">
        <v>52</v>
      </c>
      <c r="AV204" s="70" t="s">
        <v>0</v>
      </c>
      <c r="AW204" s="211" t="s">
        <v>145</v>
      </c>
    </row>
    <row r="205" spans="13:49" hidden="1" x14ac:dyDescent="0.2">
      <c r="N205" s="65">
        <v>0</v>
      </c>
      <c r="O205" s="65">
        <v>0</v>
      </c>
      <c r="P205" s="65">
        <f>P201</f>
        <v>12</v>
      </c>
      <c r="Q205" s="65">
        <f>Q203</f>
        <v>54</v>
      </c>
      <c r="R205" s="65" t="s">
        <v>182</v>
      </c>
      <c r="S205" s="65" t="str">
        <f>$S$198</f>
        <v>&lt;4</v>
      </c>
      <c r="T205" s="65">
        <f>$P205</f>
        <v>12</v>
      </c>
      <c r="U205" s="65">
        <f>U203</f>
        <v>54</v>
      </c>
      <c r="V205" s="65" t="str">
        <f>$V$198</f>
        <v>&gt;3</v>
      </c>
      <c r="W205" s="65" t="s">
        <v>173</v>
      </c>
      <c r="X205" s="65">
        <f>$P205</f>
        <v>12</v>
      </c>
      <c r="Y205" s="65">
        <f>Y203</f>
        <v>54</v>
      </c>
      <c r="Z205" s="65" t="s">
        <v>174</v>
      </c>
      <c r="AA205" s="65" t="s">
        <v>175</v>
      </c>
      <c r="AB205" s="65">
        <f>$P205</f>
        <v>12</v>
      </c>
      <c r="AC205" s="65">
        <f>AC203</f>
        <v>54</v>
      </c>
      <c r="AD205" s="65" t="s">
        <v>116</v>
      </c>
      <c r="AE205" s="65" t="s">
        <v>176</v>
      </c>
      <c r="AF205" s="65">
        <f>$P205</f>
        <v>12</v>
      </c>
      <c r="AG205" s="65">
        <f>AG203</f>
        <v>54</v>
      </c>
      <c r="AH205" s="65" t="s">
        <v>177</v>
      </c>
      <c r="AI205" s="65" t="s">
        <v>117</v>
      </c>
      <c r="AJ205" s="65">
        <f>$P205</f>
        <v>12</v>
      </c>
      <c r="AK205" s="65">
        <f>AK203</f>
        <v>54</v>
      </c>
      <c r="AL205" s="65" t="s">
        <v>118</v>
      </c>
      <c r="AM205" s="65" t="s">
        <v>178</v>
      </c>
      <c r="AN205" s="65">
        <f>$P205</f>
        <v>12</v>
      </c>
      <c r="AO205" s="65">
        <f>AO203</f>
        <v>54</v>
      </c>
      <c r="AP205" s="65" t="s">
        <v>179</v>
      </c>
      <c r="AQ205" s="65" t="s">
        <v>180</v>
      </c>
      <c r="AR205" s="65">
        <f>$P205</f>
        <v>12</v>
      </c>
      <c r="AS205" s="65">
        <f>AS203</f>
        <v>54</v>
      </c>
      <c r="AT205" s="65" t="s">
        <v>181</v>
      </c>
      <c r="AV205" s="65">
        <f>$P205</f>
        <v>12</v>
      </c>
      <c r="AW205" s="65">
        <f>AW203</f>
        <v>54</v>
      </c>
    </row>
    <row r="206" spans="13:49" hidden="1" x14ac:dyDescent="0.2"/>
    <row r="207" spans="13:49" ht="25.5" hidden="1" x14ac:dyDescent="0.2">
      <c r="N207" s="70" t="s">
        <v>52</v>
      </c>
      <c r="O207" s="70" t="s">
        <v>52</v>
      </c>
      <c r="P207" s="70" t="s">
        <v>0</v>
      </c>
      <c r="Q207" s="211" t="s">
        <v>145</v>
      </c>
      <c r="R207" s="70" t="s">
        <v>52</v>
      </c>
      <c r="S207" s="70" t="s">
        <v>52</v>
      </c>
      <c r="T207" s="70" t="s">
        <v>0</v>
      </c>
      <c r="U207" s="211" t="s">
        <v>145</v>
      </c>
      <c r="V207" s="70" t="s">
        <v>52</v>
      </c>
      <c r="W207" s="70" t="s">
        <v>52</v>
      </c>
      <c r="X207" s="70" t="s">
        <v>0</v>
      </c>
      <c r="Y207" s="211" t="s">
        <v>145</v>
      </c>
      <c r="Z207" s="70" t="s">
        <v>52</v>
      </c>
      <c r="AA207" s="70" t="s">
        <v>52</v>
      </c>
      <c r="AB207" s="70" t="s">
        <v>0</v>
      </c>
      <c r="AC207" s="211" t="s">
        <v>145</v>
      </c>
      <c r="AD207" s="70" t="s">
        <v>52</v>
      </c>
      <c r="AE207" s="70" t="s">
        <v>52</v>
      </c>
      <c r="AF207" s="70" t="s">
        <v>0</v>
      </c>
      <c r="AG207" s="211" t="s">
        <v>145</v>
      </c>
      <c r="AH207" s="70" t="s">
        <v>52</v>
      </c>
      <c r="AI207" s="70" t="s">
        <v>52</v>
      </c>
      <c r="AJ207" s="70" t="s">
        <v>0</v>
      </c>
      <c r="AK207" s="211" t="s">
        <v>145</v>
      </c>
      <c r="AL207" s="70" t="s">
        <v>52</v>
      </c>
      <c r="AM207" s="70" t="s">
        <v>52</v>
      </c>
      <c r="AN207" s="70" t="s">
        <v>0</v>
      </c>
      <c r="AO207" s="211" t="s">
        <v>145</v>
      </c>
      <c r="AP207" s="70" t="s">
        <v>52</v>
      </c>
      <c r="AQ207" s="70" t="s">
        <v>52</v>
      </c>
      <c r="AR207" s="70" t="s">
        <v>0</v>
      </c>
      <c r="AS207" s="211" t="s">
        <v>145</v>
      </c>
      <c r="AT207" s="70" t="s">
        <v>52</v>
      </c>
      <c r="AU207" s="70" t="s">
        <v>52</v>
      </c>
      <c r="AV207" s="70" t="s">
        <v>0</v>
      </c>
      <c r="AW207" s="211" t="s">
        <v>145</v>
      </c>
    </row>
    <row r="208" spans="13:49" hidden="1" x14ac:dyDescent="0.2">
      <c r="N208" s="65">
        <v>0</v>
      </c>
      <c r="O208" s="65">
        <v>0</v>
      </c>
      <c r="P208" s="65">
        <f>DGET('Bestandesdaten &gt;100 ha'!$AV$9:$AX$24,'Bestandesdaten &gt;100 ha'!$AX$9,B94:B95)</f>
        <v>13</v>
      </c>
      <c r="Q208" s="65">
        <f>Q205</f>
        <v>54</v>
      </c>
      <c r="R208" s="65" t="s">
        <v>182</v>
      </c>
      <c r="S208" s="65" t="str">
        <f>$S$198</f>
        <v>&lt;4</v>
      </c>
      <c r="T208" s="65">
        <f>$P208</f>
        <v>13</v>
      </c>
      <c r="U208" s="65">
        <f>U205</f>
        <v>54</v>
      </c>
      <c r="V208" s="65" t="str">
        <f>$V$198</f>
        <v>&gt;3</v>
      </c>
      <c r="W208" s="65" t="s">
        <v>173</v>
      </c>
      <c r="X208" s="65">
        <f>$P208</f>
        <v>13</v>
      </c>
      <c r="Y208" s="65">
        <f>Y205</f>
        <v>54</v>
      </c>
      <c r="Z208" s="65" t="s">
        <v>174</v>
      </c>
      <c r="AA208" s="65" t="s">
        <v>175</v>
      </c>
      <c r="AB208" s="65">
        <f>$P208</f>
        <v>13</v>
      </c>
      <c r="AC208" s="65">
        <f>AC205</f>
        <v>54</v>
      </c>
      <c r="AD208" s="65" t="s">
        <v>116</v>
      </c>
      <c r="AE208" s="65" t="s">
        <v>176</v>
      </c>
      <c r="AF208" s="65">
        <f>$P208</f>
        <v>13</v>
      </c>
      <c r="AG208" s="65">
        <f>AG205</f>
        <v>54</v>
      </c>
      <c r="AH208" s="65" t="s">
        <v>177</v>
      </c>
      <c r="AI208" s="65" t="s">
        <v>117</v>
      </c>
      <c r="AJ208" s="65">
        <f>$P208</f>
        <v>13</v>
      </c>
      <c r="AK208" s="65">
        <f>AK205</f>
        <v>54</v>
      </c>
      <c r="AL208" s="65" t="s">
        <v>118</v>
      </c>
      <c r="AM208" s="65" t="s">
        <v>178</v>
      </c>
      <c r="AN208" s="65">
        <f>$P208</f>
        <v>13</v>
      </c>
      <c r="AO208" s="65">
        <f>AO205</f>
        <v>54</v>
      </c>
      <c r="AP208" s="65" t="s">
        <v>179</v>
      </c>
      <c r="AQ208" s="65" t="s">
        <v>180</v>
      </c>
      <c r="AR208" s="65">
        <f>$P208</f>
        <v>13</v>
      </c>
      <c r="AS208" s="65">
        <f>AS205</f>
        <v>54</v>
      </c>
      <c r="AT208" s="65" t="s">
        <v>181</v>
      </c>
      <c r="AV208" s="65">
        <f>$P208</f>
        <v>13</v>
      </c>
      <c r="AW208" s="65">
        <f>AW205</f>
        <v>54</v>
      </c>
    </row>
    <row r="209" spans="14:49" ht="25.5" hidden="1" x14ac:dyDescent="0.2">
      <c r="N209" s="70" t="s">
        <v>52</v>
      </c>
      <c r="O209" s="70" t="s">
        <v>52</v>
      </c>
      <c r="P209" s="70" t="s">
        <v>0</v>
      </c>
      <c r="Q209" s="211" t="s">
        <v>145</v>
      </c>
      <c r="R209" s="70" t="s">
        <v>52</v>
      </c>
      <c r="S209" s="70" t="s">
        <v>52</v>
      </c>
      <c r="T209" s="70" t="s">
        <v>0</v>
      </c>
      <c r="U209" s="211" t="s">
        <v>145</v>
      </c>
      <c r="V209" s="70" t="s">
        <v>52</v>
      </c>
      <c r="W209" s="70" t="s">
        <v>52</v>
      </c>
      <c r="X209" s="70" t="s">
        <v>0</v>
      </c>
      <c r="Y209" s="211" t="s">
        <v>145</v>
      </c>
      <c r="Z209" s="70" t="s">
        <v>52</v>
      </c>
      <c r="AA209" s="70" t="s">
        <v>52</v>
      </c>
      <c r="AB209" s="70" t="s">
        <v>0</v>
      </c>
      <c r="AC209" s="211" t="s">
        <v>145</v>
      </c>
      <c r="AD209" s="70" t="s">
        <v>52</v>
      </c>
      <c r="AE209" s="70" t="s">
        <v>52</v>
      </c>
      <c r="AF209" s="70" t="s">
        <v>0</v>
      </c>
      <c r="AG209" s="211" t="s">
        <v>145</v>
      </c>
      <c r="AH209" s="70" t="s">
        <v>52</v>
      </c>
      <c r="AI209" s="70" t="s">
        <v>52</v>
      </c>
      <c r="AJ209" s="70" t="s">
        <v>0</v>
      </c>
      <c r="AK209" s="211" t="s">
        <v>145</v>
      </c>
      <c r="AL209" s="70" t="s">
        <v>52</v>
      </c>
      <c r="AM209" s="70" t="s">
        <v>52</v>
      </c>
      <c r="AN209" s="70" t="s">
        <v>0</v>
      </c>
      <c r="AO209" s="211" t="s">
        <v>145</v>
      </c>
      <c r="AP209" s="70" t="s">
        <v>52</v>
      </c>
      <c r="AQ209" s="70" t="s">
        <v>52</v>
      </c>
      <c r="AR209" s="70" t="s">
        <v>0</v>
      </c>
      <c r="AS209" s="211" t="s">
        <v>145</v>
      </c>
      <c r="AT209" s="70" t="s">
        <v>52</v>
      </c>
      <c r="AU209" s="70" t="s">
        <v>52</v>
      </c>
      <c r="AV209" s="70" t="s">
        <v>0</v>
      </c>
      <c r="AW209" s="211" t="s">
        <v>145</v>
      </c>
    </row>
    <row r="210" spans="14:49" hidden="1" x14ac:dyDescent="0.2">
      <c r="N210" s="65">
        <v>0</v>
      </c>
      <c r="O210" s="65">
        <v>0</v>
      </c>
      <c r="P210" s="65">
        <f>P208</f>
        <v>13</v>
      </c>
      <c r="Q210" s="65">
        <f>Q208</f>
        <v>54</v>
      </c>
      <c r="R210" s="65" t="s">
        <v>182</v>
      </c>
      <c r="S210" s="65" t="str">
        <f>$S$198</f>
        <v>&lt;4</v>
      </c>
      <c r="T210" s="65">
        <f>$P210</f>
        <v>13</v>
      </c>
      <c r="U210" s="65">
        <f>U208</f>
        <v>54</v>
      </c>
      <c r="V210" s="65" t="str">
        <f>$V$198</f>
        <v>&gt;3</v>
      </c>
      <c r="W210" s="65" t="s">
        <v>173</v>
      </c>
      <c r="X210" s="65">
        <f>$P210</f>
        <v>13</v>
      </c>
      <c r="Y210" s="65">
        <f>Y208</f>
        <v>54</v>
      </c>
      <c r="Z210" s="65" t="s">
        <v>174</v>
      </c>
      <c r="AA210" s="65" t="s">
        <v>175</v>
      </c>
      <c r="AB210" s="65">
        <f>$P210</f>
        <v>13</v>
      </c>
      <c r="AC210" s="65">
        <f>AC208</f>
        <v>54</v>
      </c>
      <c r="AD210" s="65" t="s">
        <v>116</v>
      </c>
      <c r="AE210" s="65" t="s">
        <v>176</v>
      </c>
      <c r="AF210" s="65">
        <f>$P210</f>
        <v>13</v>
      </c>
      <c r="AG210" s="65">
        <f>AG208</f>
        <v>54</v>
      </c>
      <c r="AH210" s="65" t="s">
        <v>177</v>
      </c>
      <c r="AI210" s="65" t="s">
        <v>117</v>
      </c>
      <c r="AJ210" s="65">
        <f>$P210</f>
        <v>13</v>
      </c>
      <c r="AK210" s="65">
        <f>AK208</f>
        <v>54</v>
      </c>
      <c r="AL210" s="65" t="s">
        <v>118</v>
      </c>
      <c r="AM210" s="65" t="s">
        <v>178</v>
      </c>
      <c r="AN210" s="65">
        <f>$P210</f>
        <v>13</v>
      </c>
      <c r="AO210" s="65">
        <f>AO208</f>
        <v>54</v>
      </c>
      <c r="AP210" s="65" t="s">
        <v>179</v>
      </c>
      <c r="AQ210" s="65" t="s">
        <v>180</v>
      </c>
      <c r="AR210" s="65">
        <f>$P210</f>
        <v>13</v>
      </c>
      <c r="AS210" s="65">
        <f>AS208</f>
        <v>54</v>
      </c>
      <c r="AT210" s="65" t="s">
        <v>181</v>
      </c>
      <c r="AV210" s="65">
        <f>$P210</f>
        <v>13</v>
      </c>
      <c r="AW210" s="65">
        <f>AW208</f>
        <v>54</v>
      </c>
    </row>
    <row r="211" spans="14:49" ht="25.5" hidden="1" x14ac:dyDescent="0.2">
      <c r="N211" s="70" t="s">
        <v>52</v>
      </c>
      <c r="O211" s="70" t="s">
        <v>52</v>
      </c>
      <c r="P211" s="70" t="s">
        <v>0</v>
      </c>
      <c r="Q211" s="211" t="s">
        <v>145</v>
      </c>
      <c r="R211" s="70" t="s">
        <v>52</v>
      </c>
      <c r="S211" s="70" t="s">
        <v>52</v>
      </c>
      <c r="T211" s="70" t="s">
        <v>0</v>
      </c>
      <c r="U211" s="211" t="s">
        <v>145</v>
      </c>
      <c r="V211" s="70" t="s">
        <v>52</v>
      </c>
      <c r="W211" s="70" t="s">
        <v>52</v>
      </c>
      <c r="X211" s="70" t="s">
        <v>0</v>
      </c>
      <c r="Y211" s="211" t="s">
        <v>145</v>
      </c>
      <c r="Z211" s="70" t="s">
        <v>52</v>
      </c>
      <c r="AA211" s="70" t="s">
        <v>52</v>
      </c>
      <c r="AB211" s="70" t="s">
        <v>0</v>
      </c>
      <c r="AC211" s="211" t="s">
        <v>145</v>
      </c>
      <c r="AD211" s="70" t="s">
        <v>52</v>
      </c>
      <c r="AE211" s="70" t="s">
        <v>52</v>
      </c>
      <c r="AF211" s="70" t="s">
        <v>0</v>
      </c>
      <c r="AG211" s="211" t="s">
        <v>145</v>
      </c>
      <c r="AH211" s="70" t="s">
        <v>52</v>
      </c>
      <c r="AI211" s="70" t="s">
        <v>52</v>
      </c>
      <c r="AJ211" s="70" t="s">
        <v>0</v>
      </c>
      <c r="AK211" s="211" t="s">
        <v>145</v>
      </c>
      <c r="AL211" s="70" t="s">
        <v>52</v>
      </c>
      <c r="AM211" s="70" t="s">
        <v>52</v>
      </c>
      <c r="AN211" s="70" t="s">
        <v>0</v>
      </c>
      <c r="AO211" s="211" t="s">
        <v>145</v>
      </c>
      <c r="AP211" s="70" t="s">
        <v>52</v>
      </c>
      <c r="AQ211" s="70" t="s">
        <v>52</v>
      </c>
      <c r="AR211" s="70" t="s">
        <v>0</v>
      </c>
      <c r="AS211" s="211" t="s">
        <v>145</v>
      </c>
      <c r="AT211" s="70" t="s">
        <v>52</v>
      </c>
      <c r="AU211" s="70" t="s">
        <v>52</v>
      </c>
      <c r="AV211" s="70" t="s">
        <v>0</v>
      </c>
      <c r="AW211" s="211" t="s">
        <v>145</v>
      </c>
    </row>
    <row r="212" spans="14:49" hidden="1" x14ac:dyDescent="0.2">
      <c r="N212" s="65">
        <v>0</v>
      </c>
      <c r="O212" s="65">
        <v>0</v>
      </c>
      <c r="P212" s="65">
        <f>P208</f>
        <v>13</v>
      </c>
      <c r="Q212" s="65">
        <f>Q210</f>
        <v>54</v>
      </c>
      <c r="R212" s="65" t="s">
        <v>182</v>
      </c>
      <c r="S212" s="65" t="str">
        <f>$S$198</f>
        <v>&lt;4</v>
      </c>
      <c r="T212" s="65">
        <f>$P212</f>
        <v>13</v>
      </c>
      <c r="U212" s="65">
        <f>U210</f>
        <v>54</v>
      </c>
      <c r="V212" s="65" t="str">
        <f>$V$198</f>
        <v>&gt;3</v>
      </c>
      <c r="W212" s="65" t="s">
        <v>173</v>
      </c>
      <c r="X212" s="65">
        <f>$P212</f>
        <v>13</v>
      </c>
      <c r="Y212" s="65">
        <f>Y210</f>
        <v>54</v>
      </c>
      <c r="Z212" s="65" t="s">
        <v>174</v>
      </c>
      <c r="AA212" s="65" t="s">
        <v>175</v>
      </c>
      <c r="AB212" s="65">
        <f>$P212</f>
        <v>13</v>
      </c>
      <c r="AC212" s="65">
        <f>AC210</f>
        <v>54</v>
      </c>
      <c r="AD212" s="65" t="s">
        <v>116</v>
      </c>
      <c r="AE212" s="65" t="s">
        <v>176</v>
      </c>
      <c r="AF212" s="65">
        <f>$P212</f>
        <v>13</v>
      </c>
      <c r="AG212" s="65">
        <f>AG210</f>
        <v>54</v>
      </c>
      <c r="AH212" s="65" t="s">
        <v>177</v>
      </c>
      <c r="AI212" s="65" t="s">
        <v>117</v>
      </c>
      <c r="AJ212" s="65">
        <f>$P212</f>
        <v>13</v>
      </c>
      <c r="AK212" s="65">
        <f>AK210</f>
        <v>54</v>
      </c>
      <c r="AL212" s="65" t="s">
        <v>118</v>
      </c>
      <c r="AM212" s="65" t="s">
        <v>178</v>
      </c>
      <c r="AN212" s="65">
        <f>$P212</f>
        <v>13</v>
      </c>
      <c r="AO212" s="65">
        <f>AO210</f>
        <v>54</v>
      </c>
      <c r="AP212" s="65" t="s">
        <v>179</v>
      </c>
      <c r="AQ212" s="65" t="s">
        <v>180</v>
      </c>
      <c r="AR212" s="65">
        <f>$P212</f>
        <v>13</v>
      </c>
      <c r="AS212" s="65">
        <f>AS210</f>
        <v>54</v>
      </c>
      <c r="AT212" s="65" t="s">
        <v>181</v>
      </c>
      <c r="AV212" s="65">
        <f>$P212</f>
        <v>13</v>
      </c>
      <c r="AW212" s="65">
        <f>AW210</f>
        <v>54</v>
      </c>
    </row>
    <row r="213" spans="14:49" hidden="1" x14ac:dyDescent="0.2"/>
    <row r="214" spans="14:49" ht="25.5" hidden="1" x14ac:dyDescent="0.2">
      <c r="N214" s="70" t="s">
        <v>52</v>
      </c>
      <c r="O214" s="70" t="s">
        <v>52</v>
      </c>
      <c r="P214" s="70" t="s">
        <v>0</v>
      </c>
      <c r="Q214" s="211" t="s">
        <v>145</v>
      </c>
      <c r="R214" s="70" t="s">
        <v>52</v>
      </c>
      <c r="S214" s="70" t="s">
        <v>52</v>
      </c>
      <c r="T214" s="70" t="s">
        <v>0</v>
      </c>
      <c r="U214" s="211" t="s">
        <v>145</v>
      </c>
      <c r="V214" s="70" t="s">
        <v>52</v>
      </c>
      <c r="W214" s="70" t="s">
        <v>52</v>
      </c>
      <c r="X214" s="70" t="s">
        <v>0</v>
      </c>
      <c r="Y214" s="211" t="s">
        <v>145</v>
      </c>
      <c r="Z214" s="70" t="s">
        <v>52</v>
      </c>
      <c r="AA214" s="70" t="s">
        <v>52</v>
      </c>
      <c r="AB214" s="70" t="s">
        <v>0</v>
      </c>
      <c r="AC214" s="211" t="s">
        <v>145</v>
      </c>
      <c r="AD214" s="70" t="s">
        <v>52</v>
      </c>
      <c r="AE214" s="70" t="s">
        <v>52</v>
      </c>
      <c r="AF214" s="70" t="s">
        <v>0</v>
      </c>
      <c r="AG214" s="211" t="s">
        <v>145</v>
      </c>
      <c r="AH214" s="70" t="s">
        <v>52</v>
      </c>
      <c r="AI214" s="70" t="s">
        <v>52</v>
      </c>
      <c r="AJ214" s="70" t="s">
        <v>0</v>
      </c>
      <c r="AK214" s="211" t="s">
        <v>145</v>
      </c>
      <c r="AL214" s="70" t="s">
        <v>52</v>
      </c>
      <c r="AM214" s="70" t="s">
        <v>52</v>
      </c>
      <c r="AN214" s="70" t="s">
        <v>0</v>
      </c>
      <c r="AO214" s="211" t="s">
        <v>145</v>
      </c>
      <c r="AP214" s="70" t="s">
        <v>52</v>
      </c>
      <c r="AQ214" s="70" t="s">
        <v>52</v>
      </c>
      <c r="AR214" s="70" t="s">
        <v>0</v>
      </c>
      <c r="AS214" s="211" t="s">
        <v>145</v>
      </c>
      <c r="AT214" s="70" t="s">
        <v>52</v>
      </c>
      <c r="AU214" s="70" t="s">
        <v>52</v>
      </c>
      <c r="AV214" s="70" t="s">
        <v>0</v>
      </c>
      <c r="AW214" s="211" t="s">
        <v>145</v>
      </c>
    </row>
    <row r="215" spans="14:49" hidden="1" x14ac:dyDescent="0.2">
      <c r="N215" s="65">
        <v>0</v>
      </c>
      <c r="O215" s="65">
        <v>0</v>
      </c>
      <c r="P215" s="65">
        <f>DGET('Bestandesdaten &gt;100 ha'!$AV$9:$AX$24,'Bestandesdaten &gt;100 ha'!$AX$9,B101:B102)</f>
        <v>14</v>
      </c>
      <c r="Q215" s="65">
        <f>Q212</f>
        <v>54</v>
      </c>
      <c r="R215" s="65" t="s">
        <v>182</v>
      </c>
      <c r="S215" s="65" t="str">
        <f>$S$198</f>
        <v>&lt;4</v>
      </c>
      <c r="T215" s="65">
        <f>$P215</f>
        <v>14</v>
      </c>
      <c r="U215" s="65">
        <f>U212</f>
        <v>54</v>
      </c>
      <c r="V215" s="65" t="str">
        <f>$V$198</f>
        <v>&gt;3</v>
      </c>
      <c r="W215" s="65" t="s">
        <v>173</v>
      </c>
      <c r="X215" s="65">
        <f>$P215</f>
        <v>14</v>
      </c>
      <c r="Y215" s="65">
        <f>Y212</f>
        <v>54</v>
      </c>
      <c r="Z215" s="65" t="s">
        <v>174</v>
      </c>
      <c r="AA215" s="65" t="s">
        <v>175</v>
      </c>
      <c r="AB215" s="65">
        <f>$P215</f>
        <v>14</v>
      </c>
      <c r="AC215" s="65">
        <f>AC212</f>
        <v>54</v>
      </c>
      <c r="AD215" s="65" t="s">
        <v>116</v>
      </c>
      <c r="AE215" s="65" t="s">
        <v>176</v>
      </c>
      <c r="AF215" s="65">
        <f>$P215</f>
        <v>14</v>
      </c>
      <c r="AG215" s="65">
        <f>AG212</f>
        <v>54</v>
      </c>
      <c r="AH215" s="65" t="s">
        <v>177</v>
      </c>
      <c r="AI215" s="65" t="s">
        <v>117</v>
      </c>
      <c r="AJ215" s="65">
        <f>$P215</f>
        <v>14</v>
      </c>
      <c r="AK215" s="65">
        <f>AK212</f>
        <v>54</v>
      </c>
      <c r="AL215" s="65" t="s">
        <v>118</v>
      </c>
      <c r="AM215" s="65" t="s">
        <v>178</v>
      </c>
      <c r="AN215" s="65">
        <f>$P215</f>
        <v>14</v>
      </c>
      <c r="AO215" s="65">
        <f>AO212</f>
        <v>54</v>
      </c>
      <c r="AP215" s="65" t="s">
        <v>179</v>
      </c>
      <c r="AQ215" s="65" t="s">
        <v>180</v>
      </c>
      <c r="AR215" s="65">
        <f>$P215</f>
        <v>14</v>
      </c>
      <c r="AS215" s="65">
        <f>AS212</f>
        <v>54</v>
      </c>
      <c r="AT215" s="65" t="s">
        <v>181</v>
      </c>
      <c r="AV215" s="65">
        <f>$P215</f>
        <v>14</v>
      </c>
      <c r="AW215" s="65">
        <f>AW212</f>
        <v>54</v>
      </c>
    </row>
    <row r="216" spans="14:49" ht="25.5" hidden="1" x14ac:dyDescent="0.2">
      <c r="N216" s="70" t="s">
        <v>52</v>
      </c>
      <c r="O216" s="70" t="s">
        <v>52</v>
      </c>
      <c r="P216" s="70" t="s">
        <v>0</v>
      </c>
      <c r="Q216" s="211" t="s">
        <v>145</v>
      </c>
      <c r="R216" s="70" t="s">
        <v>52</v>
      </c>
      <c r="S216" s="70" t="s">
        <v>52</v>
      </c>
      <c r="T216" s="70" t="s">
        <v>0</v>
      </c>
      <c r="U216" s="211" t="s">
        <v>145</v>
      </c>
      <c r="V216" s="70" t="s">
        <v>52</v>
      </c>
      <c r="W216" s="70" t="s">
        <v>52</v>
      </c>
      <c r="X216" s="70" t="s">
        <v>0</v>
      </c>
      <c r="Y216" s="211" t="s">
        <v>145</v>
      </c>
      <c r="Z216" s="70" t="s">
        <v>52</v>
      </c>
      <c r="AA216" s="70" t="s">
        <v>52</v>
      </c>
      <c r="AB216" s="70" t="s">
        <v>0</v>
      </c>
      <c r="AC216" s="211" t="s">
        <v>145</v>
      </c>
      <c r="AD216" s="70" t="s">
        <v>52</v>
      </c>
      <c r="AE216" s="70" t="s">
        <v>52</v>
      </c>
      <c r="AF216" s="70" t="s">
        <v>0</v>
      </c>
      <c r="AG216" s="211" t="s">
        <v>145</v>
      </c>
      <c r="AH216" s="70" t="s">
        <v>52</v>
      </c>
      <c r="AI216" s="70" t="s">
        <v>52</v>
      </c>
      <c r="AJ216" s="70" t="s">
        <v>0</v>
      </c>
      <c r="AK216" s="211" t="s">
        <v>145</v>
      </c>
      <c r="AL216" s="70" t="s">
        <v>52</v>
      </c>
      <c r="AM216" s="70" t="s">
        <v>52</v>
      </c>
      <c r="AN216" s="70" t="s">
        <v>0</v>
      </c>
      <c r="AO216" s="211" t="s">
        <v>145</v>
      </c>
      <c r="AP216" s="70" t="s">
        <v>52</v>
      </c>
      <c r="AQ216" s="70" t="s">
        <v>52</v>
      </c>
      <c r="AR216" s="70" t="s">
        <v>0</v>
      </c>
      <c r="AS216" s="211" t="s">
        <v>145</v>
      </c>
      <c r="AT216" s="70" t="s">
        <v>52</v>
      </c>
      <c r="AU216" s="70" t="s">
        <v>52</v>
      </c>
      <c r="AV216" s="70" t="s">
        <v>0</v>
      </c>
      <c r="AW216" s="211" t="s">
        <v>145</v>
      </c>
    </row>
    <row r="217" spans="14:49" hidden="1" x14ac:dyDescent="0.2">
      <c r="N217" s="65">
        <v>0</v>
      </c>
      <c r="O217" s="65">
        <v>0</v>
      </c>
      <c r="P217" s="65">
        <f>P215</f>
        <v>14</v>
      </c>
      <c r="Q217" s="65">
        <f>Q215</f>
        <v>54</v>
      </c>
      <c r="R217" s="65" t="s">
        <v>182</v>
      </c>
      <c r="S217" s="65" t="str">
        <f>$S$198</f>
        <v>&lt;4</v>
      </c>
      <c r="T217" s="65">
        <f>$P217</f>
        <v>14</v>
      </c>
      <c r="U217" s="65">
        <f>U215</f>
        <v>54</v>
      </c>
      <c r="V217" s="65" t="str">
        <f>$V$198</f>
        <v>&gt;3</v>
      </c>
      <c r="W217" s="65" t="s">
        <v>173</v>
      </c>
      <c r="X217" s="65">
        <f>$P217</f>
        <v>14</v>
      </c>
      <c r="Y217" s="65">
        <f>Y215</f>
        <v>54</v>
      </c>
      <c r="Z217" s="65" t="s">
        <v>174</v>
      </c>
      <c r="AA217" s="65" t="s">
        <v>175</v>
      </c>
      <c r="AB217" s="65">
        <f>$P217</f>
        <v>14</v>
      </c>
      <c r="AC217" s="65">
        <f>AC215</f>
        <v>54</v>
      </c>
      <c r="AD217" s="65" t="s">
        <v>116</v>
      </c>
      <c r="AE217" s="65" t="s">
        <v>176</v>
      </c>
      <c r="AF217" s="65">
        <f>$P217</f>
        <v>14</v>
      </c>
      <c r="AG217" s="65">
        <f>AG215</f>
        <v>54</v>
      </c>
      <c r="AH217" s="65" t="s">
        <v>177</v>
      </c>
      <c r="AI217" s="65" t="s">
        <v>117</v>
      </c>
      <c r="AJ217" s="65">
        <f>$P217</f>
        <v>14</v>
      </c>
      <c r="AK217" s="65">
        <f>AK215</f>
        <v>54</v>
      </c>
      <c r="AL217" s="65" t="s">
        <v>118</v>
      </c>
      <c r="AM217" s="65" t="s">
        <v>178</v>
      </c>
      <c r="AN217" s="65">
        <f>$P217</f>
        <v>14</v>
      </c>
      <c r="AO217" s="65">
        <f>AO215</f>
        <v>54</v>
      </c>
      <c r="AP217" s="65" t="s">
        <v>179</v>
      </c>
      <c r="AQ217" s="65" t="s">
        <v>180</v>
      </c>
      <c r="AR217" s="65">
        <f>$P217</f>
        <v>14</v>
      </c>
      <c r="AS217" s="65">
        <f>AS215</f>
        <v>54</v>
      </c>
      <c r="AT217" s="65" t="s">
        <v>181</v>
      </c>
      <c r="AV217" s="65">
        <f>$P217</f>
        <v>14</v>
      </c>
      <c r="AW217" s="65">
        <f>AW215</f>
        <v>54</v>
      </c>
    </row>
    <row r="218" spans="14:49" ht="25.5" hidden="1" x14ac:dyDescent="0.2">
      <c r="N218" s="70" t="s">
        <v>52</v>
      </c>
      <c r="O218" s="70" t="s">
        <v>52</v>
      </c>
      <c r="P218" s="70" t="s">
        <v>0</v>
      </c>
      <c r="Q218" s="211" t="s">
        <v>145</v>
      </c>
      <c r="R218" s="70" t="s">
        <v>52</v>
      </c>
      <c r="S218" s="70" t="s">
        <v>52</v>
      </c>
      <c r="T218" s="70" t="s">
        <v>0</v>
      </c>
      <c r="U218" s="211" t="s">
        <v>145</v>
      </c>
      <c r="V218" s="70" t="s">
        <v>52</v>
      </c>
      <c r="W218" s="70" t="s">
        <v>52</v>
      </c>
      <c r="X218" s="70" t="s">
        <v>0</v>
      </c>
      <c r="Y218" s="211" t="s">
        <v>145</v>
      </c>
      <c r="Z218" s="70" t="s">
        <v>52</v>
      </c>
      <c r="AA218" s="70" t="s">
        <v>52</v>
      </c>
      <c r="AB218" s="70" t="s">
        <v>0</v>
      </c>
      <c r="AC218" s="211" t="s">
        <v>145</v>
      </c>
      <c r="AD218" s="70" t="s">
        <v>52</v>
      </c>
      <c r="AE218" s="70" t="s">
        <v>52</v>
      </c>
      <c r="AF218" s="70" t="s">
        <v>0</v>
      </c>
      <c r="AG218" s="211" t="s">
        <v>145</v>
      </c>
      <c r="AH218" s="70" t="s">
        <v>52</v>
      </c>
      <c r="AI218" s="70" t="s">
        <v>52</v>
      </c>
      <c r="AJ218" s="70" t="s">
        <v>0</v>
      </c>
      <c r="AK218" s="211" t="s">
        <v>145</v>
      </c>
      <c r="AL218" s="70" t="s">
        <v>52</v>
      </c>
      <c r="AM218" s="70" t="s">
        <v>52</v>
      </c>
      <c r="AN218" s="70" t="s">
        <v>0</v>
      </c>
      <c r="AO218" s="211" t="s">
        <v>145</v>
      </c>
      <c r="AP218" s="70" t="s">
        <v>52</v>
      </c>
      <c r="AQ218" s="70" t="s">
        <v>52</v>
      </c>
      <c r="AR218" s="70" t="s">
        <v>0</v>
      </c>
      <c r="AS218" s="211" t="s">
        <v>145</v>
      </c>
      <c r="AT218" s="70" t="s">
        <v>52</v>
      </c>
      <c r="AU218" s="70" t="s">
        <v>52</v>
      </c>
      <c r="AV218" s="70" t="s">
        <v>0</v>
      </c>
      <c r="AW218" s="211" t="s">
        <v>145</v>
      </c>
    </row>
    <row r="219" spans="14:49" hidden="1" x14ac:dyDescent="0.2">
      <c r="N219" s="65">
        <v>0</v>
      </c>
      <c r="O219" s="65">
        <v>0</v>
      </c>
      <c r="P219" s="65">
        <f>P215</f>
        <v>14</v>
      </c>
      <c r="Q219" s="65">
        <f>Q217</f>
        <v>54</v>
      </c>
      <c r="R219" s="65" t="s">
        <v>182</v>
      </c>
      <c r="S219" s="65" t="str">
        <f>$S$198</f>
        <v>&lt;4</v>
      </c>
      <c r="T219" s="65">
        <f>$P219</f>
        <v>14</v>
      </c>
      <c r="U219" s="65">
        <f>U217</f>
        <v>54</v>
      </c>
      <c r="V219" s="65" t="str">
        <f>$V$198</f>
        <v>&gt;3</v>
      </c>
      <c r="W219" s="65" t="s">
        <v>173</v>
      </c>
      <c r="X219" s="65">
        <f>$P219</f>
        <v>14</v>
      </c>
      <c r="Y219" s="65">
        <f>Y217</f>
        <v>54</v>
      </c>
      <c r="Z219" s="65" t="s">
        <v>174</v>
      </c>
      <c r="AA219" s="65" t="s">
        <v>175</v>
      </c>
      <c r="AB219" s="65">
        <f>$P219</f>
        <v>14</v>
      </c>
      <c r="AC219" s="65">
        <f>AC217</f>
        <v>54</v>
      </c>
      <c r="AD219" s="65" t="s">
        <v>116</v>
      </c>
      <c r="AE219" s="65" t="s">
        <v>176</v>
      </c>
      <c r="AF219" s="65">
        <f>$P219</f>
        <v>14</v>
      </c>
      <c r="AG219" s="65">
        <f>AG217</f>
        <v>54</v>
      </c>
      <c r="AH219" s="65" t="s">
        <v>177</v>
      </c>
      <c r="AI219" s="65" t="s">
        <v>117</v>
      </c>
      <c r="AJ219" s="65">
        <f>$P219</f>
        <v>14</v>
      </c>
      <c r="AK219" s="65">
        <f>AK217</f>
        <v>54</v>
      </c>
      <c r="AL219" s="65" t="s">
        <v>118</v>
      </c>
      <c r="AM219" s="65" t="s">
        <v>178</v>
      </c>
      <c r="AN219" s="65">
        <f>$P219</f>
        <v>14</v>
      </c>
      <c r="AO219" s="65">
        <f>AO217</f>
        <v>54</v>
      </c>
      <c r="AP219" s="65" t="s">
        <v>179</v>
      </c>
      <c r="AQ219" s="65" t="s">
        <v>180</v>
      </c>
      <c r="AR219" s="65">
        <f>$P219</f>
        <v>14</v>
      </c>
      <c r="AS219" s="65">
        <f>AS217</f>
        <v>54</v>
      </c>
      <c r="AT219" s="65" t="s">
        <v>181</v>
      </c>
      <c r="AV219" s="65">
        <f>$P219</f>
        <v>14</v>
      </c>
      <c r="AW219" s="65">
        <f>AW217</f>
        <v>54</v>
      </c>
    </row>
    <row r="220" spans="14:49" hidden="1" x14ac:dyDescent="0.2"/>
    <row r="221" spans="14:49" ht="25.5" hidden="1" x14ac:dyDescent="0.2">
      <c r="N221" s="70" t="s">
        <v>52</v>
      </c>
      <c r="O221" s="70" t="s">
        <v>52</v>
      </c>
      <c r="P221" s="70" t="s">
        <v>0</v>
      </c>
      <c r="Q221" s="211" t="s">
        <v>145</v>
      </c>
      <c r="R221" s="70" t="s">
        <v>52</v>
      </c>
      <c r="S221" s="70" t="s">
        <v>52</v>
      </c>
      <c r="T221" s="70" t="s">
        <v>0</v>
      </c>
      <c r="U221" s="211" t="s">
        <v>145</v>
      </c>
      <c r="V221" s="70" t="s">
        <v>52</v>
      </c>
      <c r="W221" s="70" t="s">
        <v>52</v>
      </c>
      <c r="X221" s="70" t="s">
        <v>0</v>
      </c>
      <c r="Y221" s="211" t="s">
        <v>145</v>
      </c>
      <c r="Z221" s="70" t="s">
        <v>52</v>
      </c>
      <c r="AA221" s="70" t="s">
        <v>52</v>
      </c>
      <c r="AB221" s="70" t="s">
        <v>0</v>
      </c>
      <c r="AC221" s="211" t="s">
        <v>145</v>
      </c>
      <c r="AD221" s="70" t="s">
        <v>52</v>
      </c>
      <c r="AE221" s="70" t="s">
        <v>52</v>
      </c>
      <c r="AF221" s="70" t="s">
        <v>0</v>
      </c>
      <c r="AG221" s="211" t="s">
        <v>145</v>
      </c>
      <c r="AH221" s="70" t="s">
        <v>52</v>
      </c>
      <c r="AI221" s="70" t="s">
        <v>52</v>
      </c>
      <c r="AJ221" s="70" t="s">
        <v>0</v>
      </c>
      <c r="AK221" s="211" t="s">
        <v>145</v>
      </c>
      <c r="AL221" s="70" t="s">
        <v>52</v>
      </c>
      <c r="AM221" s="70" t="s">
        <v>52</v>
      </c>
      <c r="AN221" s="70" t="s">
        <v>0</v>
      </c>
      <c r="AO221" s="211" t="s">
        <v>145</v>
      </c>
      <c r="AP221" s="70" t="s">
        <v>52</v>
      </c>
      <c r="AQ221" s="70" t="s">
        <v>52</v>
      </c>
      <c r="AR221" s="70" t="s">
        <v>0</v>
      </c>
      <c r="AS221" s="211" t="s">
        <v>145</v>
      </c>
      <c r="AT221" s="70" t="s">
        <v>52</v>
      </c>
      <c r="AU221" s="70" t="s">
        <v>52</v>
      </c>
      <c r="AV221" s="70" t="s">
        <v>0</v>
      </c>
      <c r="AW221" s="211" t="s">
        <v>145</v>
      </c>
    </row>
    <row r="222" spans="14:49" hidden="1" x14ac:dyDescent="0.2">
      <c r="N222" s="65">
        <v>0</v>
      </c>
      <c r="O222" s="65">
        <v>0</v>
      </c>
      <c r="P222" s="65">
        <f>DGET('Bestandesdaten &gt;100 ha'!$AV$9:$AX$24,'Bestandesdaten &gt;100 ha'!$AX$9,B108:B109)</f>
        <v>15</v>
      </c>
      <c r="Q222" s="65">
        <f>Q219</f>
        <v>54</v>
      </c>
      <c r="R222" s="65" t="s">
        <v>182</v>
      </c>
      <c r="S222" s="65" t="str">
        <f>$S$198</f>
        <v>&lt;4</v>
      </c>
      <c r="T222" s="65">
        <f>$P222</f>
        <v>15</v>
      </c>
      <c r="U222" s="65">
        <f>U219</f>
        <v>54</v>
      </c>
      <c r="V222" s="65" t="str">
        <f>$V$198</f>
        <v>&gt;3</v>
      </c>
      <c r="W222" s="65" t="s">
        <v>173</v>
      </c>
      <c r="X222" s="65">
        <f>$P222</f>
        <v>15</v>
      </c>
      <c r="Y222" s="65">
        <f>Y219</f>
        <v>54</v>
      </c>
      <c r="Z222" s="65" t="s">
        <v>174</v>
      </c>
      <c r="AA222" s="65" t="s">
        <v>175</v>
      </c>
      <c r="AB222" s="65">
        <f>$P222</f>
        <v>15</v>
      </c>
      <c r="AC222" s="65">
        <f>AC219</f>
        <v>54</v>
      </c>
      <c r="AD222" s="65" t="s">
        <v>116</v>
      </c>
      <c r="AE222" s="65" t="s">
        <v>176</v>
      </c>
      <c r="AF222" s="65">
        <f>$P222</f>
        <v>15</v>
      </c>
      <c r="AG222" s="65">
        <f>AG219</f>
        <v>54</v>
      </c>
      <c r="AH222" s="65" t="s">
        <v>177</v>
      </c>
      <c r="AI222" s="65" t="s">
        <v>117</v>
      </c>
      <c r="AJ222" s="65">
        <f>$P222</f>
        <v>15</v>
      </c>
      <c r="AK222" s="65">
        <f>AK219</f>
        <v>54</v>
      </c>
      <c r="AL222" s="65" t="s">
        <v>118</v>
      </c>
      <c r="AM222" s="65" t="s">
        <v>178</v>
      </c>
      <c r="AN222" s="65">
        <f>$P222</f>
        <v>15</v>
      </c>
      <c r="AO222" s="65">
        <f>AO219</f>
        <v>54</v>
      </c>
      <c r="AP222" s="65" t="s">
        <v>179</v>
      </c>
      <c r="AQ222" s="65" t="s">
        <v>180</v>
      </c>
      <c r="AR222" s="65">
        <f>$P222</f>
        <v>15</v>
      </c>
      <c r="AS222" s="65">
        <f>AS219</f>
        <v>54</v>
      </c>
      <c r="AT222" s="65" t="s">
        <v>181</v>
      </c>
      <c r="AV222" s="65">
        <f>$P222</f>
        <v>15</v>
      </c>
      <c r="AW222" s="65">
        <f>AW219</f>
        <v>54</v>
      </c>
    </row>
    <row r="223" spans="14:49" ht="25.5" hidden="1" x14ac:dyDescent="0.2">
      <c r="N223" s="70" t="s">
        <v>52</v>
      </c>
      <c r="O223" s="70" t="s">
        <v>52</v>
      </c>
      <c r="P223" s="70" t="s">
        <v>0</v>
      </c>
      <c r="Q223" s="211" t="s">
        <v>145</v>
      </c>
      <c r="R223" s="70" t="s">
        <v>52</v>
      </c>
      <c r="S223" s="70" t="s">
        <v>52</v>
      </c>
      <c r="T223" s="70" t="s">
        <v>0</v>
      </c>
      <c r="U223" s="211" t="s">
        <v>145</v>
      </c>
      <c r="V223" s="70" t="s">
        <v>52</v>
      </c>
      <c r="W223" s="70" t="s">
        <v>52</v>
      </c>
      <c r="X223" s="70" t="s">
        <v>0</v>
      </c>
      <c r="Y223" s="211" t="s">
        <v>145</v>
      </c>
      <c r="Z223" s="70" t="s">
        <v>52</v>
      </c>
      <c r="AA223" s="70" t="s">
        <v>52</v>
      </c>
      <c r="AB223" s="70" t="s">
        <v>0</v>
      </c>
      <c r="AC223" s="211" t="s">
        <v>145</v>
      </c>
      <c r="AD223" s="70" t="s">
        <v>52</v>
      </c>
      <c r="AE223" s="70" t="s">
        <v>52</v>
      </c>
      <c r="AF223" s="70" t="s">
        <v>0</v>
      </c>
      <c r="AG223" s="211" t="s">
        <v>145</v>
      </c>
      <c r="AH223" s="70" t="s">
        <v>52</v>
      </c>
      <c r="AI223" s="70" t="s">
        <v>52</v>
      </c>
      <c r="AJ223" s="70" t="s">
        <v>0</v>
      </c>
      <c r="AK223" s="211" t="s">
        <v>145</v>
      </c>
      <c r="AL223" s="70" t="s">
        <v>52</v>
      </c>
      <c r="AM223" s="70" t="s">
        <v>52</v>
      </c>
      <c r="AN223" s="70" t="s">
        <v>0</v>
      </c>
      <c r="AO223" s="211" t="s">
        <v>145</v>
      </c>
      <c r="AP223" s="70" t="s">
        <v>52</v>
      </c>
      <c r="AQ223" s="70" t="s">
        <v>52</v>
      </c>
      <c r="AR223" s="70" t="s">
        <v>0</v>
      </c>
      <c r="AS223" s="211" t="s">
        <v>145</v>
      </c>
      <c r="AT223" s="70" t="s">
        <v>52</v>
      </c>
      <c r="AU223" s="70" t="s">
        <v>52</v>
      </c>
      <c r="AV223" s="70" t="s">
        <v>0</v>
      </c>
      <c r="AW223" s="211" t="s">
        <v>145</v>
      </c>
    </row>
    <row r="224" spans="14:49" hidden="1" x14ac:dyDescent="0.2">
      <c r="N224" s="65">
        <v>0</v>
      </c>
      <c r="O224" s="65">
        <v>0</v>
      </c>
      <c r="P224" s="65">
        <f>P222</f>
        <v>15</v>
      </c>
      <c r="Q224" s="65">
        <f>Q222</f>
        <v>54</v>
      </c>
      <c r="R224" s="65" t="s">
        <v>182</v>
      </c>
      <c r="S224" s="65" t="str">
        <f>$S$198</f>
        <v>&lt;4</v>
      </c>
      <c r="T224" s="65">
        <f>$P224</f>
        <v>15</v>
      </c>
      <c r="U224" s="65">
        <f>U222</f>
        <v>54</v>
      </c>
      <c r="V224" s="65" t="str">
        <f>$V$198</f>
        <v>&gt;3</v>
      </c>
      <c r="W224" s="65" t="s">
        <v>173</v>
      </c>
      <c r="X224" s="65">
        <f>$P224</f>
        <v>15</v>
      </c>
      <c r="Y224" s="65">
        <f>Y222</f>
        <v>54</v>
      </c>
      <c r="Z224" s="65" t="s">
        <v>174</v>
      </c>
      <c r="AA224" s="65" t="s">
        <v>175</v>
      </c>
      <c r="AB224" s="65">
        <f>$P224</f>
        <v>15</v>
      </c>
      <c r="AC224" s="65">
        <f>AC222</f>
        <v>54</v>
      </c>
      <c r="AD224" s="65" t="s">
        <v>116</v>
      </c>
      <c r="AE224" s="65" t="s">
        <v>176</v>
      </c>
      <c r="AF224" s="65">
        <f>$P224</f>
        <v>15</v>
      </c>
      <c r="AG224" s="65">
        <f>AG222</f>
        <v>54</v>
      </c>
      <c r="AH224" s="65" t="s">
        <v>177</v>
      </c>
      <c r="AI224" s="65" t="s">
        <v>117</v>
      </c>
      <c r="AJ224" s="65">
        <f>$P224</f>
        <v>15</v>
      </c>
      <c r="AK224" s="65">
        <f>AK222</f>
        <v>54</v>
      </c>
      <c r="AL224" s="65" t="s">
        <v>118</v>
      </c>
      <c r="AM224" s="65" t="s">
        <v>178</v>
      </c>
      <c r="AN224" s="65">
        <f>$P224</f>
        <v>15</v>
      </c>
      <c r="AO224" s="65">
        <f>AO222</f>
        <v>54</v>
      </c>
      <c r="AP224" s="65" t="s">
        <v>179</v>
      </c>
      <c r="AQ224" s="65" t="s">
        <v>180</v>
      </c>
      <c r="AR224" s="65">
        <f>$P224</f>
        <v>15</v>
      </c>
      <c r="AS224" s="65">
        <f>AS222</f>
        <v>54</v>
      </c>
      <c r="AT224" s="65" t="s">
        <v>181</v>
      </c>
      <c r="AV224" s="65">
        <f>$P224</f>
        <v>15</v>
      </c>
      <c r="AW224" s="65">
        <f>AW222</f>
        <v>54</v>
      </c>
    </row>
    <row r="225" spans="14:49" ht="25.5" hidden="1" x14ac:dyDescent="0.2">
      <c r="N225" s="70" t="s">
        <v>52</v>
      </c>
      <c r="O225" s="70" t="s">
        <v>52</v>
      </c>
      <c r="P225" s="70" t="s">
        <v>0</v>
      </c>
      <c r="Q225" s="211" t="s">
        <v>145</v>
      </c>
      <c r="R225" s="70" t="s">
        <v>52</v>
      </c>
      <c r="S225" s="70" t="s">
        <v>52</v>
      </c>
      <c r="T225" s="70" t="s">
        <v>0</v>
      </c>
      <c r="U225" s="211" t="s">
        <v>145</v>
      </c>
      <c r="V225" s="70" t="s">
        <v>52</v>
      </c>
      <c r="W225" s="70" t="s">
        <v>52</v>
      </c>
      <c r="X225" s="70" t="s">
        <v>0</v>
      </c>
      <c r="Y225" s="211" t="s">
        <v>145</v>
      </c>
      <c r="Z225" s="70" t="s">
        <v>52</v>
      </c>
      <c r="AA225" s="70" t="s">
        <v>52</v>
      </c>
      <c r="AB225" s="70" t="s">
        <v>0</v>
      </c>
      <c r="AC225" s="211" t="s">
        <v>145</v>
      </c>
      <c r="AD225" s="70" t="s">
        <v>52</v>
      </c>
      <c r="AE225" s="70" t="s">
        <v>52</v>
      </c>
      <c r="AF225" s="70" t="s">
        <v>0</v>
      </c>
      <c r="AG225" s="211" t="s">
        <v>145</v>
      </c>
      <c r="AH225" s="70" t="s">
        <v>52</v>
      </c>
      <c r="AI225" s="70" t="s">
        <v>52</v>
      </c>
      <c r="AJ225" s="70" t="s">
        <v>0</v>
      </c>
      <c r="AK225" s="211" t="s">
        <v>145</v>
      </c>
      <c r="AL225" s="70" t="s">
        <v>52</v>
      </c>
      <c r="AM225" s="70" t="s">
        <v>52</v>
      </c>
      <c r="AN225" s="70" t="s">
        <v>0</v>
      </c>
      <c r="AO225" s="211" t="s">
        <v>145</v>
      </c>
      <c r="AP225" s="70" t="s">
        <v>52</v>
      </c>
      <c r="AQ225" s="70" t="s">
        <v>52</v>
      </c>
      <c r="AR225" s="70" t="s">
        <v>0</v>
      </c>
      <c r="AS225" s="211" t="s">
        <v>145</v>
      </c>
      <c r="AT225" s="70" t="s">
        <v>52</v>
      </c>
      <c r="AU225" s="70" t="s">
        <v>52</v>
      </c>
      <c r="AV225" s="70" t="s">
        <v>0</v>
      </c>
      <c r="AW225" s="211" t="s">
        <v>145</v>
      </c>
    </row>
    <row r="226" spans="14:49" hidden="1" x14ac:dyDescent="0.2">
      <c r="N226" s="65">
        <v>0</v>
      </c>
      <c r="O226" s="65">
        <v>0</v>
      </c>
      <c r="P226" s="65">
        <f>P222</f>
        <v>15</v>
      </c>
      <c r="Q226" s="65">
        <f>Q224</f>
        <v>54</v>
      </c>
      <c r="R226" s="65" t="s">
        <v>182</v>
      </c>
      <c r="S226" s="65" t="str">
        <f>$S$198</f>
        <v>&lt;4</v>
      </c>
      <c r="T226" s="65">
        <f>$P226</f>
        <v>15</v>
      </c>
      <c r="U226" s="65">
        <f>U224</f>
        <v>54</v>
      </c>
      <c r="V226" s="65" t="str">
        <f>$V$198</f>
        <v>&gt;3</v>
      </c>
      <c r="W226" s="65" t="s">
        <v>173</v>
      </c>
      <c r="X226" s="65">
        <f>$P226</f>
        <v>15</v>
      </c>
      <c r="Y226" s="65">
        <f>Y224</f>
        <v>54</v>
      </c>
      <c r="Z226" s="65" t="s">
        <v>174</v>
      </c>
      <c r="AA226" s="65" t="s">
        <v>175</v>
      </c>
      <c r="AB226" s="65">
        <f>$P226</f>
        <v>15</v>
      </c>
      <c r="AC226" s="65">
        <f>AC224</f>
        <v>54</v>
      </c>
      <c r="AD226" s="65" t="s">
        <v>116</v>
      </c>
      <c r="AE226" s="65" t="s">
        <v>176</v>
      </c>
      <c r="AF226" s="65">
        <f>$P226</f>
        <v>15</v>
      </c>
      <c r="AG226" s="65">
        <f>AG224</f>
        <v>54</v>
      </c>
      <c r="AH226" s="65" t="s">
        <v>177</v>
      </c>
      <c r="AI226" s="65" t="s">
        <v>117</v>
      </c>
      <c r="AJ226" s="65">
        <f>$P226</f>
        <v>15</v>
      </c>
      <c r="AK226" s="65">
        <f>AK224</f>
        <v>54</v>
      </c>
      <c r="AL226" s="65" t="s">
        <v>118</v>
      </c>
      <c r="AM226" s="65" t="s">
        <v>178</v>
      </c>
      <c r="AN226" s="65">
        <f>$P226</f>
        <v>15</v>
      </c>
      <c r="AO226" s="65">
        <f>AO224</f>
        <v>54</v>
      </c>
      <c r="AP226" s="65" t="s">
        <v>179</v>
      </c>
      <c r="AQ226" s="65" t="s">
        <v>180</v>
      </c>
      <c r="AR226" s="65">
        <f>$P226</f>
        <v>15</v>
      </c>
      <c r="AS226" s="65">
        <f>AS224</f>
        <v>54</v>
      </c>
      <c r="AT226" s="65" t="s">
        <v>181</v>
      </c>
      <c r="AV226" s="65">
        <f>$P226</f>
        <v>15</v>
      </c>
      <c r="AW226" s="65">
        <f>AW224</f>
        <v>54</v>
      </c>
    </row>
    <row r="227" spans="14:49" hidden="1" x14ac:dyDescent="0.2"/>
    <row r="228" spans="14:49" ht="25.5" hidden="1" x14ac:dyDescent="0.2">
      <c r="N228" s="70" t="s">
        <v>52</v>
      </c>
      <c r="O228" s="70" t="s">
        <v>52</v>
      </c>
      <c r="P228" s="70" t="s">
        <v>0</v>
      </c>
      <c r="Q228" s="211" t="s">
        <v>145</v>
      </c>
      <c r="R228" s="70" t="s">
        <v>52</v>
      </c>
      <c r="S228" s="70" t="s">
        <v>52</v>
      </c>
      <c r="T228" s="70" t="s">
        <v>0</v>
      </c>
      <c r="U228" s="211" t="s">
        <v>145</v>
      </c>
      <c r="V228" s="70" t="s">
        <v>52</v>
      </c>
      <c r="W228" s="70" t="s">
        <v>52</v>
      </c>
      <c r="X228" s="70" t="s">
        <v>0</v>
      </c>
      <c r="Y228" s="211" t="s">
        <v>145</v>
      </c>
      <c r="Z228" s="70" t="s">
        <v>52</v>
      </c>
      <c r="AA228" s="70" t="s">
        <v>52</v>
      </c>
      <c r="AB228" s="70" t="s">
        <v>0</v>
      </c>
      <c r="AC228" s="211" t="s">
        <v>145</v>
      </c>
      <c r="AD228" s="70" t="s">
        <v>52</v>
      </c>
      <c r="AE228" s="70" t="s">
        <v>52</v>
      </c>
      <c r="AF228" s="70" t="s">
        <v>0</v>
      </c>
      <c r="AG228" s="211" t="s">
        <v>145</v>
      </c>
      <c r="AH228" s="70" t="s">
        <v>52</v>
      </c>
      <c r="AI228" s="70" t="s">
        <v>52</v>
      </c>
      <c r="AJ228" s="70" t="s">
        <v>0</v>
      </c>
      <c r="AK228" s="211" t="s">
        <v>145</v>
      </c>
      <c r="AL228" s="70" t="s">
        <v>52</v>
      </c>
      <c r="AM228" s="70" t="s">
        <v>52</v>
      </c>
      <c r="AN228" s="70" t="s">
        <v>0</v>
      </c>
      <c r="AO228" s="211" t="s">
        <v>145</v>
      </c>
      <c r="AP228" s="70" t="s">
        <v>52</v>
      </c>
      <c r="AQ228" s="70" t="s">
        <v>52</v>
      </c>
      <c r="AR228" s="70" t="s">
        <v>0</v>
      </c>
      <c r="AS228" s="211" t="s">
        <v>145</v>
      </c>
      <c r="AT228" s="70" t="s">
        <v>52</v>
      </c>
      <c r="AU228" s="70" t="s">
        <v>52</v>
      </c>
      <c r="AV228" s="70" t="s">
        <v>0</v>
      </c>
      <c r="AW228" s="211" t="s">
        <v>145</v>
      </c>
    </row>
    <row r="229" spans="14:49" hidden="1" x14ac:dyDescent="0.2">
      <c r="N229" s="65">
        <v>0</v>
      </c>
      <c r="O229" s="65">
        <v>0</v>
      </c>
      <c r="P229" s="65">
        <f>DGET('Bestandesdaten &gt;100 ha'!$AV$9:$AX$24,'Bestandesdaten &gt;100 ha'!$AX$9,B115:B116)</f>
        <v>16</v>
      </c>
      <c r="Q229" s="65">
        <f>Q226</f>
        <v>54</v>
      </c>
      <c r="R229" s="65" t="s">
        <v>182</v>
      </c>
      <c r="S229" s="65" t="str">
        <f>$S$198</f>
        <v>&lt;4</v>
      </c>
      <c r="T229" s="65">
        <f>$P229</f>
        <v>16</v>
      </c>
      <c r="U229" s="65">
        <f>U226</f>
        <v>54</v>
      </c>
      <c r="V229" s="65" t="str">
        <f>$V$198</f>
        <v>&gt;3</v>
      </c>
      <c r="W229" s="65" t="s">
        <v>173</v>
      </c>
      <c r="X229" s="65">
        <f>$P229</f>
        <v>16</v>
      </c>
      <c r="Y229" s="65">
        <f>Y226</f>
        <v>54</v>
      </c>
      <c r="Z229" s="65" t="s">
        <v>174</v>
      </c>
      <c r="AA229" s="65" t="s">
        <v>175</v>
      </c>
      <c r="AB229" s="65">
        <f>$P229</f>
        <v>16</v>
      </c>
      <c r="AC229" s="65">
        <f>AC226</f>
        <v>54</v>
      </c>
      <c r="AD229" s="65" t="s">
        <v>116</v>
      </c>
      <c r="AE229" s="65" t="s">
        <v>176</v>
      </c>
      <c r="AF229" s="65">
        <f>$P229</f>
        <v>16</v>
      </c>
      <c r="AG229" s="65">
        <f>AG226</f>
        <v>54</v>
      </c>
      <c r="AH229" s="65" t="s">
        <v>177</v>
      </c>
      <c r="AI229" s="65" t="s">
        <v>117</v>
      </c>
      <c r="AJ229" s="65">
        <f>$P229</f>
        <v>16</v>
      </c>
      <c r="AK229" s="65">
        <f>AK226</f>
        <v>54</v>
      </c>
      <c r="AL229" s="65" t="s">
        <v>118</v>
      </c>
      <c r="AM229" s="65" t="s">
        <v>178</v>
      </c>
      <c r="AN229" s="65">
        <f>$P229</f>
        <v>16</v>
      </c>
      <c r="AO229" s="65">
        <f>AO226</f>
        <v>54</v>
      </c>
      <c r="AP229" s="65" t="s">
        <v>179</v>
      </c>
      <c r="AQ229" s="65" t="s">
        <v>180</v>
      </c>
      <c r="AR229" s="65">
        <f>$P229</f>
        <v>16</v>
      </c>
      <c r="AS229" s="65">
        <f>AS226</f>
        <v>54</v>
      </c>
      <c r="AT229" s="65" t="s">
        <v>181</v>
      </c>
      <c r="AV229" s="65">
        <f>$P229</f>
        <v>16</v>
      </c>
      <c r="AW229" s="65">
        <f>AW226</f>
        <v>54</v>
      </c>
    </row>
    <row r="230" spans="14:49" ht="25.5" hidden="1" x14ac:dyDescent="0.2">
      <c r="N230" s="70" t="s">
        <v>52</v>
      </c>
      <c r="O230" s="70" t="s">
        <v>52</v>
      </c>
      <c r="P230" s="70" t="s">
        <v>0</v>
      </c>
      <c r="Q230" s="211" t="s">
        <v>145</v>
      </c>
      <c r="R230" s="70" t="s">
        <v>52</v>
      </c>
      <c r="S230" s="70" t="s">
        <v>52</v>
      </c>
      <c r="T230" s="70" t="s">
        <v>0</v>
      </c>
      <c r="U230" s="211" t="s">
        <v>145</v>
      </c>
      <c r="V230" s="70" t="s">
        <v>52</v>
      </c>
      <c r="W230" s="70" t="s">
        <v>52</v>
      </c>
      <c r="X230" s="70" t="s">
        <v>0</v>
      </c>
      <c r="Y230" s="211" t="s">
        <v>145</v>
      </c>
      <c r="Z230" s="70" t="s">
        <v>52</v>
      </c>
      <c r="AA230" s="70" t="s">
        <v>52</v>
      </c>
      <c r="AB230" s="70" t="s">
        <v>0</v>
      </c>
      <c r="AC230" s="211" t="s">
        <v>145</v>
      </c>
      <c r="AD230" s="70" t="s">
        <v>52</v>
      </c>
      <c r="AE230" s="70" t="s">
        <v>52</v>
      </c>
      <c r="AF230" s="70" t="s">
        <v>0</v>
      </c>
      <c r="AG230" s="211" t="s">
        <v>145</v>
      </c>
      <c r="AH230" s="70" t="s">
        <v>52</v>
      </c>
      <c r="AI230" s="70" t="s">
        <v>52</v>
      </c>
      <c r="AJ230" s="70" t="s">
        <v>0</v>
      </c>
      <c r="AK230" s="211" t="s">
        <v>145</v>
      </c>
      <c r="AL230" s="70" t="s">
        <v>52</v>
      </c>
      <c r="AM230" s="70" t="s">
        <v>52</v>
      </c>
      <c r="AN230" s="70" t="s">
        <v>0</v>
      </c>
      <c r="AO230" s="211" t="s">
        <v>145</v>
      </c>
      <c r="AP230" s="70" t="s">
        <v>52</v>
      </c>
      <c r="AQ230" s="70" t="s">
        <v>52</v>
      </c>
      <c r="AR230" s="70" t="s">
        <v>0</v>
      </c>
      <c r="AS230" s="211" t="s">
        <v>145</v>
      </c>
      <c r="AT230" s="70" t="s">
        <v>52</v>
      </c>
      <c r="AU230" s="70" t="s">
        <v>52</v>
      </c>
      <c r="AV230" s="70" t="s">
        <v>0</v>
      </c>
      <c r="AW230" s="211" t="s">
        <v>145</v>
      </c>
    </row>
    <row r="231" spans="14:49" hidden="1" x14ac:dyDescent="0.2">
      <c r="N231" s="65">
        <v>0</v>
      </c>
      <c r="O231" s="65">
        <v>0</v>
      </c>
      <c r="P231" s="65">
        <f>P229</f>
        <v>16</v>
      </c>
      <c r="Q231" s="65">
        <f>Q229</f>
        <v>54</v>
      </c>
      <c r="R231" s="65" t="s">
        <v>182</v>
      </c>
      <c r="S231" s="65" t="str">
        <f>$S$198</f>
        <v>&lt;4</v>
      </c>
      <c r="T231" s="65">
        <f>$P231</f>
        <v>16</v>
      </c>
      <c r="U231" s="65">
        <f>U229</f>
        <v>54</v>
      </c>
      <c r="V231" s="65" t="str">
        <f>$V$198</f>
        <v>&gt;3</v>
      </c>
      <c r="W231" s="65" t="s">
        <v>173</v>
      </c>
      <c r="X231" s="65">
        <f>$P231</f>
        <v>16</v>
      </c>
      <c r="Y231" s="65">
        <f>Y229</f>
        <v>54</v>
      </c>
      <c r="Z231" s="65" t="s">
        <v>174</v>
      </c>
      <c r="AA231" s="65" t="s">
        <v>175</v>
      </c>
      <c r="AB231" s="65">
        <f>$P231</f>
        <v>16</v>
      </c>
      <c r="AC231" s="65">
        <f>AC229</f>
        <v>54</v>
      </c>
      <c r="AD231" s="65" t="s">
        <v>116</v>
      </c>
      <c r="AE231" s="65" t="s">
        <v>176</v>
      </c>
      <c r="AF231" s="65">
        <f>$P231</f>
        <v>16</v>
      </c>
      <c r="AG231" s="65">
        <f>AG229</f>
        <v>54</v>
      </c>
      <c r="AH231" s="65" t="s">
        <v>177</v>
      </c>
      <c r="AI231" s="65" t="s">
        <v>117</v>
      </c>
      <c r="AJ231" s="65">
        <f>$P231</f>
        <v>16</v>
      </c>
      <c r="AK231" s="65">
        <f>AK229</f>
        <v>54</v>
      </c>
      <c r="AL231" s="65" t="s">
        <v>118</v>
      </c>
      <c r="AM231" s="65" t="s">
        <v>178</v>
      </c>
      <c r="AN231" s="65">
        <f>$P231</f>
        <v>16</v>
      </c>
      <c r="AO231" s="65">
        <f>AO229</f>
        <v>54</v>
      </c>
      <c r="AP231" s="65" t="s">
        <v>179</v>
      </c>
      <c r="AQ231" s="65" t="s">
        <v>180</v>
      </c>
      <c r="AR231" s="65">
        <f>$P231</f>
        <v>16</v>
      </c>
      <c r="AS231" s="65">
        <f>AS229</f>
        <v>54</v>
      </c>
      <c r="AT231" s="65" t="s">
        <v>181</v>
      </c>
      <c r="AV231" s="65">
        <f>$P231</f>
        <v>16</v>
      </c>
      <c r="AW231" s="65">
        <f>AW229</f>
        <v>54</v>
      </c>
    </row>
    <row r="232" spans="14:49" ht="25.5" hidden="1" x14ac:dyDescent="0.2">
      <c r="N232" s="70" t="s">
        <v>52</v>
      </c>
      <c r="O232" s="70" t="s">
        <v>52</v>
      </c>
      <c r="P232" s="70" t="s">
        <v>0</v>
      </c>
      <c r="Q232" s="211" t="s">
        <v>145</v>
      </c>
      <c r="R232" s="70" t="s">
        <v>52</v>
      </c>
      <c r="S232" s="70" t="s">
        <v>52</v>
      </c>
      <c r="T232" s="70" t="s">
        <v>0</v>
      </c>
      <c r="U232" s="211" t="s">
        <v>145</v>
      </c>
      <c r="V232" s="70" t="s">
        <v>52</v>
      </c>
      <c r="W232" s="70" t="s">
        <v>52</v>
      </c>
      <c r="X232" s="70" t="s">
        <v>0</v>
      </c>
      <c r="Y232" s="211" t="s">
        <v>145</v>
      </c>
      <c r="Z232" s="70" t="s">
        <v>52</v>
      </c>
      <c r="AA232" s="70" t="s">
        <v>52</v>
      </c>
      <c r="AB232" s="70" t="s">
        <v>0</v>
      </c>
      <c r="AC232" s="211" t="s">
        <v>145</v>
      </c>
      <c r="AD232" s="70" t="s">
        <v>52</v>
      </c>
      <c r="AE232" s="70" t="s">
        <v>52</v>
      </c>
      <c r="AF232" s="70" t="s">
        <v>0</v>
      </c>
      <c r="AG232" s="211" t="s">
        <v>145</v>
      </c>
      <c r="AH232" s="70" t="s">
        <v>52</v>
      </c>
      <c r="AI232" s="70" t="s">
        <v>52</v>
      </c>
      <c r="AJ232" s="70" t="s">
        <v>0</v>
      </c>
      <c r="AK232" s="211" t="s">
        <v>145</v>
      </c>
      <c r="AL232" s="70" t="s">
        <v>52</v>
      </c>
      <c r="AM232" s="70" t="s">
        <v>52</v>
      </c>
      <c r="AN232" s="70" t="s">
        <v>0</v>
      </c>
      <c r="AO232" s="211" t="s">
        <v>145</v>
      </c>
      <c r="AP232" s="70" t="s">
        <v>52</v>
      </c>
      <c r="AQ232" s="70" t="s">
        <v>52</v>
      </c>
      <c r="AR232" s="70" t="s">
        <v>0</v>
      </c>
      <c r="AS232" s="211" t="s">
        <v>145</v>
      </c>
      <c r="AT232" s="70" t="s">
        <v>52</v>
      </c>
      <c r="AU232" s="70" t="s">
        <v>52</v>
      </c>
      <c r="AV232" s="70" t="s">
        <v>0</v>
      </c>
      <c r="AW232" s="211" t="s">
        <v>145</v>
      </c>
    </row>
    <row r="233" spans="14:49" hidden="1" x14ac:dyDescent="0.2">
      <c r="N233" s="65">
        <v>0</v>
      </c>
      <c r="O233" s="65">
        <v>0</v>
      </c>
      <c r="P233" s="65">
        <f>P229</f>
        <v>16</v>
      </c>
      <c r="Q233" s="65">
        <f>Q231</f>
        <v>54</v>
      </c>
      <c r="R233" s="65" t="s">
        <v>182</v>
      </c>
      <c r="S233" s="65" t="str">
        <f>$S$198</f>
        <v>&lt;4</v>
      </c>
      <c r="T233" s="65">
        <f>$P233</f>
        <v>16</v>
      </c>
      <c r="U233" s="65">
        <f>U231</f>
        <v>54</v>
      </c>
      <c r="V233" s="65" t="str">
        <f>$V$198</f>
        <v>&gt;3</v>
      </c>
      <c r="W233" s="65" t="s">
        <v>173</v>
      </c>
      <c r="X233" s="65">
        <f>$P233</f>
        <v>16</v>
      </c>
      <c r="Y233" s="65">
        <f>Y231</f>
        <v>54</v>
      </c>
      <c r="Z233" s="65" t="s">
        <v>174</v>
      </c>
      <c r="AA233" s="65" t="s">
        <v>175</v>
      </c>
      <c r="AB233" s="65">
        <f>$P233</f>
        <v>16</v>
      </c>
      <c r="AC233" s="65">
        <f>AC231</f>
        <v>54</v>
      </c>
      <c r="AD233" s="65" t="s">
        <v>116</v>
      </c>
      <c r="AE233" s="65" t="s">
        <v>176</v>
      </c>
      <c r="AF233" s="65">
        <f>$P233</f>
        <v>16</v>
      </c>
      <c r="AG233" s="65">
        <f>AG231</f>
        <v>54</v>
      </c>
      <c r="AH233" s="65" t="s">
        <v>177</v>
      </c>
      <c r="AI233" s="65" t="s">
        <v>117</v>
      </c>
      <c r="AJ233" s="65">
        <f>$P233</f>
        <v>16</v>
      </c>
      <c r="AK233" s="65">
        <f>AK231</f>
        <v>54</v>
      </c>
      <c r="AL233" s="65" t="s">
        <v>118</v>
      </c>
      <c r="AM233" s="65" t="s">
        <v>178</v>
      </c>
      <c r="AN233" s="65">
        <f>$P233</f>
        <v>16</v>
      </c>
      <c r="AO233" s="65">
        <f>AO231</f>
        <v>54</v>
      </c>
      <c r="AP233" s="65" t="s">
        <v>179</v>
      </c>
      <c r="AQ233" s="65" t="s">
        <v>180</v>
      </c>
      <c r="AR233" s="65">
        <f>$P233</f>
        <v>16</v>
      </c>
      <c r="AS233" s="65">
        <f>AS231</f>
        <v>54</v>
      </c>
      <c r="AT233" s="65" t="s">
        <v>181</v>
      </c>
      <c r="AV233" s="65">
        <f>$P233</f>
        <v>16</v>
      </c>
      <c r="AW233" s="65">
        <f>AW231</f>
        <v>54</v>
      </c>
    </row>
    <row r="234" spans="14:49" hidden="1" x14ac:dyDescent="0.2"/>
    <row r="235" spans="14:49" ht="25.5" hidden="1" x14ac:dyDescent="0.2">
      <c r="N235" s="70" t="s">
        <v>52</v>
      </c>
      <c r="O235" s="70" t="s">
        <v>52</v>
      </c>
      <c r="P235" s="70" t="s">
        <v>0</v>
      </c>
      <c r="Q235" s="211" t="s">
        <v>145</v>
      </c>
      <c r="R235" s="70" t="s">
        <v>52</v>
      </c>
      <c r="S235" s="70" t="s">
        <v>52</v>
      </c>
      <c r="T235" s="70" t="s">
        <v>0</v>
      </c>
      <c r="U235" s="211" t="s">
        <v>145</v>
      </c>
      <c r="V235" s="70" t="s">
        <v>52</v>
      </c>
      <c r="W235" s="70" t="s">
        <v>52</v>
      </c>
      <c r="X235" s="70" t="s">
        <v>0</v>
      </c>
      <c r="Y235" s="211" t="s">
        <v>145</v>
      </c>
      <c r="Z235" s="70" t="s">
        <v>52</v>
      </c>
      <c r="AA235" s="70" t="s">
        <v>52</v>
      </c>
      <c r="AB235" s="70" t="s">
        <v>0</v>
      </c>
      <c r="AC235" s="211" t="s">
        <v>145</v>
      </c>
      <c r="AD235" s="70" t="s">
        <v>52</v>
      </c>
      <c r="AE235" s="70" t="s">
        <v>52</v>
      </c>
      <c r="AF235" s="70" t="s">
        <v>0</v>
      </c>
      <c r="AG235" s="211" t="s">
        <v>145</v>
      </c>
      <c r="AH235" s="70" t="s">
        <v>52</v>
      </c>
      <c r="AI235" s="70" t="s">
        <v>52</v>
      </c>
      <c r="AJ235" s="70" t="s">
        <v>0</v>
      </c>
      <c r="AK235" s="211" t="s">
        <v>145</v>
      </c>
      <c r="AL235" s="70" t="s">
        <v>52</v>
      </c>
      <c r="AM235" s="70" t="s">
        <v>52</v>
      </c>
      <c r="AN235" s="70" t="s">
        <v>0</v>
      </c>
      <c r="AO235" s="211" t="s">
        <v>145</v>
      </c>
      <c r="AP235" s="70" t="s">
        <v>52</v>
      </c>
      <c r="AQ235" s="70" t="s">
        <v>52</v>
      </c>
      <c r="AR235" s="70" t="s">
        <v>0</v>
      </c>
      <c r="AS235" s="211" t="s">
        <v>145</v>
      </c>
      <c r="AT235" s="70" t="s">
        <v>52</v>
      </c>
      <c r="AU235" s="70" t="s">
        <v>52</v>
      </c>
      <c r="AV235" s="70" t="s">
        <v>0</v>
      </c>
      <c r="AW235" s="211" t="s">
        <v>145</v>
      </c>
    </row>
    <row r="236" spans="14:49" hidden="1" x14ac:dyDescent="0.2">
      <c r="N236" s="65">
        <v>0</v>
      </c>
      <c r="O236" s="65">
        <v>0</v>
      </c>
      <c r="P236" s="65">
        <f>DGET('Bestandesdaten &gt;100 ha'!$AV$9:$AX$24,'Bestandesdaten &gt;100 ha'!$AX$9,B122:B123)</f>
        <v>21</v>
      </c>
      <c r="Q236" s="65">
        <f>Q233</f>
        <v>54</v>
      </c>
      <c r="R236" s="65" t="s">
        <v>182</v>
      </c>
      <c r="S236" s="65" t="str">
        <f>$S$198</f>
        <v>&lt;4</v>
      </c>
      <c r="T236" s="65">
        <f>$P236</f>
        <v>21</v>
      </c>
      <c r="U236" s="65">
        <f>U233</f>
        <v>54</v>
      </c>
      <c r="V236" s="65" t="str">
        <f>$V$198</f>
        <v>&gt;3</v>
      </c>
      <c r="W236" s="65" t="s">
        <v>173</v>
      </c>
      <c r="X236" s="65">
        <f>$P236</f>
        <v>21</v>
      </c>
      <c r="Y236" s="65">
        <f>Y233</f>
        <v>54</v>
      </c>
      <c r="Z236" s="65" t="s">
        <v>174</v>
      </c>
      <c r="AA236" s="65" t="s">
        <v>175</v>
      </c>
      <c r="AB236" s="65">
        <f>$P236</f>
        <v>21</v>
      </c>
      <c r="AC236" s="65">
        <f>AC233</f>
        <v>54</v>
      </c>
      <c r="AD236" s="65" t="s">
        <v>116</v>
      </c>
      <c r="AE236" s="65" t="s">
        <v>176</v>
      </c>
      <c r="AF236" s="65">
        <f>$P236</f>
        <v>21</v>
      </c>
      <c r="AG236" s="65">
        <f>AG233</f>
        <v>54</v>
      </c>
      <c r="AH236" s="65" t="s">
        <v>177</v>
      </c>
      <c r="AI236" s="65" t="s">
        <v>117</v>
      </c>
      <c r="AJ236" s="65">
        <f>$P236</f>
        <v>21</v>
      </c>
      <c r="AK236" s="65">
        <f>AK233</f>
        <v>54</v>
      </c>
      <c r="AL236" s="65" t="s">
        <v>118</v>
      </c>
      <c r="AM236" s="65" t="s">
        <v>178</v>
      </c>
      <c r="AN236" s="65">
        <f>$P236</f>
        <v>21</v>
      </c>
      <c r="AO236" s="65">
        <f>AO233</f>
        <v>54</v>
      </c>
      <c r="AP236" s="65" t="s">
        <v>179</v>
      </c>
      <c r="AQ236" s="65" t="s">
        <v>180</v>
      </c>
      <c r="AR236" s="65">
        <f>$P236</f>
        <v>21</v>
      </c>
      <c r="AS236" s="65">
        <f>AS233</f>
        <v>54</v>
      </c>
      <c r="AT236" s="65" t="s">
        <v>181</v>
      </c>
      <c r="AV236" s="65">
        <f>$P236</f>
        <v>21</v>
      </c>
      <c r="AW236" s="65">
        <f>AW233</f>
        <v>54</v>
      </c>
    </row>
    <row r="237" spans="14:49" ht="25.5" hidden="1" x14ac:dyDescent="0.2">
      <c r="N237" s="70" t="s">
        <v>52</v>
      </c>
      <c r="O237" s="70" t="s">
        <v>52</v>
      </c>
      <c r="P237" s="70" t="s">
        <v>0</v>
      </c>
      <c r="Q237" s="211" t="s">
        <v>145</v>
      </c>
      <c r="R237" s="70" t="s">
        <v>52</v>
      </c>
      <c r="S237" s="70" t="s">
        <v>52</v>
      </c>
      <c r="T237" s="70" t="s">
        <v>0</v>
      </c>
      <c r="U237" s="211" t="s">
        <v>145</v>
      </c>
      <c r="V237" s="70" t="s">
        <v>52</v>
      </c>
      <c r="W237" s="70" t="s">
        <v>52</v>
      </c>
      <c r="X237" s="70" t="s">
        <v>0</v>
      </c>
      <c r="Y237" s="211" t="s">
        <v>145</v>
      </c>
      <c r="Z237" s="70" t="s">
        <v>52</v>
      </c>
      <c r="AA237" s="70" t="s">
        <v>52</v>
      </c>
      <c r="AB237" s="70" t="s">
        <v>0</v>
      </c>
      <c r="AC237" s="211" t="s">
        <v>145</v>
      </c>
      <c r="AD237" s="70" t="s">
        <v>52</v>
      </c>
      <c r="AE237" s="70" t="s">
        <v>52</v>
      </c>
      <c r="AF237" s="70" t="s">
        <v>0</v>
      </c>
      <c r="AG237" s="211" t="s">
        <v>145</v>
      </c>
      <c r="AH237" s="70" t="s">
        <v>52</v>
      </c>
      <c r="AI237" s="70" t="s">
        <v>52</v>
      </c>
      <c r="AJ237" s="70" t="s">
        <v>0</v>
      </c>
      <c r="AK237" s="211" t="s">
        <v>145</v>
      </c>
      <c r="AL237" s="70" t="s">
        <v>52</v>
      </c>
      <c r="AM237" s="70" t="s">
        <v>52</v>
      </c>
      <c r="AN237" s="70" t="s">
        <v>0</v>
      </c>
      <c r="AO237" s="211" t="s">
        <v>145</v>
      </c>
      <c r="AP237" s="70" t="s">
        <v>52</v>
      </c>
      <c r="AQ237" s="70" t="s">
        <v>52</v>
      </c>
      <c r="AR237" s="70" t="s">
        <v>0</v>
      </c>
      <c r="AS237" s="211" t="s">
        <v>145</v>
      </c>
      <c r="AT237" s="70" t="s">
        <v>52</v>
      </c>
      <c r="AU237" s="70" t="s">
        <v>52</v>
      </c>
      <c r="AV237" s="70" t="s">
        <v>0</v>
      </c>
      <c r="AW237" s="211" t="s">
        <v>145</v>
      </c>
    </row>
    <row r="238" spans="14:49" hidden="1" x14ac:dyDescent="0.2">
      <c r="N238" s="65">
        <v>0</v>
      </c>
      <c r="O238" s="65">
        <v>0</v>
      </c>
      <c r="P238" s="65">
        <f>P236</f>
        <v>21</v>
      </c>
      <c r="Q238" s="65">
        <f>Q236</f>
        <v>54</v>
      </c>
      <c r="R238" s="65" t="s">
        <v>182</v>
      </c>
      <c r="S238" s="65" t="str">
        <f>$S$198</f>
        <v>&lt;4</v>
      </c>
      <c r="T238" s="65">
        <f>$P238</f>
        <v>21</v>
      </c>
      <c r="U238" s="65">
        <f>U236</f>
        <v>54</v>
      </c>
      <c r="V238" s="65" t="str">
        <f>$V$198</f>
        <v>&gt;3</v>
      </c>
      <c r="W238" s="65" t="s">
        <v>173</v>
      </c>
      <c r="X238" s="65">
        <f>$P238</f>
        <v>21</v>
      </c>
      <c r="Y238" s="65">
        <f>Y236</f>
        <v>54</v>
      </c>
      <c r="Z238" s="65" t="s">
        <v>174</v>
      </c>
      <c r="AA238" s="65" t="s">
        <v>175</v>
      </c>
      <c r="AB238" s="65">
        <f>$P238</f>
        <v>21</v>
      </c>
      <c r="AC238" s="65">
        <f>AC236</f>
        <v>54</v>
      </c>
      <c r="AD238" s="65" t="s">
        <v>116</v>
      </c>
      <c r="AE238" s="65" t="s">
        <v>176</v>
      </c>
      <c r="AF238" s="65">
        <f>$P238</f>
        <v>21</v>
      </c>
      <c r="AG238" s="65">
        <f>AG236</f>
        <v>54</v>
      </c>
      <c r="AH238" s="65" t="s">
        <v>177</v>
      </c>
      <c r="AI238" s="65" t="s">
        <v>117</v>
      </c>
      <c r="AJ238" s="65">
        <f>$P238</f>
        <v>21</v>
      </c>
      <c r="AK238" s="65">
        <f>AK236</f>
        <v>54</v>
      </c>
      <c r="AL238" s="65" t="s">
        <v>118</v>
      </c>
      <c r="AM238" s="65" t="s">
        <v>178</v>
      </c>
      <c r="AN238" s="65">
        <f>$P238</f>
        <v>21</v>
      </c>
      <c r="AO238" s="65">
        <f>AO236</f>
        <v>54</v>
      </c>
      <c r="AP238" s="65" t="s">
        <v>179</v>
      </c>
      <c r="AQ238" s="65" t="s">
        <v>180</v>
      </c>
      <c r="AR238" s="65">
        <f>$P238</f>
        <v>21</v>
      </c>
      <c r="AS238" s="65">
        <f>AS236</f>
        <v>54</v>
      </c>
      <c r="AT238" s="65" t="s">
        <v>181</v>
      </c>
      <c r="AV238" s="65">
        <f>$P238</f>
        <v>21</v>
      </c>
      <c r="AW238" s="65">
        <f>AW236</f>
        <v>54</v>
      </c>
    </row>
    <row r="239" spans="14:49" ht="25.5" hidden="1" x14ac:dyDescent="0.2">
      <c r="N239" s="70" t="s">
        <v>52</v>
      </c>
      <c r="O239" s="70" t="s">
        <v>52</v>
      </c>
      <c r="P239" s="70" t="s">
        <v>0</v>
      </c>
      <c r="Q239" s="211" t="s">
        <v>145</v>
      </c>
      <c r="R239" s="70" t="s">
        <v>52</v>
      </c>
      <c r="S239" s="70" t="s">
        <v>52</v>
      </c>
      <c r="T239" s="70" t="s">
        <v>0</v>
      </c>
      <c r="U239" s="211" t="s">
        <v>145</v>
      </c>
      <c r="V239" s="70" t="s">
        <v>52</v>
      </c>
      <c r="W239" s="70" t="s">
        <v>52</v>
      </c>
      <c r="X239" s="70" t="s">
        <v>0</v>
      </c>
      <c r="Y239" s="211" t="s">
        <v>145</v>
      </c>
      <c r="Z239" s="70" t="s">
        <v>52</v>
      </c>
      <c r="AA239" s="70" t="s">
        <v>52</v>
      </c>
      <c r="AB239" s="70" t="s">
        <v>0</v>
      </c>
      <c r="AC239" s="211" t="s">
        <v>145</v>
      </c>
      <c r="AD239" s="70" t="s">
        <v>52</v>
      </c>
      <c r="AE239" s="70" t="s">
        <v>52</v>
      </c>
      <c r="AF239" s="70" t="s">
        <v>0</v>
      </c>
      <c r="AG239" s="211" t="s">
        <v>145</v>
      </c>
      <c r="AH239" s="70" t="s">
        <v>52</v>
      </c>
      <c r="AI239" s="70" t="s">
        <v>52</v>
      </c>
      <c r="AJ239" s="70" t="s">
        <v>0</v>
      </c>
      <c r="AK239" s="211" t="s">
        <v>145</v>
      </c>
      <c r="AL239" s="70" t="s">
        <v>52</v>
      </c>
      <c r="AM239" s="70" t="s">
        <v>52</v>
      </c>
      <c r="AN239" s="70" t="s">
        <v>0</v>
      </c>
      <c r="AO239" s="211" t="s">
        <v>145</v>
      </c>
      <c r="AP239" s="70" t="s">
        <v>52</v>
      </c>
      <c r="AQ239" s="70" t="s">
        <v>52</v>
      </c>
      <c r="AR239" s="70" t="s">
        <v>0</v>
      </c>
      <c r="AS239" s="211" t="s">
        <v>145</v>
      </c>
      <c r="AT239" s="70" t="s">
        <v>52</v>
      </c>
      <c r="AU239" s="70" t="s">
        <v>52</v>
      </c>
      <c r="AV239" s="70" t="s">
        <v>0</v>
      </c>
      <c r="AW239" s="211" t="s">
        <v>145</v>
      </c>
    </row>
    <row r="240" spans="14:49" hidden="1" x14ac:dyDescent="0.2">
      <c r="N240" s="65">
        <v>0</v>
      </c>
      <c r="O240" s="65">
        <v>0</v>
      </c>
      <c r="P240" s="65">
        <f>P236</f>
        <v>21</v>
      </c>
      <c r="Q240" s="65">
        <f>Q238</f>
        <v>54</v>
      </c>
      <c r="R240" s="65" t="s">
        <v>182</v>
      </c>
      <c r="S240" s="65" t="str">
        <f>$S$198</f>
        <v>&lt;4</v>
      </c>
      <c r="T240" s="65">
        <f>$P240</f>
        <v>21</v>
      </c>
      <c r="U240" s="65">
        <f>U238</f>
        <v>54</v>
      </c>
      <c r="V240" s="65" t="str">
        <f>$V$198</f>
        <v>&gt;3</v>
      </c>
      <c r="W240" s="65" t="s">
        <v>173</v>
      </c>
      <c r="X240" s="65">
        <f>$P240</f>
        <v>21</v>
      </c>
      <c r="Y240" s="65">
        <f>Y238</f>
        <v>54</v>
      </c>
      <c r="Z240" s="65" t="s">
        <v>174</v>
      </c>
      <c r="AA240" s="65" t="s">
        <v>175</v>
      </c>
      <c r="AB240" s="65">
        <f>$P240</f>
        <v>21</v>
      </c>
      <c r="AC240" s="65">
        <f>AC238</f>
        <v>54</v>
      </c>
      <c r="AD240" s="65" t="s">
        <v>116</v>
      </c>
      <c r="AE240" s="65" t="s">
        <v>176</v>
      </c>
      <c r="AF240" s="65">
        <f>$P240</f>
        <v>21</v>
      </c>
      <c r="AG240" s="65">
        <f>AG238</f>
        <v>54</v>
      </c>
      <c r="AH240" s="65" t="s">
        <v>177</v>
      </c>
      <c r="AI240" s="65" t="s">
        <v>117</v>
      </c>
      <c r="AJ240" s="65">
        <f>$P240</f>
        <v>21</v>
      </c>
      <c r="AK240" s="65">
        <f>AK238</f>
        <v>54</v>
      </c>
      <c r="AL240" s="65" t="s">
        <v>118</v>
      </c>
      <c r="AM240" s="65" t="s">
        <v>178</v>
      </c>
      <c r="AN240" s="65">
        <f>$P240</f>
        <v>21</v>
      </c>
      <c r="AO240" s="65">
        <f>AO238</f>
        <v>54</v>
      </c>
      <c r="AP240" s="65" t="s">
        <v>179</v>
      </c>
      <c r="AQ240" s="65" t="s">
        <v>180</v>
      </c>
      <c r="AR240" s="65">
        <f>$P240</f>
        <v>21</v>
      </c>
      <c r="AS240" s="65">
        <f>AS238</f>
        <v>54</v>
      </c>
      <c r="AT240" s="65" t="s">
        <v>181</v>
      </c>
      <c r="AV240" s="65">
        <f>$P240</f>
        <v>21</v>
      </c>
      <c r="AW240" s="65">
        <f>AW238</f>
        <v>54</v>
      </c>
    </row>
    <row r="241" spans="13:49" hidden="1" x14ac:dyDescent="0.2"/>
    <row r="242" spans="13:49" ht="25.5" hidden="1" x14ac:dyDescent="0.2">
      <c r="N242" s="70" t="s">
        <v>52</v>
      </c>
      <c r="O242" s="70" t="s">
        <v>52</v>
      </c>
      <c r="P242" s="70" t="s">
        <v>0</v>
      </c>
      <c r="Q242" s="211" t="s">
        <v>145</v>
      </c>
      <c r="R242" s="70" t="s">
        <v>52</v>
      </c>
      <c r="S242" s="70" t="s">
        <v>52</v>
      </c>
      <c r="T242" s="70" t="s">
        <v>0</v>
      </c>
      <c r="U242" s="211" t="s">
        <v>145</v>
      </c>
      <c r="V242" s="70" t="s">
        <v>52</v>
      </c>
      <c r="W242" s="70" t="s">
        <v>52</v>
      </c>
      <c r="X242" s="70" t="s">
        <v>0</v>
      </c>
      <c r="Y242" s="211" t="s">
        <v>145</v>
      </c>
      <c r="Z242" s="70" t="s">
        <v>52</v>
      </c>
      <c r="AA242" s="70" t="s">
        <v>52</v>
      </c>
      <c r="AB242" s="70" t="s">
        <v>0</v>
      </c>
      <c r="AC242" s="211" t="s">
        <v>145</v>
      </c>
      <c r="AD242" s="70" t="s">
        <v>52</v>
      </c>
      <c r="AE242" s="70" t="s">
        <v>52</v>
      </c>
      <c r="AF242" s="70" t="s">
        <v>0</v>
      </c>
      <c r="AG242" s="211" t="s">
        <v>145</v>
      </c>
      <c r="AH242" s="70" t="s">
        <v>52</v>
      </c>
      <c r="AI242" s="70" t="s">
        <v>52</v>
      </c>
      <c r="AJ242" s="70" t="s">
        <v>0</v>
      </c>
      <c r="AK242" s="211" t="s">
        <v>145</v>
      </c>
      <c r="AL242" s="70" t="s">
        <v>52</v>
      </c>
      <c r="AM242" s="70" t="s">
        <v>52</v>
      </c>
      <c r="AN242" s="70" t="s">
        <v>0</v>
      </c>
      <c r="AO242" s="211" t="s">
        <v>145</v>
      </c>
      <c r="AP242" s="70" t="s">
        <v>52</v>
      </c>
      <c r="AQ242" s="70" t="s">
        <v>52</v>
      </c>
      <c r="AR242" s="70" t="s">
        <v>0</v>
      </c>
      <c r="AS242" s="211" t="s">
        <v>145</v>
      </c>
      <c r="AT242" s="70" t="s">
        <v>52</v>
      </c>
      <c r="AU242" s="70" t="s">
        <v>52</v>
      </c>
      <c r="AV242" s="70" t="s">
        <v>0</v>
      </c>
      <c r="AW242" s="211" t="s">
        <v>145</v>
      </c>
    </row>
    <row r="243" spans="13:49" hidden="1" x14ac:dyDescent="0.2">
      <c r="N243" s="65">
        <v>0</v>
      </c>
      <c r="O243" s="65">
        <v>0</v>
      </c>
      <c r="P243" s="65">
        <f>DGET('Bestandesdaten &gt;100 ha'!$AV$9:$AX$24,'Bestandesdaten &gt;100 ha'!$AX$9,B129:B130)</f>
        <v>22</v>
      </c>
      <c r="Q243" s="65">
        <f>Q240</f>
        <v>54</v>
      </c>
      <c r="R243" s="65" t="s">
        <v>182</v>
      </c>
      <c r="S243" s="65" t="str">
        <f>$S$198</f>
        <v>&lt;4</v>
      </c>
      <c r="T243" s="65">
        <f>$P243</f>
        <v>22</v>
      </c>
      <c r="U243" s="65">
        <f>U240</f>
        <v>54</v>
      </c>
      <c r="V243" s="65" t="str">
        <f>$V$198</f>
        <v>&gt;3</v>
      </c>
      <c r="W243" s="65" t="s">
        <v>173</v>
      </c>
      <c r="X243" s="65">
        <f>$P243</f>
        <v>22</v>
      </c>
      <c r="Y243" s="65">
        <f>Y240</f>
        <v>54</v>
      </c>
      <c r="Z243" s="65" t="s">
        <v>174</v>
      </c>
      <c r="AA243" s="65" t="s">
        <v>175</v>
      </c>
      <c r="AB243" s="65">
        <f>$P243</f>
        <v>22</v>
      </c>
      <c r="AC243" s="65">
        <f>AC240</f>
        <v>54</v>
      </c>
      <c r="AD243" s="65" t="s">
        <v>116</v>
      </c>
      <c r="AE243" s="65" t="s">
        <v>176</v>
      </c>
      <c r="AF243" s="65">
        <f>$P243</f>
        <v>22</v>
      </c>
      <c r="AG243" s="65">
        <f>AG240</f>
        <v>54</v>
      </c>
      <c r="AH243" s="65" t="s">
        <v>177</v>
      </c>
      <c r="AI243" s="65" t="s">
        <v>117</v>
      </c>
      <c r="AJ243" s="65">
        <f>$P243</f>
        <v>22</v>
      </c>
      <c r="AK243" s="65">
        <f>AK240</f>
        <v>54</v>
      </c>
      <c r="AL243" s="65" t="s">
        <v>118</v>
      </c>
      <c r="AM243" s="65" t="s">
        <v>178</v>
      </c>
      <c r="AN243" s="65">
        <f>$P243</f>
        <v>22</v>
      </c>
      <c r="AO243" s="65">
        <f>AO240</f>
        <v>54</v>
      </c>
      <c r="AP243" s="65" t="s">
        <v>179</v>
      </c>
      <c r="AQ243" s="65" t="s">
        <v>180</v>
      </c>
      <c r="AR243" s="65">
        <f>$P243</f>
        <v>22</v>
      </c>
      <c r="AS243" s="65">
        <f>AS240</f>
        <v>54</v>
      </c>
      <c r="AT243" s="65" t="s">
        <v>181</v>
      </c>
      <c r="AV243" s="65">
        <f>$P243</f>
        <v>22</v>
      </c>
      <c r="AW243" s="65">
        <f>AW240</f>
        <v>54</v>
      </c>
    </row>
    <row r="244" spans="13:49" ht="25.5" hidden="1" x14ac:dyDescent="0.2">
      <c r="N244" s="70" t="s">
        <v>52</v>
      </c>
      <c r="O244" s="70" t="s">
        <v>52</v>
      </c>
      <c r="P244" s="70" t="s">
        <v>0</v>
      </c>
      <c r="Q244" s="211" t="s">
        <v>145</v>
      </c>
      <c r="R244" s="70" t="s">
        <v>52</v>
      </c>
      <c r="S244" s="70" t="s">
        <v>52</v>
      </c>
      <c r="T244" s="70" t="s">
        <v>0</v>
      </c>
      <c r="U244" s="211" t="s">
        <v>145</v>
      </c>
      <c r="V244" s="70" t="s">
        <v>52</v>
      </c>
      <c r="W244" s="70" t="s">
        <v>52</v>
      </c>
      <c r="X244" s="70" t="s">
        <v>0</v>
      </c>
      <c r="Y244" s="211" t="s">
        <v>145</v>
      </c>
      <c r="Z244" s="70" t="s">
        <v>52</v>
      </c>
      <c r="AA244" s="70" t="s">
        <v>52</v>
      </c>
      <c r="AB244" s="70" t="s">
        <v>0</v>
      </c>
      <c r="AC244" s="211" t="s">
        <v>145</v>
      </c>
      <c r="AD244" s="70" t="s">
        <v>52</v>
      </c>
      <c r="AE244" s="70" t="s">
        <v>52</v>
      </c>
      <c r="AF244" s="70" t="s">
        <v>0</v>
      </c>
      <c r="AG244" s="211" t="s">
        <v>145</v>
      </c>
      <c r="AH244" s="70" t="s">
        <v>52</v>
      </c>
      <c r="AI244" s="70" t="s">
        <v>52</v>
      </c>
      <c r="AJ244" s="70" t="s">
        <v>0</v>
      </c>
      <c r="AK244" s="211" t="s">
        <v>145</v>
      </c>
      <c r="AL244" s="70" t="s">
        <v>52</v>
      </c>
      <c r="AM244" s="70" t="s">
        <v>52</v>
      </c>
      <c r="AN244" s="70" t="s">
        <v>0</v>
      </c>
      <c r="AO244" s="211" t="s">
        <v>145</v>
      </c>
      <c r="AP244" s="70" t="s">
        <v>52</v>
      </c>
      <c r="AQ244" s="70" t="s">
        <v>52</v>
      </c>
      <c r="AR244" s="70" t="s">
        <v>0</v>
      </c>
      <c r="AS244" s="211" t="s">
        <v>145</v>
      </c>
      <c r="AT244" s="70" t="s">
        <v>52</v>
      </c>
      <c r="AU244" s="70" t="s">
        <v>52</v>
      </c>
      <c r="AV244" s="70" t="s">
        <v>0</v>
      </c>
      <c r="AW244" s="211" t="s">
        <v>145</v>
      </c>
    </row>
    <row r="245" spans="13:49" hidden="1" x14ac:dyDescent="0.2">
      <c r="N245" s="65">
        <v>0</v>
      </c>
      <c r="O245" s="65">
        <v>0</v>
      </c>
      <c r="P245" s="65">
        <f>P243</f>
        <v>22</v>
      </c>
      <c r="Q245" s="65">
        <f>Q243</f>
        <v>54</v>
      </c>
      <c r="R245" s="65" t="s">
        <v>182</v>
      </c>
      <c r="S245" s="65" t="str">
        <f>$S$198</f>
        <v>&lt;4</v>
      </c>
      <c r="T245" s="65">
        <f>$P245</f>
        <v>22</v>
      </c>
      <c r="U245" s="65">
        <f>U243</f>
        <v>54</v>
      </c>
      <c r="V245" s="65" t="str">
        <f>$V$198</f>
        <v>&gt;3</v>
      </c>
      <c r="W245" s="65" t="s">
        <v>173</v>
      </c>
      <c r="X245" s="65">
        <f>$P245</f>
        <v>22</v>
      </c>
      <c r="Y245" s="65">
        <f>Y243</f>
        <v>54</v>
      </c>
      <c r="Z245" s="65" t="s">
        <v>174</v>
      </c>
      <c r="AA245" s="65" t="s">
        <v>175</v>
      </c>
      <c r="AB245" s="65">
        <f>$P245</f>
        <v>22</v>
      </c>
      <c r="AC245" s="65">
        <f>AC243</f>
        <v>54</v>
      </c>
      <c r="AD245" s="65" t="s">
        <v>116</v>
      </c>
      <c r="AE245" s="65" t="s">
        <v>176</v>
      </c>
      <c r="AF245" s="65">
        <f>$P245</f>
        <v>22</v>
      </c>
      <c r="AG245" s="65">
        <f>AG243</f>
        <v>54</v>
      </c>
      <c r="AH245" s="65" t="s">
        <v>177</v>
      </c>
      <c r="AI245" s="65" t="s">
        <v>117</v>
      </c>
      <c r="AJ245" s="65">
        <f>$P245</f>
        <v>22</v>
      </c>
      <c r="AK245" s="65">
        <f>AK243</f>
        <v>54</v>
      </c>
      <c r="AL245" s="65" t="s">
        <v>118</v>
      </c>
      <c r="AM245" s="65" t="s">
        <v>178</v>
      </c>
      <c r="AN245" s="65">
        <f>$P245</f>
        <v>22</v>
      </c>
      <c r="AO245" s="65">
        <f>AO243</f>
        <v>54</v>
      </c>
      <c r="AP245" s="65" t="s">
        <v>179</v>
      </c>
      <c r="AQ245" s="65" t="s">
        <v>180</v>
      </c>
      <c r="AR245" s="65">
        <f>$P245</f>
        <v>22</v>
      </c>
      <c r="AS245" s="65">
        <f>AS243</f>
        <v>54</v>
      </c>
      <c r="AT245" s="65" t="s">
        <v>181</v>
      </c>
      <c r="AV245" s="65">
        <f>$P245</f>
        <v>22</v>
      </c>
      <c r="AW245" s="65">
        <f>AW243</f>
        <v>54</v>
      </c>
    </row>
    <row r="246" spans="13:49" ht="25.5" hidden="1" x14ac:dyDescent="0.2">
      <c r="N246" s="70" t="s">
        <v>52</v>
      </c>
      <c r="O246" s="70" t="s">
        <v>52</v>
      </c>
      <c r="P246" s="70" t="s">
        <v>0</v>
      </c>
      <c r="Q246" s="211" t="s">
        <v>145</v>
      </c>
      <c r="R246" s="70" t="s">
        <v>52</v>
      </c>
      <c r="S246" s="70" t="s">
        <v>52</v>
      </c>
      <c r="T246" s="70" t="s">
        <v>0</v>
      </c>
      <c r="U246" s="211" t="s">
        <v>145</v>
      </c>
      <c r="V246" s="70" t="s">
        <v>52</v>
      </c>
      <c r="W246" s="70" t="s">
        <v>52</v>
      </c>
      <c r="X246" s="70" t="s">
        <v>0</v>
      </c>
      <c r="Y246" s="211" t="s">
        <v>145</v>
      </c>
      <c r="Z246" s="70" t="s">
        <v>52</v>
      </c>
      <c r="AA246" s="70" t="s">
        <v>52</v>
      </c>
      <c r="AB246" s="70" t="s">
        <v>0</v>
      </c>
      <c r="AC246" s="211" t="s">
        <v>145</v>
      </c>
      <c r="AD246" s="70" t="s">
        <v>52</v>
      </c>
      <c r="AE246" s="70" t="s">
        <v>52</v>
      </c>
      <c r="AF246" s="70" t="s">
        <v>0</v>
      </c>
      <c r="AG246" s="211" t="s">
        <v>145</v>
      </c>
      <c r="AH246" s="70" t="s">
        <v>52</v>
      </c>
      <c r="AI246" s="70" t="s">
        <v>52</v>
      </c>
      <c r="AJ246" s="70" t="s">
        <v>0</v>
      </c>
      <c r="AK246" s="211" t="s">
        <v>145</v>
      </c>
      <c r="AL246" s="70" t="s">
        <v>52</v>
      </c>
      <c r="AM246" s="70" t="s">
        <v>52</v>
      </c>
      <c r="AN246" s="70" t="s">
        <v>0</v>
      </c>
      <c r="AO246" s="211" t="s">
        <v>145</v>
      </c>
      <c r="AP246" s="70" t="s">
        <v>52</v>
      </c>
      <c r="AQ246" s="70" t="s">
        <v>52</v>
      </c>
      <c r="AR246" s="70" t="s">
        <v>0</v>
      </c>
      <c r="AS246" s="211" t="s">
        <v>145</v>
      </c>
      <c r="AT246" s="70" t="s">
        <v>52</v>
      </c>
      <c r="AU246" s="70" t="s">
        <v>52</v>
      </c>
      <c r="AV246" s="70" t="s">
        <v>0</v>
      </c>
      <c r="AW246" s="211" t="s">
        <v>145</v>
      </c>
    </row>
    <row r="247" spans="13:49" hidden="1" x14ac:dyDescent="0.2">
      <c r="N247" s="65">
        <v>0</v>
      </c>
      <c r="O247" s="65">
        <v>0</v>
      </c>
      <c r="P247" s="65">
        <f>P243</f>
        <v>22</v>
      </c>
      <c r="Q247" s="65">
        <f>Q245</f>
        <v>54</v>
      </c>
      <c r="R247" s="65" t="s">
        <v>182</v>
      </c>
      <c r="S247" s="65" t="str">
        <f>$S$198</f>
        <v>&lt;4</v>
      </c>
      <c r="T247" s="65">
        <f>$P247</f>
        <v>22</v>
      </c>
      <c r="U247" s="65">
        <f>U245</f>
        <v>54</v>
      </c>
      <c r="V247" s="65" t="str">
        <f>$V$198</f>
        <v>&gt;3</v>
      </c>
      <c r="W247" s="65" t="s">
        <v>173</v>
      </c>
      <c r="X247" s="65">
        <f>$P247</f>
        <v>22</v>
      </c>
      <c r="Y247" s="65">
        <f>Y245</f>
        <v>54</v>
      </c>
      <c r="Z247" s="65" t="s">
        <v>174</v>
      </c>
      <c r="AA247" s="65" t="s">
        <v>175</v>
      </c>
      <c r="AB247" s="65">
        <f>$P247</f>
        <v>22</v>
      </c>
      <c r="AC247" s="65">
        <f>AC245</f>
        <v>54</v>
      </c>
      <c r="AD247" s="65" t="s">
        <v>116</v>
      </c>
      <c r="AE247" s="65" t="s">
        <v>176</v>
      </c>
      <c r="AF247" s="65">
        <f>$P247</f>
        <v>22</v>
      </c>
      <c r="AG247" s="65">
        <f>AG245</f>
        <v>54</v>
      </c>
      <c r="AH247" s="65" t="s">
        <v>177</v>
      </c>
      <c r="AI247" s="65" t="s">
        <v>117</v>
      </c>
      <c r="AJ247" s="65">
        <f>$P247</f>
        <v>22</v>
      </c>
      <c r="AK247" s="65">
        <f>AK245</f>
        <v>54</v>
      </c>
      <c r="AL247" s="65" t="s">
        <v>118</v>
      </c>
      <c r="AM247" s="65" t="s">
        <v>178</v>
      </c>
      <c r="AN247" s="65">
        <f>$P247</f>
        <v>22</v>
      </c>
      <c r="AO247" s="65">
        <f>AO245</f>
        <v>54</v>
      </c>
      <c r="AP247" s="65" t="s">
        <v>179</v>
      </c>
      <c r="AQ247" s="65" t="s">
        <v>180</v>
      </c>
      <c r="AR247" s="65">
        <f>$P247</f>
        <v>22</v>
      </c>
      <c r="AS247" s="65">
        <f>AS245</f>
        <v>54</v>
      </c>
      <c r="AT247" s="65" t="s">
        <v>181</v>
      </c>
      <c r="AV247" s="65">
        <f>$P247</f>
        <v>22</v>
      </c>
      <c r="AW247" s="65">
        <f>AW245</f>
        <v>54</v>
      </c>
    </row>
    <row r="248" spans="13:49" hidden="1" x14ac:dyDescent="0.2"/>
    <row r="249" spans="13:49" hidden="1" x14ac:dyDescent="0.2">
      <c r="M249" s="65" t="s">
        <v>57</v>
      </c>
      <c r="N249" s="65" t="str">
        <f>'Bestandesdaten &gt;100 ha'!$M$8</f>
        <v>WA abfr</v>
      </c>
      <c r="O249" s="65" t="str">
        <f>'Bestandesdaten &gt;100 ha'!$M$8</f>
        <v>WA abfr</v>
      </c>
      <c r="P249" s="65" t="s">
        <v>1</v>
      </c>
      <c r="Q249" s="65" t="str">
        <f>'Bestandesdaten &gt;100 ha'!$M$8</f>
        <v>WA abfr</v>
      </c>
      <c r="R249" s="65" t="str">
        <f>'Bestandesdaten &gt;100 ha'!$M$8</f>
        <v>WA abfr</v>
      </c>
      <c r="S249" s="65" t="s">
        <v>1</v>
      </c>
      <c r="T249" s="65" t="str">
        <f>'Bestandesdaten &gt;100 ha'!$M$8</f>
        <v>WA abfr</v>
      </c>
      <c r="U249" s="65" t="str">
        <f>'Bestandesdaten &gt;100 ha'!$M$8</f>
        <v>WA abfr</v>
      </c>
      <c r="V249" s="65" t="s">
        <v>1</v>
      </c>
    </row>
    <row r="250" spans="13:49" hidden="1" x14ac:dyDescent="0.2">
      <c r="N250" s="65" t="s">
        <v>191</v>
      </c>
      <c r="O250" s="65" t="s">
        <v>123</v>
      </c>
      <c r="P250" s="65">
        <v>3</v>
      </c>
      <c r="Q250" s="65" t="s">
        <v>191</v>
      </c>
      <c r="R250" s="65" t="s">
        <v>123</v>
      </c>
      <c r="S250" s="65">
        <v>2</v>
      </c>
      <c r="T250" s="65" t="s">
        <v>191</v>
      </c>
      <c r="U250" s="65" t="s">
        <v>123</v>
      </c>
      <c r="V250" s="65">
        <v>1</v>
      </c>
    </row>
    <row r="251" spans="13:49" hidden="1" x14ac:dyDescent="0.2">
      <c r="M251" s="65" t="s">
        <v>192</v>
      </c>
      <c r="N251" s="65" t="str">
        <f>'Bestandesdaten &gt;100 ha'!$M$8</f>
        <v>WA abfr</v>
      </c>
      <c r="O251" s="65" t="s">
        <v>1</v>
      </c>
      <c r="Q251" s="65" t="str">
        <f>'Bestandesdaten &gt;100 ha'!$M$8</f>
        <v>WA abfr</v>
      </c>
      <c r="R251" s="65" t="s">
        <v>1</v>
      </c>
      <c r="T251" s="65" t="str">
        <f>'Bestandesdaten &gt;100 ha'!$M$8</f>
        <v>WA abfr</v>
      </c>
      <c r="U251" s="65" t="s">
        <v>1</v>
      </c>
    </row>
    <row r="252" spans="13:49" hidden="1" x14ac:dyDescent="0.2">
      <c r="N252" s="65">
        <v>44</v>
      </c>
      <c r="O252" s="65">
        <v>3</v>
      </c>
      <c r="Q252" s="65">
        <v>44</v>
      </c>
      <c r="R252" s="65">
        <v>2</v>
      </c>
      <c r="T252" s="65">
        <v>44</v>
      </c>
      <c r="U252" s="65">
        <v>1</v>
      </c>
    </row>
    <row r="253" spans="13:49" hidden="1" x14ac:dyDescent="0.2"/>
    <row r="254" spans="13:49" hidden="1" x14ac:dyDescent="0.2">
      <c r="M254" s="65" t="s">
        <v>56</v>
      </c>
      <c r="N254" s="65" t="str">
        <f>'Bestandesdaten &gt;100 ha'!$M$8</f>
        <v>WA abfr</v>
      </c>
      <c r="O254" s="65" t="s">
        <v>1</v>
      </c>
    </row>
    <row r="255" spans="13:49" hidden="1" x14ac:dyDescent="0.2">
      <c r="N255" s="65">
        <v>42</v>
      </c>
      <c r="O255" s="65">
        <v>3</v>
      </c>
    </row>
    <row r="256" spans="13:49" hidden="1" x14ac:dyDescent="0.2">
      <c r="N256" s="65" t="str">
        <f>'Bestandesdaten &gt;100 ha'!$M$8</f>
        <v>WA abfr</v>
      </c>
      <c r="O256" s="65" t="s">
        <v>1</v>
      </c>
    </row>
    <row r="257" spans="14:57" hidden="1" x14ac:dyDescent="0.2">
      <c r="N257" s="65">
        <v>42</v>
      </c>
      <c r="O257" s="65">
        <v>2</v>
      </c>
    </row>
    <row r="258" spans="14:57" hidden="1" x14ac:dyDescent="0.2">
      <c r="N258" s="65" t="str">
        <f>'Bestandesdaten &gt;100 ha'!$M$8</f>
        <v>WA abfr</v>
      </c>
      <c r="O258" s="65" t="s">
        <v>1</v>
      </c>
    </row>
    <row r="259" spans="14:57" hidden="1" x14ac:dyDescent="0.2">
      <c r="N259" s="65">
        <v>42</v>
      </c>
      <c r="O259" s="65">
        <v>1</v>
      </c>
    </row>
    <row r="260" spans="14:57" hidden="1" x14ac:dyDescent="0.2">
      <c r="N260" s="65" t="str">
        <f>'Bestandesdaten &gt;100 ha'!$M$8</f>
        <v>WA abfr</v>
      </c>
      <c r="O260" s="65" t="s">
        <v>1</v>
      </c>
    </row>
    <row r="261" spans="14:57" hidden="1" x14ac:dyDescent="0.2">
      <c r="N261" s="65">
        <v>41</v>
      </c>
      <c r="O261" s="65">
        <v>3</v>
      </c>
    </row>
    <row r="262" spans="14:57" hidden="1" x14ac:dyDescent="0.2">
      <c r="N262" s="65" t="str">
        <f>'Bestandesdaten &gt;100 ha'!$M$8</f>
        <v>WA abfr</v>
      </c>
      <c r="O262" s="65" t="s">
        <v>1</v>
      </c>
    </row>
    <row r="263" spans="14:57" hidden="1" x14ac:dyDescent="0.2">
      <c r="N263" s="65">
        <v>41</v>
      </c>
      <c r="O263" s="65">
        <v>2</v>
      </c>
    </row>
    <row r="264" spans="14:57" hidden="1" x14ac:dyDescent="0.2">
      <c r="N264" s="65" t="str">
        <f>'Bestandesdaten &gt;100 ha'!$M$8</f>
        <v>WA abfr</v>
      </c>
      <c r="O264" s="65" t="s">
        <v>1</v>
      </c>
    </row>
    <row r="265" spans="14:57" hidden="1" x14ac:dyDescent="0.2">
      <c r="N265" s="65">
        <v>41</v>
      </c>
      <c r="O265" s="65">
        <v>1</v>
      </c>
    </row>
    <row r="266" spans="14:57" hidden="1" x14ac:dyDescent="0.2"/>
    <row r="267" spans="14:57" hidden="1" x14ac:dyDescent="0.2">
      <c r="N267" s="65" t="s">
        <v>308</v>
      </c>
      <c r="U267" s="65" t="s">
        <v>320</v>
      </c>
      <c r="V267" s="65" t="s">
        <v>24</v>
      </c>
      <c r="W267" s="65" t="s">
        <v>25</v>
      </c>
      <c r="X267" s="65" t="s">
        <v>110</v>
      </c>
      <c r="Y267" s="65" t="s">
        <v>24</v>
      </c>
      <c r="Z267" s="65" t="s">
        <v>25</v>
      </c>
      <c r="AA267" s="65" t="s">
        <v>110</v>
      </c>
      <c r="AB267" s="65" t="s">
        <v>24</v>
      </c>
      <c r="AC267" s="65" t="s">
        <v>25</v>
      </c>
      <c r="AD267" s="65" t="s">
        <v>110</v>
      </c>
      <c r="AE267" s="65" t="s">
        <v>24</v>
      </c>
      <c r="AF267" s="65" t="s">
        <v>25</v>
      </c>
      <c r="AG267" s="65" t="s">
        <v>110</v>
      </c>
      <c r="AH267" s="65" t="s">
        <v>24</v>
      </c>
      <c r="AI267" s="65" t="s">
        <v>25</v>
      </c>
      <c r="AJ267" s="65" t="s">
        <v>110</v>
      </c>
      <c r="AK267" s="65" t="s">
        <v>24</v>
      </c>
      <c r="AL267" s="65" t="s">
        <v>25</v>
      </c>
      <c r="AM267" s="65" t="s">
        <v>110</v>
      </c>
      <c r="AN267" s="65" t="s">
        <v>24</v>
      </c>
      <c r="AO267" s="65" t="s">
        <v>25</v>
      </c>
      <c r="AP267" s="65" t="s">
        <v>110</v>
      </c>
      <c r="AQ267" s="65" t="s">
        <v>24</v>
      </c>
      <c r="AR267" s="65" t="s">
        <v>25</v>
      </c>
      <c r="AS267" s="65" t="s">
        <v>110</v>
      </c>
      <c r="AT267" s="65" t="s">
        <v>24</v>
      </c>
      <c r="AU267" s="65" t="s">
        <v>25</v>
      </c>
      <c r="AV267" s="65" t="s">
        <v>110</v>
      </c>
    </row>
    <row r="268" spans="14:57" hidden="1" x14ac:dyDescent="0.2">
      <c r="V268" s="65">
        <f>IF(D83&lt;4,3,ROUND(D83/5,1)*5)</f>
        <v>3</v>
      </c>
      <c r="W268" s="65" t="str">
        <f>$I$3</f>
        <v>A</v>
      </c>
      <c r="X268" s="65">
        <v>11</v>
      </c>
      <c r="Y268" s="65">
        <f>IF(E83&lt;4,3,ROUND(E83/5,1)*5)</f>
        <v>3</v>
      </c>
      <c r="Z268" s="65" t="str">
        <f>$W$268</f>
        <v>A</v>
      </c>
      <c r="AA268" s="65">
        <f>X268</f>
        <v>11</v>
      </c>
      <c r="AB268" s="65">
        <f>IF(F83&lt;4,3,ROUND(F83/5,1)*5)</f>
        <v>3</v>
      </c>
      <c r="AC268" s="65" t="str">
        <f>$Z$268</f>
        <v>A</v>
      </c>
      <c r="AD268" s="65">
        <f>$AA$268</f>
        <v>11</v>
      </c>
      <c r="AE268" s="65">
        <f>IF(G83&lt;4,3,ROUND(G83/5,1)*5)</f>
        <v>3</v>
      </c>
      <c r="AF268" s="65" t="str">
        <f>$Z$268</f>
        <v>A</v>
      </c>
      <c r="AG268" s="65">
        <f>$AA$268</f>
        <v>11</v>
      </c>
      <c r="AH268" s="65">
        <f>IF(H83&lt;4,3,ROUND(H83/5,1)*5)</f>
        <v>3</v>
      </c>
      <c r="AI268" s="65" t="str">
        <f>$Z$268</f>
        <v>A</v>
      </c>
      <c r="AJ268" s="65">
        <f>$AA$268</f>
        <v>11</v>
      </c>
      <c r="AK268" s="65">
        <f>IF(I83&lt;4,3,ROUND(I83/5,1)*5)</f>
        <v>3</v>
      </c>
      <c r="AL268" s="65" t="str">
        <f>$Z$268</f>
        <v>A</v>
      </c>
      <c r="AM268" s="65">
        <f>$AA$268</f>
        <v>11</v>
      </c>
      <c r="AN268" s="65">
        <f>IF(J83&lt;4,3,ROUND(J83/5,1)*5)</f>
        <v>3</v>
      </c>
      <c r="AO268" s="65" t="str">
        <f>$Z$268</f>
        <v>A</v>
      </c>
      <c r="AP268" s="65">
        <f>$AA$268</f>
        <v>11</v>
      </c>
      <c r="AQ268" s="65">
        <f>IF(K83&lt;4,3,ROUND(K83/5,1)*5)</f>
        <v>3</v>
      </c>
      <c r="AR268" s="65" t="str">
        <f>$Z$268</f>
        <v>A</v>
      </c>
      <c r="AS268" s="65">
        <f>$AA$268</f>
        <v>11</v>
      </c>
      <c r="AT268" s="65">
        <f>IF(L83&lt;4,3,ROUND(L83/5,1)*5)</f>
        <v>3</v>
      </c>
      <c r="AU268" s="65" t="str">
        <f>$Z$268</f>
        <v>A</v>
      </c>
      <c r="AV268" s="65">
        <f>$AA$268</f>
        <v>11</v>
      </c>
    </row>
    <row r="269" spans="14:57" ht="15" hidden="1" x14ac:dyDescent="0.25">
      <c r="U269" s="298" t="s">
        <v>315</v>
      </c>
      <c r="V269" s="77" t="s">
        <v>24</v>
      </c>
      <c r="W269" s="77" t="s">
        <v>28</v>
      </c>
      <c r="X269" s="77" t="s">
        <v>29</v>
      </c>
      <c r="Y269" s="78"/>
      <c r="Z269" s="77" t="s">
        <v>24</v>
      </c>
      <c r="AA269" s="77" t="s">
        <v>28</v>
      </c>
      <c r="AB269" s="77" t="s">
        <v>29</v>
      </c>
      <c r="AC269" s="78"/>
      <c r="AD269" s="77" t="s">
        <v>24</v>
      </c>
      <c r="AE269" s="77" t="s">
        <v>28</v>
      </c>
      <c r="AF269" s="77" t="s">
        <v>29</v>
      </c>
      <c r="AG269" s="78"/>
      <c r="AH269" s="77" t="s">
        <v>24</v>
      </c>
      <c r="AI269" s="77" t="s">
        <v>28</v>
      </c>
      <c r="AJ269" s="77" t="s">
        <v>29</v>
      </c>
      <c r="AK269" s="78"/>
      <c r="AL269" s="77" t="s">
        <v>24</v>
      </c>
      <c r="AM269" s="77" t="s">
        <v>28</v>
      </c>
      <c r="AN269" s="77" t="s">
        <v>29</v>
      </c>
      <c r="AO269" s="78"/>
      <c r="AP269" s="77" t="s">
        <v>24</v>
      </c>
      <c r="AQ269" s="77" t="s">
        <v>28</v>
      </c>
      <c r="AR269" s="77" t="s">
        <v>29</v>
      </c>
      <c r="AS269" s="78"/>
      <c r="AT269" s="77" t="s">
        <v>24</v>
      </c>
      <c r="AU269" s="77" t="s">
        <v>28</v>
      </c>
      <c r="AV269" s="77" t="s">
        <v>29</v>
      </c>
      <c r="AW269" s="78"/>
      <c r="AX269" s="77" t="s">
        <v>24</v>
      </c>
      <c r="AY269" s="77" t="s">
        <v>28</v>
      </c>
      <c r="AZ269" s="77" t="s">
        <v>29</v>
      </c>
      <c r="BA269" s="78"/>
      <c r="BB269" s="77" t="s">
        <v>24</v>
      </c>
      <c r="BC269" s="77" t="s">
        <v>28</v>
      </c>
      <c r="BD269" s="77" t="s">
        <v>29</v>
      </c>
      <c r="BE269" s="78"/>
    </row>
    <row r="270" spans="14:57" ht="15" hidden="1" x14ac:dyDescent="0.25">
      <c r="U270" s="299" t="s">
        <v>316</v>
      </c>
      <c r="V270" s="67">
        <f>IF(D83&lt;7,6,ROUND(D83,0.1))</f>
        <v>6</v>
      </c>
      <c r="W270" s="67" t="s">
        <v>317</v>
      </c>
      <c r="X270" s="67">
        <f>IF($K$42&lt;='DB &gt; 100 ha'!R26,1,IF($K$42&gt;='DB &gt; 100 ha'!$Q$28,3,2))</f>
        <v>1</v>
      </c>
      <c r="Y270" s="300">
        <f>DGET('DB &gt; 100 ha'!$F$2:$N$41,'DB &gt; 100 ha'!$I$2,V269:X270)</f>
        <v>3</v>
      </c>
      <c r="Z270" s="67">
        <f>IF(E83&lt;7,6,ROUND(E83,0.1))</f>
        <v>6</v>
      </c>
      <c r="AA270" s="67" t="s">
        <v>317</v>
      </c>
      <c r="AB270" s="67">
        <f>IF($K$42&lt;='DB &gt; 100 ha'!V26,1,IF($K$42&gt;='DB &gt; 100 ha'!$Q$28,3,2))</f>
        <v>1</v>
      </c>
      <c r="AC270" s="300">
        <f>DGET('DB &gt; 100 ha'!$F$2:$N$41,'DB &gt; 100 ha'!$I$2,Z269:AB270)</f>
        <v>3</v>
      </c>
      <c r="AD270" s="67">
        <f>IF(F83&lt;7,6,ROUND(F83,0.1))</f>
        <v>6</v>
      </c>
      <c r="AE270" s="67" t="s">
        <v>317</v>
      </c>
      <c r="AF270" s="67">
        <f>IF($K$42&lt;='DB &gt; 100 ha'!Z26,1,IF($K$42&gt;='DB &gt; 100 ha'!$Q$28,3,2))</f>
        <v>1</v>
      </c>
      <c r="AG270" s="300">
        <f>DGET('DB &gt; 100 ha'!$F$2:$N$41,'DB &gt; 100 ha'!$I$2,AD269:AF270)</f>
        <v>3</v>
      </c>
      <c r="AH270" s="67">
        <f>IF(G83&lt;7,6,ROUND(G83,0.1))</f>
        <v>6</v>
      </c>
      <c r="AI270" s="67" t="s">
        <v>317</v>
      </c>
      <c r="AJ270" s="67">
        <f>IF($K$42&lt;='DB &gt; 100 ha'!AD26,1,IF($K$42&gt;='DB &gt; 100 ha'!$Q$28,3,2))</f>
        <v>1</v>
      </c>
      <c r="AK270" s="300">
        <f>DGET('DB &gt; 100 ha'!$F$2:$N$41,'DB &gt; 100 ha'!$I$2,AH269:AJ270)</f>
        <v>3</v>
      </c>
      <c r="AL270" s="67">
        <f>IF(H83&lt;7,6,ROUND(H83,0.1))</f>
        <v>6</v>
      </c>
      <c r="AM270" s="67" t="s">
        <v>317</v>
      </c>
      <c r="AN270" s="67">
        <f>IF($K$42&lt;='DB &gt; 100 ha'!AH26,1,IF($K$42&gt;='DB &gt; 100 ha'!$Q$28,3,2))</f>
        <v>1</v>
      </c>
      <c r="AO270" s="300">
        <f>DGET('DB &gt; 100 ha'!$F$2:$N$41,'DB &gt; 100 ha'!$I$2,AL269:AN270)</f>
        <v>3</v>
      </c>
      <c r="AP270" s="67">
        <f>IF(I83&lt;7,6,ROUND(I83,0.1))</f>
        <v>6</v>
      </c>
      <c r="AQ270" s="67" t="s">
        <v>317</v>
      </c>
      <c r="AR270" s="67">
        <f>IF($K$42&lt;='DB &gt; 100 ha'!AL26,1,IF($K$42&gt;='DB &gt; 100 ha'!$Q$28,3,2))</f>
        <v>1</v>
      </c>
      <c r="AS270" s="300">
        <f>DGET('DB &gt; 100 ha'!$F$2:$N$41,'DB &gt; 100 ha'!$I$2,AP269:AR270)</f>
        <v>3</v>
      </c>
      <c r="AT270" s="67">
        <f>IF(J83&lt;7,6,ROUND(J83,0.1))</f>
        <v>6</v>
      </c>
      <c r="AU270" s="67" t="s">
        <v>317</v>
      </c>
      <c r="AV270" s="67">
        <f>IF($K$42&lt;='DB &gt; 100 ha'!AP26,1,IF($K$42&gt;='DB &gt; 100 ha'!$Q$28,3,2))</f>
        <v>1</v>
      </c>
      <c r="AW270" s="300">
        <f>DGET('DB &gt; 100 ha'!$F$2:$N$41,'DB &gt; 100 ha'!$I$2,AT269:AV270)</f>
        <v>3</v>
      </c>
      <c r="AX270" s="67">
        <f>IF(K83&lt;7,6,ROUND(K83,0.1))</f>
        <v>6</v>
      </c>
      <c r="AY270" s="67" t="s">
        <v>317</v>
      </c>
      <c r="AZ270" s="67">
        <f>IF($K$42&lt;='DB &gt; 100 ha'!AT26,1,IF($K$42&gt;='DB &gt; 100 ha'!$Q$28,3,2))</f>
        <v>1</v>
      </c>
      <c r="BA270" s="300">
        <f>DGET('DB &gt; 100 ha'!$F$2:$N$41,'DB &gt; 100 ha'!$I$2,AX269:AZ270)</f>
        <v>3</v>
      </c>
      <c r="BB270" s="67">
        <f>IF(L83&lt;7,6,ROUND(L83,0.1))</f>
        <v>6</v>
      </c>
      <c r="BC270" s="67" t="s">
        <v>317</v>
      </c>
      <c r="BD270" s="67">
        <f>IF($K$42&lt;='DB &gt; 100 ha'!AX26,1,IF($K$42&gt;='DB &gt; 100 ha'!$Q$28,3,2))</f>
        <v>1</v>
      </c>
      <c r="BE270" s="300">
        <f>DGET('DB &gt; 100 ha'!$F$2:$N$41,'DB &gt; 100 ha'!$I$2,BB269:BD270)</f>
        <v>3</v>
      </c>
    </row>
    <row r="271" spans="14:57" ht="15" hidden="1" x14ac:dyDescent="0.25">
      <c r="U271" s="157" t="s">
        <v>315</v>
      </c>
      <c r="V271" s="77" t="s">
        <v>24</v>
      </c>
      <c r="W271" s="77" t="s">
        <v>28</v>
      </c>
      <c r="X271" s="77" t="s">
        <v>29</v>
      </c>
      <c r="Y271" s="300">
        <f>IF(X272=0,0,DGET('DB &gt; 100 ha'!$F$2:$N$41,'DB &gt; 100 ha'!$J$2,V271:X272))</f>
        <v>0</v>
      </c>
      <c r="Z271" s="77" t="s">
        <v>24</v>
      </c>
      <c r="AA271" s="77" t="s">
        <v>28</v>
      </c>
      <c r="AB271" s="77" t="s">
        <v>29</v>
      </c>
      <c r="AC271" s="300">
        <f>IF(AB272=0,0,DGET('DB &gt; 100 ha'!$F$2:$N$41,'DB &gt; 100 ha'!$J$2,Z271:AB272))</f>
        <v>0</v>
      </c>
      <c r="AD271" s="77" t="s">
        <v>24</v>
      </c>
      <c r="AE271" s="77" t="s">
        <v>28</v>
      </c>
      <c r="AF271" s="77" t="s">
        <v>29</v>
      </c>
      <c r="AG271" s="300">
        <f>IF(AF272=0,0,DGET('DB &gt; 100 ha'!$F$2:$N$41,'DB &gt; 100 ha'!$J$2,AD271:AF272))</f>
        <v>0</v>
      </c>
      <c r="AH271" s="77" t="s">
        <v>24</v>
      </c>
      <c r="AI271" s="77" t="s">
        <v>28</v>
      </c>
      <c r="AJ271" s="77" t="s">
        <v>29</v>
      </c>
      <c r="AK271" s="300">
        <f>IF(AJ272=0,0,DGET('DB &gt; 100 ha'!$F$2:$N$41,'DB &gt; 100 ha'!$J$2,AH271:AJ272))</f>
        <v>0</v>
      </c>
      <c r="AL271" s="77" t="s">
        <v>24</v>
      </c>
      <c r="AM271" s="77" t="s">
        <v>28</v>
      </c>
      <c r="AN271" s="77" t="s">
        <v>29</v>
      </c>
      <c r="AO271" s="300">
        <f>IF(AN272=0,0,DGET('DB &gt; 100 ha'!$F$2:$N$41,'DB &gt; 100 ha'!$J$2,AL271:AN272))</f>
        <v>0</v>
      </c>
      <c r="AP271" s="77" t="s">
        <v>24</v>
      </c>
      <c r="AQ271" s="77" t="s">
        <v>28</v>
      </c>
      <c r="AR271" s="77" t="s">
        <v>29</v>
      </c>
      <c r="AS271" s="300">
        <f>IF(AR272=0,0,DGET('DB &gt; 100 ha'!$F$2:$N$41,'DB &gt; 100 ha'!$J$2,AP271:AR272))</f>
        <v>0</v>
      </c>
      <c r="AT271" s="77" t="s">
        <v>24</v>
      </c>
      <c r="AU271" s="77" t="s">
        <v>28</v>
      </c>
      <c r="AV271" s="77" t="s">
        <v>29</v>
      </c>
      <c r="AW271" s="300">
        <f>IF(AV272=0,0,DGET('DB &gt; 100 ha'!$F$2:$N$41,'DB &gt; 100 ha'!$J$2,AT271:AV272))</f>
        <v>0</v>
      </c>
      <c r="AX271" s="77" t="s">
        <v>24</v>
      </c>
      <c r="AY271" s="77" t="s">
        <v>28</v>
      </c>
      <c r="AZ271" s="77" t="s">
        <v>29</v>
      </c>
      <c r="BA271" s="300">
        <f>IF(AZ272=0,0,DGET('DB &gt; 100 ha'!$F$2:$N$41,'DB &gt; 100 ha'!$J$2,AX271:AZ272))</f>
        <v>0</v>
      </c>
      <c r="BB271" s="77" t="s">
        <v>24</v>
      </c>
      <c r="BC271" s="77" t="s">
        <v>28</v>
      </c>
      <c r="BD271" s="77" t="s">
        <v>29</v>
      </c>
      <c r="BE271" s="300">
        <f>IF(BD272=0,0,DGET('DB &gt; 100 ha'!$F$2:$N$41,'DB &gt; 100 ha'!$J$2,BB271:BD272))</f>
        <v>0</v>
      </c>
    </row>
    <row r="272" spans="14:57" ht="15" hidden="1" x14ac:dyDescent="0.25">
      <c r="U272" s="157" t="s">
        <v>332</v>
      </c>
      <c r="V272" s="67">
        <f>V270</f>
        <v>6</v>
      </c>
      <c r="W272" s="67" t="s">
        <v>317</v>
      </c>
      <c r="X272" s="65">
        <f>IF($K$43&gt;'DB &gt; 100 ha'!$R$31,'DB &gt; 100 ha'!$P$32,IF($K$43&gt;'DB &gt; 100 ha'!$R$30,'DB &gt; 100 ha'!$P$31,IF($K$43&gt;='DB &gt; 100 ha'!$Q$30,'DB &gt; 100 ha'!$P$26,0)))</f>
        <v>0</v>
      </c>
      <c r="Z272" s="67">
        <f>Z270</f>
        <v>6</v>
      </c>
      <c r="AA272" s="67" t="s">
        <v>317</v>
      </c>
      <c r="AB272" s="65">
        <f>IF($K$43&gt;'DB &gt; 100 ha'!$R$31,'DB &gt; 100 ha'!$P$32,IF($K$43&gt;'DB &gt; 100 ha'!$R$30,'DB &gt; 100 ha'!$P$31,IF($K$43&gt;='DB &gt; 100 ha'!$Q$30,'DB &gt; 100 ha'!$P$26,0)))</f>
        <v>0</v>
      </c>
      <c r="AC272" s="300"/>
      <c r="AD272" s="67">
        <f>AD270</f>
        <v>6</v>
      </c>
      <c r="AE272" s="67" t="s">
        <v>317</v>
      </c>
      <c r="AF272" s="65">
        <f>IF($K$43&gt;'DB &gt; 100 ha'!$R$31,'DB &gt; 100 ha'!$P$32,IF($K$43&gt;'DB &gt; 100 ha'!$R$30,'DB &gt; 100 ha'!$P$31,IF($K$43&gt;='DB &gt; 100 ha'!$Q$30,'DB &gt; 100 ha'!$P$26,0)))</f>
        <v>0</v>
      </c>
      <c r="AG272" s="300"/>
      <c r="AH272" s="67">
        <f>AH270</f>
        <v>6</v>
      </c>
      <c r="AI272" s="67" t="s">
        <v>317</v>
      </c>
      <c r="AJ272" s="65">
        <f>IF($K$43&gt;'DB &gt; 100 ha'!$R$31,'DB &gt; 100 ha'!$P$32,IF($K$43&gt;'DB &gt; 100 ha'!$R$30,'DB &gt; 100 ha'!$P$31,IF($K$43&gt;='DB &gt; 100 ha'!$Q$30,'DB &gt; 100 ha'!$P$26,0)))</f>
        <v>0</v>
      </c>
      <c r="AK272" s="300"/>
      <c r="AL272" s="67">
        <f>AL270</f>
        <v>6</v>
      </c>
      <c r="AM272" s="67" t="s">
        <v>317</v>
      </c>
      <c r="AN272" s="65">
        <f>IF($K$43&gt;'DB &gt; 100 ha'!$R$31,'DB &gt; 100 ha'!$P$32,IF($K$43&gt;'DB &gt; 100 ha'!$R$30,'DB &gt; 100 ha'!$P$31,IF($K$43&gt;='DB &gt; 100 ha'!$Q$30,'DB &gt; 100 ha'!$P$26,0)))</f>
        <v>0</v>
      </c>
      <c r="AO272" s="300"/>
      <c r="AP272" s="67">
        <f>AP270</f>
        <v>6</v>
      </c>
      <c r="AQ272" s="67" t="s">
        <v>317</v>
      </c>
      <c r="AR272" s="65">
        <f>IF($K$43&gt;'DB &gt; 100 ha'!$R$31,'DB &gt; 100 ha'!$P$32,IF($K$43&gt;'DB &gt; 100 ha'!$R$30,'DB &gt; 100 ha'!$P$31,IF($K$43&gt;='DB &gt; 100 ha'!$Q$30,'DB &gt; 100 ha'!$P$26,0)))</f>
        <v>0</v>
      </c>
      <c r="AS272" s="300"/>
      <c r="AT272" s="67">
        <f>AT270</f>
        <v>6</v>
      </c>
      <c r="AU272" s="67" t="s">
        <v>317</v>
      </c>
      <c r="AV272" s="65">
        <f>IF($K$43&gt;'DB &gt; 100 ha'!$R$31,'DB &gt; 100 ha'!$P$32,IF($K$43&gt;'DB &gt; 100 ha'!$R$30,'DB &gt; 100 ha'!$P$31,IF($K$43&gt;='DB &gt; 100 ha'!$Q$30,'DB &gt; 100 ha'!$P$26,0)))</f>
        <v>0</v>
      </c>
      <c r="AW272" s="300"/>
      <c r="AX272" s="67">
        <f>AX270</f>
        <v>6</v>
      </c>
      <c r="AY272" s="67" t="s">
        <v>317</v>
      </c>
      <c r="AZ272" s="65">
        <f>IF($K$43&gt;'DB &gt; 100 ha'!$R$31,'DB &gt; 100 ha'!$P$32,IF($K$43&gt;'DB &gt; 100 ha'!$R$30,'DB &gt; 100 ha'!$P$31,IF($K$43&gt;='DB &gt; 100 ha'!$Q$30,'DB &gt; 100 ha'!$P$26,0)))</f>
        <v>0</v>
      </c>
      <c r="BA272" s="300"/>
      <c r="BB272" s="67">
        <f>BB270</f>
        <v>6</v>
      </c>
      <c r="BC272" s="67" t="s">
        <v>317</v>
      </c>
      <c r="BD272" s="65">
        <f>IF($K$43&gt;'DB &gt; 100 ha'!$R$31,'DB &gt; 100 ha'!$P$32,IF($K$43&gt;'DB &gt; 100 ha'!$R$30,'DB &gt; 100 ha'!$P$31,IF($K$43&gt;='DB &gt; 100 ha'!$Q$30,'DB &gt; 100 ha'!$P$26,0)))</f>
        <v>0</v>
      </c>
      <c r="BE272" s="300"/>
    </row>
    <row r="273" spans="21:57" ht="15" hidden="1" x14ac:dyDescent="0.25">
      <c r="U273" s="157" t="s">
        <v>315</v>
      </c>
      <c r="V273" s="77" t="s">
        <v>24</v>
      </c>
      <c r="W273" s="77" t="s">
        <v>28</v>
      </c>
      <c r="X273" s="77" t="s">
        <v>29</v>
      </c>
      <c r="Y273" s="300">
        <f>DGET('DB &gt; 100 ha'!$F$2:$N$41,'DB &gt; 100 ha'!$K$2,V273:X274)</f>
        <v>41</v>
      </c>
      <c r="Z273" s="77" t="s">
        <v>24</v>
      </c>
      <c r="AA273" s="77" t="s">
        <v>28</v>
      </c>
      <c r="AB273" s="77" t="s">
        <v>29</v>
      </c>
      <c r="AC273" s="300">
        <f>DGET('DB &gt; 100 ha'!$F$2:$N$41,'DB &gt; 100 ha'!$K$2,Z273:AB274)</f>
        <v>41</v>
      </c>
      <c r="AD273" s="77" t="s">
        <v>24</v>
      </c>
      <c r="AE273" s="77" t="s">
        <v>28</v>
      </c>
      <c r="AF273" s="77" t="s">
        <v>29</v>
      </c>
      <c r="AG273" s="300">
        <f>DGET('DB &gt; 100 ha'!$F$2:$N$41,'DB &gt; 100 ha'!$K$2,AD273:AF274)</f>
        <v>41</v>
      </c>
      <c r="AH273" s="77" t="s">
        <v>24</v>
      </c>
      <c r="AI273" s="77" t="s">
        <v>28</v>
      </c>
      <c r="AJ273" s="77" t="s">
        <v>29</v>
      </c>
      <c r="AK273" s="300">
        <f>DGET('DB &gt; 100 ha'!$F$2:$N$41,'DB &gt; 100 ha'!$K$2,AH273:AJ274)</f>
        <v>41</v>
      </c>
      <c r="AL273" s="77" t="s">
        <v>24</v>
      </c>
      <c r="AM273" s="77" t="s">
        <v>28</v>
      </c>
      <c r="AN273" s="77" t="s">
        <v>29</v>
      </c>
      <c r="AO273" s="300">
        <f>DGET('DB &gt; 100 ha'!$F$2:$N$41,'DB &gt; 100 ha'!$K$2,AL273:AN274)</f>
        <v>41</v>
      </c>
      <c r="AP273" s="77" t="s">
        <v>24</v>
      </c>
      <c r="AQ273" s="77" t="s">
        <v>28</v>
      </c>
      <c r="AR273" s="77" t="s">
        <v>29</v>
      </c>
      <c r="AS273" s="300">
        <f>DGET('DB &gt; 100 ha'!$F$2:$N$41,'DB &gt; 100 ha'!$K$2,AP273:AR274)</f>
        <v>41</v>
      </c>
      <c r="AT273" s="77" t="s">
        <v>24</v>
      </c>
      <c r="AU273" s="77" t="s">
        <v>28</v>
      </c>
      <c r="AV273" s="77" t="s">
        <v>29</v>
      </c>
      <c r="AW273" s="300">
        <f>DGET('DB &gt; 100 ha'!$F$2:$N$41,'DB &gt; 100 ha'!$K$2,AT273:AV274)</f>
        <v>41</v>
      </c>
      <c r="AX273" s="77" t="s">
        <v>24</v>
      </c>
      <c r="AY273" s="77" t="s">
        <v>28</v>
      </c>
      <c r="AZ273" s="77" t="s">
        <v>29</v>
      </c>
      <c r="BA273" s="300">
        <f>DGET('DB &gt; 100 ha'!$F$2:$N$41,'DB &gt; 100 ha'!$K$2,AX273:AZ274)</f>
        <v>41</v>
      </c>
      <c r="BB273" s="77" t="s">
        <v>24</v>
      </c>
      <c r="BC273" s="77" t="s">
        <v>28</v>
      </c>
      <c r="BD273" s="77" t="s">
        <v>29</v>
      </c>
      <c r="BE273" s="300">
        <f>DGET('DB &gt; 100 ha'!$F$2:$N$41,'DB &gt; 100 ha'!$K$2,BB273:BD274)</f>
        <v>41</v>
      </c>
    </row>
    <row r="274" spans="21:57" ht="15" hidden="1" x14ac:dyDescent="0.25">
      <c r="U274" s="157" t="s">
        <v>336</v>
      </c>
      <c r="V274" s="67">
        <f>V272</f>
        <v>6</v>
      </c>
      <c r="W274" s="67" t="s">
        <v>317</v>
      </c>
      <c r="X274" s="65">
        <v>1</v>
      </c>
      <c r="Z274" s="67">
        <f>Z272</f>
        <v>6</v>
      </c>
      <c r="AA274" s="67" t="s">
        <v>317</v>
      </c>
      <c r="AB274" s="65">
        <v>1</v>
      </c>
      <c r="AD274" s="67">
        <f>AD272</f>
        <v>6</v>
      </c>
      <c r="AE274" s="67" t="s">
        <v>317</v>
      </c>
      <c r="AF274" s="65">
        <v>1</v>
      </c>
      <c r="AH274" s="67">
        <f>AH272</f>
        <v>6</v>
      </c>
      <c r="AI274" s="67" t="s">
        <v>317</v>
      </c>
      <c r="AJ274" s="65">
        <v>1</v>
      </c>
      <c r="AL274" s="67">
        <f>AL272</f>
        <v>6</v>
      </c>
      <c r="AM274" s="67" t="s">
        <v>317</v>
      </c>
      <c r="AN274" s="65">
        <v>1</v>
      </c>
      <c r="AP274" s="67">
        <f>AP272</f>
        <v>6</v>
      </c>
      <c r="AQ274" s="67" t="s">
        <v>317</v>
      </c>
      <c r="AR274" s="65">
        <v>1</v>
      </c>
      <c r="AT274" s="67">
        <f>AT272</f>
        <v>6</v>
      </c>
      <c r="AU274" s="67" t="s">
        <v>317</v>
      </c>
      <c r="AV274" s="65">
        <v>1</v>
      </c>
      <c r="AX274" s="67">
        <f>AX272</f>
        <v>6</v>
      </c>
      <c r="AY274" s="67" t="s">
        <v>317</v>
      </c>
      <c r="AZ274" s="65">
        <v>1</v>
      </c>
      <c r="BB274" s="67">
        <f>BB272</f>
        <v>6</v>
      </c>
      <c r="BC274" s="67" t="s">
        <v>317</v>
      </c>
      <c r="BD274" s="65">
        <v>1</v>
      </c>
    </row>
    <row r="275" spans="21:57" ht="15" hidden="1" x14ac:dyDescent="0.25">
      <c r="U275" s="157" t="s">
        <v>315</v>
      </c>
      <c r="V275" s="77" t="s">
        <v>24</v>
      </c>
      <c r="W275" s="77" t="s">
        <v>28</v>
      </c>
      <c r="X275" s="77" t="s">
        <v>29</v>
      </c>
      <c r="Y275" s="300">
        <f>DGET('DB &gt; 100 ha'!$F$2:$N$41,'DB &gt; 100 ha'!$L$2,V275:X276)</f>
        <v>11</v>
      </c>
      <c r="Z275" s="77" t="s">
        <v>24</v>
      </c>
      <c r="AA275" s="77" t="s">
        <v>28</v>
      </c>
      <c r="AB275" s="77" t="s">
        <v>29</v>
      </c>
      <c r="AC275" s="300">
        <f>DGET('DB &gt; 100 ha'!$F$2:$N$41,'DB &gt; 100 ha'!$L$2,Z275:AB276)</f>
        <v>11</v>
      </c>
      <c r="AD275" s="77" t="s">
        <v>24</v>
      </c>
      <c r="AE275" s="77" t="s">
        <v>28</v>
      </c>
      <c r="AF275" s="77" t="s">
        <v>29</v>
      </c>
      <c r="AG275" s="300">
        <f>DGET('DB &gt; 100 ha'!$F$2:$N$41,'DB &gt; 100 ha'!$L$2,AD275:AF276)</f>
        <v>11</v>
      </c>
      <c r="AH275" s="77" t="s">
        <v>24</v>
      </c>
      <c r="AI275" s="77" t="s">
        <v>28</v>
      </c>
      <c r="AJ275" s="77" t="s">
        <v>29</v>
      </c>
      <c r="AK275" s="300">
        <f>DGET('DB &gt; 100 ha'!$F$2:$N$41,'DB &gt; 100 ha'!$L$2,AH275:AJ276)</f>
        <v>11</v>
      </c>
      <c r="AL275" s="77" t="s">
        <v>24</v>
      </c>
      <c r="AM275" s="77" t="s">
        <v>28</v>
      </c>
      <c r="AN275" s="77" t="s">
        <v>29</v>
      </c>
      <c r="AO275" s="300">
        <f>DGET('DB &gt; 100 ha'!$F$2:$N$41,'DB &gt; 100 ha'!$L$2,AL275:AN276)</f>
        <v>11</v>
      </c>
      <c r="AP275" s="77" t="s">
        <v>24</v>
      </c>
      <c r="AQ275" s="77" t="s">
        <v>28</v>
      </c>
      <c r="AR275" s="77" t="s">
        <v>29</v>
      </c>
      <c r="AS275" s="300">
        <f>DGET('DB &gt; 100 ha'!$F$2:$N$41,'DB &gt; 100 ha'!$L$2,AP275:AR276)</f>
        <v>11</v>
      </c>
      <c r="AT275" s="77" t="s">
        <v>24</v>
      </c>
      <c r="AU275" s="77" t="s">
        <v>28</v>
      </c>
      <c r="AV275" s="77" t="s">
        <v>29</v>
      </c>
      <c r="AW275" s="300">
        <f>DGET('DB &gt; 100 ha'!$F$2:$N$41,'DB &gt; 100 ha'!$L$2,AT275:AV276)</f>
        <v>11</v>
      </c>
      <c r="AX275" s="77" t="s">
        <v>24</v>
      </c>
      <c r="AY275" s="77" t="s">
        <v>28</v>
      </c>
      <c r="AZ275" s="77" t="s">
        <v>29</v>
      </c>
      <c r="BA275" s="300">
        <f>DGET('DB &gt; 100 ha'!$F$2:$N$41,'DB &gt; 100 ha'!$L$2,AX275:AZ276)</f>
        <v>11</v>
      </c>
      <c r="BB275" s="77" t="s">
        <v>24</v>
      </c>
      <c r="BC275" s="77" t="s">
        <v>28</v>
      </c>
      <c r="BD275" s="77" t="s">
        <v>29</v>
      </c>
      <c r="BE275" s="300">
        <f>DGET('DB &gt; 100 ha'!$F$2:$N$41,'DB &gt; 100 ha'!$L$2,BB275:BD276)</f>
        <v>11</v>
      </c>
    </row>
    <row r="276" spans="21:57" ht="15" hidden="1" x14ac:dyDescent="0.25">
      <c r="U276" s="157" t="s">
        <v>337</v>
      </c>
      <c r="V276" s="67">
        <f>V274</f>
        <v>6</v>
      </c>
      <c r="W276" s="77" t="str">
        <f>W274</f>
        <v>&lt;20</v>
      </c>
      <c r="X276" s="65">
        <f>X274</f>
        <v>1</v>
      </c>
      <c r="Z276" s="67">
        <f>Z274</f>
        <v>6</v>
      </c>
      <c r="AA276" s="77" t="str">
        <f>AA274</f>
        <v>&lt;20</v>
      </c>
      <c r="AB276" s="65">
        <f>AB274</f>
        <v>1</v>
      </c>
      <c r="AD276" s="67">
        <f>AD274</f>
        <v>6</v>
      </c>
      <c r="AE276" s="77" t="str">
        <f>AE274</f>
        <v>&lt;20</v>
      </c>
      <c r="AF276" s="65">
        <f>AF274</f>
        <v>1</v>
      </c>
      <c r="AH276" s="67">
        <f>AH274</f>
        <v>6</v>
      </c>
      <c r="AI276" s="77" t="str">
        <f>AI274</f>
        <v>&lt;20</v>
      </c>
      <c r="AJ276" s="65">
        <f>AJ274</f>
        <v>1</v>
      </c>
      <c r="AL276" s="67">
        <f>AL274</f>
        <v>6</v>
      </c>
      <c r="AM276" s="77" t="str">
        <f>AM274</f>
        <v>&lt;20</v>
      </c>
      <c r="AN276" s="65">
        <f>AN274</f>
        <v>1</v>
      </c>
      <c r="AP276" s="67">
        <f>AP274</f>
        <v>6</v>
      </c>
      <c r="AQ276" s="77" t="str">
        <f>AQ274</f>
        <v>&lt;20</v>
      </c>
      <c r="AR276" s="65">
        <f>AR274</f>
        <v>1</v>
      </c>
      <c r="AT276" s="67">
        <f>AT274</f>
        <v>6</v>
      </c>
      <c r="AU276" s="77" t="str">
        <f>AU274</f>
        <v>&lt;20</v>
      </c>
      <c r="AV276" s="65">
        <f>AV274</f>
        <v>1</v>
      </c>
      <c r="AX276" s="67">
        <f>AX274</f>
        <v>6</v>
      </c>
      <c r="AY276" s="77" t="str">
        <f>AY274</f>
        <v>&lt;20</v>
      </c>
      <c r="AZ276" s="65">
        <f>AZ274</f>
        <v>1</v>
      </c>
      <c r="BB276" s="67">
        <f>BB274</f>
        <v>6</v>
      </c>
      <c r="BC276" s="77" t="str">
        <f>BC274</f>
        <v>&lt;20</v>
      </c>
      <c r="BD276" s="65">
        <f>BD274</f>
        <v>1</v>
      </c>
    </row>
    <row r="277" spans="21:57" ht="15" hidden="1" x14ac:dyDescent="0.25">
      <c r="U277" s="157" t="s">
        <v>315</v>
      </c>
      <c r="V277" s="77" t="s">
        <v>24</v>
      </c>
      <c r="W277" s="77" t="s">
        <v>28</v>
      </c>
      <c r="X277" s="77" t="s">
        <v>29</v>
      </c>
      <c r="Y277" s="300">
        <f>DGET('DB &gt; 100 ha'!$F$2:$N$41,'DB &gt; 100 ha'!$M$2,V277:X278)</f>
        <v>0</v>
      </c>
      <c r="Z277" s="77" t="s">
        <v>24</v>
      </c>
      <c r="AA277" s="77" t="s">
        <v>28</v>
      </c>
      <c r="AB277" s="77" t="s">
        <v>29</v>
      </c>
      <c r="AC277" s="300">
        <f>DGET('DB &gt; 100 ha'!$F$2:$N$41,'DB &gt; 100 ha'!$M$2,Z277:AB278)</f>
        <v>0</v>
      </c>
      <c r="AD277" s="77" t="s">
        <v>24</v>
      </c>
      <c r="AE277" s="77" t="s">
        <v>28</v>
      </c>
      <c r="AF277" s="77" t="s">
        <v>29</v>
      </c>
      <c r="AG277" s="300">
        <f>DGET('DB &gt; 100 ha'!$F$2:$N$41,'DB &gt; 100 ha'!$M$2,AD277:AF278)</f>
        <v>0</v>
      </c>
      <c r="AH277" s="77" t="s">
        <v>24</v>
      </c>
      <c r="AI277" s="77" t="s">
        <v>28</v>
      </c>
      <c r="AJ277" s="77" t="s">
        <v>29</v>
      </c>
      <c r="AK277" s="300">
        <f>DGET('DB &gt; 100 ha'!$F$2:$N$41,'DB &gt; 100 ha'!$M$2,AH277:AJ278)</f>
        <v>0</v>
      </c>
      <c r="AL277" s="77" t="s">
        <v>24</v>
      </c>
      <c r="AM277" s="77" t="s">
        <v>28</v>
      </c>
      <c r="AN277" s="77" t="s">
        <v>29</v>
      </c>
      <c r="AO277" s="300">
        <f>DGET('DB &gt; 100 ha'!$F$2:$N$41,'DB &gt; 100 ha'!$M$2,AL277:AN278)</f>
        <v>0</v>
      </c>
      <c r="AP277" s="77" t="s">
        <v>24</v>
      </c>
      <c r="AQ277" s="77" t="s">
        <v>28</v>
      </c>
      <c r="AR277" s="77" t="s">
        <v>29</v>
      </c>
      <c r="AS277" s="300">
        <f>DGET('DB &gt; 100 ha'!$F$2:$N$41,'DB &gt; 100 ha'!$M$2,AP277:AR278)</f>
        <v>0</v>
      </c>
      <c r="AT277" s="77" t="s">
        <v>24</v>
      </c>
      <c r="AU277" s="77" t="s">
        <v>28</v>
      </c>
      <c r="AV277" s="77" t="s">
        <v>29</v>
      </c>
      <c r="AW277" s="300">
        <f>DGET('DB &gt; 100 ha'!$F$2:$N$41,'DB &gt; 100 ha'!$M$2,AT277:AV278)</f>
        <v>0</v>
      </c>
      <c r="AX277" s="77" t="s">
        <v>24</v>
      </c>
      <c r="AY277" s="77" t="s">
        <v>28</v>
      </c>
      <c r="AZ277" s="77" t="s">
        <v>29</v>
      </c>
      <c r="BA277" s="300">
        <f>DGET('DB &gt; 100 ha'!$F$2:$N$41,'DB &gt; 100 ha'!$M$2,AX277:AZ278)</f>
        <v>0</v>
      </c>
      <c r="BB277" s="77" t="s">
        <v>24</v>
      </c>
      <c r="BC277" s="77" t="s">
        <v>28</v>
      </c>
      <c r="BD277" s="77" t="s">
        <v>29</v>
      </c>
      <c r="BE277" s="300">
        <f>DGET('DB &gt; 100 ha'!$F$2:$N$41,'DB &gt; 100 ha'!$M$2,BB277:BD278)</f>
        <v>0</v>
      </c>
    </row>
    <row r="278" spans="21:57" ht="15" hidden="1" x14ac:dyDescent="0.25">
      <c r="U278" s="157" t="s">
        <v>342</v>
      </c>
      <c r="V278" s="67">
        <f>V276</f>
        <v>6</v>
      </c>
      <c r="W278" s="77" t="str">
        <f>W276</f>
        <v>&lt;20</v>
      </c>
      <c r="X278" s="65">
        <f>$O$64+1</f>
        <v>1</v>
      </c>
      <c r="Z278" s="67">
        <f>Z276</f>
        <v>6</v>
      </c>
      <c r="AA278" s="77" t="str">
        <f>AA276</f>
        <v>&lt;20</v>
      </c>
      <c r="AB278" s="65">
        <f>$O$64+1</f>
        <v>1</v>
      </c>
      <c r="AD278" s="67">
        <f>AD276</f>
        <v>6</v>
      </c>
      <c r="AE278" s="77" t="str">
        <f>AE276</f>
        <v>&lt;20</v>
      </c>
      <c r="AF278" s="65">
        <f>$O$64+1</f>
        <v>1</v>
      </c>
      <c r="AH278" s="67">
        <f>AH276</f>
        <v>6</v>
      </c>
      <c r="AI278" s="77" t="str">
        <f>AI276</f>
        <v>&lt;20</v>
      </c>
      <c r="AJ278" s="65">
        <f>$O$64+1</f>
        <v>1</v>
      </c>
      <c r="AL278" s="67">
        <f>AL276</f>
        <v>6</v>
      </c>
      <c r="AM278" s="77" t="str">
        <f>AM276</f>
        <v>&lt;20</v>
      </c>
      <c r="AN278" s="65">
        <f>$O$64+1</f>
        <v>1</v>
      </c>
      <c r="AP278" s="67">
        <f>AP276</f>
        <v>6</v>
      </c>
      <c r="AQ278" s="77" t="str">
        <f>AQ276</f>
        <v>&lt;20</v>
      </c>
      <c r="AR278" s="65">
        <f>$O$64+1</f>
        <v>1</v>
      </c>
      <c r="AT278" s="67">
        <f>AT276</f>
        <v>6</v>
      </c>
      <c r="AU278" s="77" t="str">
        <f>AU276</f>
        <v>&lt;20</v>
      </c>
      <c r="AV278" s="65">
        <f>$O$64+1</f>
        <v>1</v>
      </c>
      <c r="AX278" s="67">
        <f>AX276</f>
        <v>6</v>
      </c>
      <c r="AY278" s="77" t="str">
        <f>AY276</f>
        <v>&lt;20</v>
      </c>
      <c r="AZ278" s="65">
        <f>$O$64+1</f>
        <v>1</v>
      </c>
      <c r="BB278" s="67">
        <f>BB276</f>
        <v>6</v>
      </c>
      <c r="BC278" s="77" t="str">
        <f>BC276</f>
        <v>&lt;20</v>
      </c>
      <c r="BD278" s="65">
        <f>$O$64+1</f>
        <v>1</v>
      </c>
    </row>
    <row r="279" spans="21:57" hidden="1" x14ac:dyDescent="0.2"/>
    <row r="280" spans="21:57" hidden="1" x14ac:dyDescent="0.2">
      <c r="U280" s="65" t="s">
        <v>104</v>
      </c>
      <c r="V280" s="65" t="s">
        <v>24</v>
      </c>
      <c r="W280" s="65" t="s">
        <v>25</v>
      </c>
      <c r="X280" s="65" t="s">
        <v>110</v>
      </c>
      <c r="Y280" s="65" t="s">
        <v>24</v>
      </c>
      <c r="Z280" s="65" t="s">
        <v>25</v>
      </c>
      <c r="AA280" s="65" t="s">
        <v>110</v>
      </c>
      <c r="AB280" s="65" t="s">
        <v>24</v>
      </c>
      <c r="AC280" s="65" t="s">
        <v>25</v>
      </c>
      <c r="AD280" s="65" t="s">
        <v>110</v>
      </c>
      <c r="AE280" s="65" t="s">
        <v>24</v>
      </c>
      <c r="AF280" s="65" t="s">
        <v>25</v>
      </c>
      <c r="AG280" s="65" t="s">
        <v>110</v>
      </c>
      <c r="AH280" s="65" t="s">
        <v>24</v>
      </c>
      <c r="AI280" s="65" t="s">
        <v>25</v>
      </c>
      <c r="AJ280" s="65" t="s">
        <v>110</v>
      </c>
      <c r="AK280" s="65" t="s">
        <v>24</v>
      </c>
      <c r="AL280" s="65" t="s">
        <v>25</v>
      </c>
      <c r="AM280" s="65" t="s">
        <v>110</v>
      </c>
      <c r="AN280" s="65" t="s">
        <v>24</v>
      </c>
      <c r="AO280" s="65" t="s">
        <v>25</v>
      </c>
      <c r="AP280" s="65" t="s">
        <v>110</v>
      </c>
      <c r="AQ280" s="65" t="s">
        <v>24</v>
      </c>
      <c r="AR280" s="65" t="s">
        <v>25</v>
      </c>
      <c r="AS280" s="65" t="s">
        <v>110</v>
      </c>
      <c r="AT280" s="65" t="s">
        <v>24</v>
      </c>
      <c r="AU280" s="65" t="s">
        <v>25</v>
      </c>
      <c r="AV280" s="65" t="s">
        <v>110</v>
      </c>
    </row>
    <row r="281" spans="21:57" hidden="1" x14ac:dyDescent="0.2">
      <c r="V281" s="65">
        <f>IF(D90&lt;3,2,ROUND(D90/5,1)*5)</f>
        <v>2</v>
      </c>
      <c r="W281" s="65">
        <v>0</v>
      </c>
      <c r="X281" s="65">
        <v>12</v>
      </c>
      <c r="Y281" s="65">
        <f>IF(E90&lt;3,2,ROUND(E90/5,1)*5)</f>
        <v>2</v>
      </c>
      <c r="Z281" s="65">
        <f>W281</f>
        <v>0</v>
      </c>
      <c r="AA281" s="65">
        <f>X281</f>
        <v>12</v>
      </c>
      <c r="AB281" s="65">
        <f>IF(F90&lt;3,2,ROUND(F90/5,1)*5)</f>
        <v>2</v>
      </c>
      <c r="AC281" s="65">
        <f>$Z$281</f>
        <v>0</v>
      </c>
      <c r="AD281" s="65">
        <f>X281</f>
        <v>12</v>
      </c>
      <c r="AE281" s="65">
        <f>IF(G90&lt;3,2,ROUND(G90/5,1)*5)</f>
        <v>2</v>
      </c>
      <c r="AF281" s="65">
        <f>$Z$281</f>
        <v>0</v>
      </c>
      <c r="AG281" s="65">
        <f>X281</f>
        <v>12</v>
      </c>
      <c r="AH281" s="65">
        <f>IF(H90&lt;3,2,ROUND(H90/5,1)*5)</f>
        <v>2</v>
      </c>
      <c r="AI281" s="65">
        <f>$Z$281</f>
        <v>0</v>
      </c>
      <c r="AJ281" s="65">
        <f>X281</f>
        <v>12</v>
      </c>
      <c r="AK281" s="65">
        <f>IF(I90&lt;3,2,ROUND(I90/5,1)*5)</f>
        <v>2</v>
      </c>
      <c r="AL281" s="65">
        <f>$Z$281</f>
        <v>0</v>
      </c>
      <c r="AM281" s="65">
        <f>X281</f>
        <v>12</v>
      </c>
      <c r="AN281" s="65">
        <f>IF(J90&lt;3,2,ROUND(J90/5,1)*5)</f>
        <v>2</v>
      </c>
      <c r="AO281" s="65">
        <f>$Z$281</f>
        <v>0</v>
      </c>
      <c r="AP281" s="65">
        <f>AM281</f>
        <v>12</v>
      </c>
      <c r="AQ281" s="65">
        <f>IF(K90&lt;3,2,ROUND(K90/5,1)*5)</f>
        <v>2</v>
      </c>
      <c r="AR281" s="65">
        <f>$Z$281</f>
        <v>0</v>
      </c>
      <c r="AS281" s="65">
        <f>AP281</f>
        <v>12</v>
      </c>
      <c r="AT281" s="65">
        <f>IF(L90&lt;3,2,ROUND(L90/5,1)*5)</f>
        <v>2</v>
      </c>
      <c r="AU281" s="65">
        <f>$Z$281</f>
        <v>0</v>
      </c>
      <c r="AV281" s="65">
        <f>AS281</f>
        <v>12</v>
      </c>
    </row>
    <row r="282" spans="21:57" ht="15" hidden="1" x14ac:dyDescent="0.25">
      <c r="U282" s="298" t="s">
        <v>315</v>
      </c>
      <c r="V282" s="77" t="s">
        <v>24</v>
      </c>
      <c r="W282" s="77" t="s">
        <v>28</v>
      </c>
      <c r="X282" s="77" t="s">
        <v>29</v>
      </c>
      <c r="Y282" s="78"/>
      <c r="Z282" s="77" t="s">
        <v>24</v>
      </c>
      <c r="AA282" s="77" t="s">
        <v>28</v>
      </c>
      <c r="AB282" s="77" t="s">
        <v>29</v>
      </c>
      <c r="AC282" s="78"/>
      <c r="AD282" s="77" t="s">
        <v>24</v>
      </c>
      <c r="AE282" s="77" t="s">
        <v>28</v>
      </c>
      <c r="AF282" s="77" t="s">
        <v>29</v>
      </c>
      <c r="AG282" s="78"/>
      <c r="AH282" s="77" t="s">
        <v>24</v>
      </c>
      <c r="AI282" s="77" t="s">
        <v>28</v>
      </c>
      <c r="AJ282" s="77" t="s">
        <v>29</v>
      </c>
      <c r="AK282" s="78"/>
      <c r="AL282" s="77" t="s">
        <v>24</v>
      </c>
      <c r="AM282" s="77" t="s">
        <v>28</v>
      </c>
      <c r="AN282" s="77" t="s">
        <v>29</v>
      </c>
      <c r="AO282" s="78"/>
      <c r="AP282" s="77" t="s">
        <v>24</v>
      </c>
      <c r="AQ282" s="77" t="s">
        <v>28</v>
      </c>
      <c r="AR282" s="77" t="s">
        <v>29</v>
      </c>
      <c r="AS282" s="78"/>
      <c r="AT282" s="77" t="s">
        <v>24</v>
      </c>
      <c r="AU282" s="77" t="s">
        <v>28</v>
      </c>
      <c r="AV282" s="77" t="s">
        <v>29</v>
      </c>
      <c r="AW282" s="78"/>
      <c r="AX282" s="77" t="s">
        <v>24</v>
      </c>
      <c r="AY282" s="77" t="s">
        <v>28</v>
      </c>
      <c r="AZ282" s="77" t="s">
        <v>29</v>
      </c>
      <c r="BA282" s="78"/>
      <c r="BB282" s="77" t="s">
        <v>24</v>
      </c>
      <c r="BC282" s="77" t="s">
        <v>28</v>
      </c>
      <c r="BD282" s="77" t="s">
        <v>29</v>
      </c>
      <c r="BE282" s="78"/>
    </row>
    <row r="283" spans="21:57" ht="15" hidden="1" x14ac:dyDescent="0.25">
      <c r="U283" s="299" t="s">
        <v>316</v>
      </c>
      <c r="V283" s="67">
        <f>IF(D90&lt;7,6,ROUND(D90,0.1))</f>
        <v>6</v>
      </c>
      <c r="W283" s="67" t="s">
        <v>317</v>
      </c>
      <c r="X283" s="67">
        <f>IF($K$42&lt;='DB &gt; 100 ha'!R33,1,IF($K$42&gt;='DB &gt; 100 ha'!$Q$28,3,2))</f>
        <v>1</v>
      </c>
      <c r="Y283" s="300">
        <f>DGET('DB &gt; 100 ha'!$F$2:$N$41,'DB &gt; 100 ha'!$I$2,V282:X283)</f>
        <v>3</v>
      </c>
      <c r="Z283" s="67">
        <f>IF(E90&lt;7,6,ROUND(E90,0.1))</f>
        <v>6</v>
      </c>
      <c r="AA283" s="67" t="s">
        <v>317</v>
      </c>
      <c r="AB283" s="67">
        <f>IF($K$42&lt;='DB &gt; 100 ha'!V33,1,IF($K$42&gt;='DB &gt; 100 ha'!$Q$28,3,2))</f>
        <v>1</v>
      </c>
      <c r="AC283" s="300">
        <f>DGET('DB &gt; 100 ha'!$F$2:$N$41,'DB &gt; 100 ha'!$I$2,Z282:AB283)</f>
        <v>3</v>
      </c>
      <c r="AD283" s="67">
        <f>IF(F90&lt;7,6,ROUND(F90,0.1))</f>
        <v>6</v>
      </c>
      <c r="AE283" s="67" t="s">
        <v>317</v>
      </c>
      <c r="AF283" s="67">
        <f>IF($K$42&lt;='DB &gt; 100 ha'!Z33,1,IF($K$42&gt;='DB &gt; 100 ha'!$Q$28,3,2))</f>
        <v>1</v>
      </c>
      <c r="AG283" s="300">
        <f>DGET('DB &gt; 100 ha'!$F$2:$N$41,'DB &gt; 100 ha'!$I$2,AD282:AF283)</f>
        <v>3</v>
      </c>
      <c r="AH283" s="67">
        <f>IF(G90&lt;7,6,ROUND(G90,0.1))</f>
        <v>6</v>
      </c>
      <c r="AI283" s="67" t="s">
        <v>317</v>
      </c>
      <c r="AJ283" s="67">
        <f>IF($K$42&lt;='DB &gt; 100 ha'!AD33,1,IF($K$42&gt;='DB &gt; 100 ha'!$Q$28,3,2))</f>
        <v>1</v>
      </c>
      <c r="AK283" s="300">
        <f>DGET('DB &gt; 100 ha'!$F$2:$N$41,'DB &gt; 100 ha'!$I$2,AH282:AJ283)</f>
        <v>3</v>
      </c>
      <c r="AL283" s="67">
        <f>IF(H90&lt;7,6,ROUND(H90,0.1))</f>
        <v>6</v>
      </c>
      <c r="AM283" s="67" t="s">
        <v>317</v>
      </c>
      <c r="AN283" s="67">
        <f>IF($K$42&lt;='DB &gt; 100 ha'!AH33,1,IF($K$42&gt;='DB &gt; 100 ha'!$Q$28,3,2))</f>
        <v>1</v>
      </c>
      <c r="AO283" s="300">
        <f>DGET('DB &gt; 100 ha'!$F$2:$N$41,'DB &gt; 100 ha'!$I$2,AL282:AN283)</f>
        <v>3</v>
      </c>
      <c r="AP283" s="67">
        <f>IF(I90&lt;7,6,ROUND(I90,0.1))</f>
        <v>6</v>
      </c>
      <c r="AQ283" s="67" t="s">
        <v>317</v>
      </c>
      <c r="AR283" s="67">
        <f>IF($K$42&lt;='DB &gt; 100 ha'!AL33,1,IF($K$42&gt;='DB &gt; 100 ha'!$Q$28,3,2))</f>
        <v>1</v>
      </c>
      <c r="AS283" s="300">
        <f>DGET('DB &gt; 100 ha'!$F$2:$N$41,'DB &gt; 100 ha'!$I$2,AP282:AR283)</f>
        <v>3</v>
      </c>
      <c r="AT283" s="67">
        <f>IF(J90&lt;7,6,ROUND(J90,0.1))</f>
        <v>6</v>
      </c>
      <c r="AU283" s="67" t="s">
        <v>317</v>
      </c>
      <c r="AV283" s="67">
        <f>IF($K$42&lt;='DB &gt; 100 ha'!AP33,1,IF($K$42&gt;='DB &gt; 100 ha'!$Q$28,3,2))</f>
        <v>1</v>
      </c>
      <c r="AW283" s="300">
        <f>DGET('DB &gt; 100 ha'!$F$2:$N$41,'DB &gt; 100 ha'!$I$2,AT282:AV283)</f>
        <v>3</v>
      </c>
      <c r="AX283" s="67">
        <f>IF(K90&lt;7,6,ROUND(K90,0.1))</f>
        <v>6</v>
      </c>
      <c r="AY283" s="67" t="s">
        <v>317</v>
      </c>
      <c r="AZ283" s="67">
        <f>IF($K$42&lt;='DB &gt; 100 ha'!AT33,1,IF($K$42&gt;='DB &gt; 100 ha'!$Q$28,3,2))</f>
        <v>1</v>
      </c>
      <c r="BA283" s="300">
        <f>DGET('DB &gt; 100 ha'!$F$2:$N$41,'DB &gt; 100 ha'!$I$2,AX282:AZ283)</f>
        <v>3</v>
      </c>
      <c r="BB283" s="67">
        <f>IF(L90&lt;7,6,ROUND(L90,0.1))</f>
        <v>6</v>
      </c>
      <c r="BC283" s="67" t="s">
        <v>317</v>
      </c>
      <c r="BD283" s="67">
        <f>IF($K$42&lt;='DB &gt; 100 ha'!AX33,1,IF($K$42&gt;='DB &gt; 100 ha'!$Q$28,3,2))</f>
        <v>1</v>
      </c>
      <c r="BE283" s="300">
        <f>DGET('DB &gt; 100 ha'!$F$2:$N$41,'DB &gt; 100 ha'!$I$2,BB282:BD283)</f>
        <v>3</v>
      </c>
    </row>
    <row r="284" spans="21:57" ht="15" hidden="1" x14ac:dyDescent="0.25">
      <c r="U284" s="157" t="s">
        <v>315</v>
      </c>
      <c r="V284" s="77" t="s">
        <v>24</v>
      </c>
      <c r="W284" s="77" t="s">
        <v>28</v>
      </c>
      <c r="X284" s="77" t="s">
        <v>29</v>
      </c>
      <c r="Y284" s="300">
        <f>IF(X285=0,0,DGET('DB &gt; 100 ha'!$F$2:$N$41,'DB &gt; 100 ha'!$J$2,V284:X285))</f>
        <v>0</v>
      </c>
      <c r="Z284" s="77" t="s">
        <v>24</v>
      </c>
      <c r="AA284" s="77" t="s">
        <v>28</v>
      </c>
      <c r="AB284" s="77" t="s">
        <v>29</v>
      </c>
      <c r="AC284" s="300">
        <f>IF(AB285=0,0,DGET('DB &gt; 100 ha'!$F$2:$N$41,'DB &gt; 100 ha'!$J$2,Z284:AB285))</f>
        <v>0</v>
      </c>
      <c r="AD284" s="77" t="s">
        <v>24</v>
      </c>
      <c r="AE284" s="77" t="s">
        <v>28</v>
      </c>
      <c r="AF284" s="77" t="s">
        <v>29</v>
      </c>
      <c r="AG284" s="300">
        <f>IF(AF285=0,0,DGET('DB &gt; 100 ha'!$F$2:$N$41,'DB &gt; 100 ha'!$J$2,AD284:AF285))</f>
        <v>0</v>
      </c>
      <c r="AH284" s="77" t="s">
        <v>24</v>
      </c>
      <c r="AI284" s="77" t="s">
        <v>28</v>
      </c>
      <c r="AJ284" s="77" t="s">
        <v>29</v>
      </c>
      <c r="AK284" s="300">
        <f>IF(AJ285=0,0,DGET('DB &gt; 100 ha'!$F$2:$N$41,'DB &gt; 100 ha'!$J$2,AH284:AJ285))</f>
        <v>0</v>
      </c>
      <c r="AL284" s="77" t="s">
        <v>24</v>
      </c>
      <c r="AM284" s="77" t="s">
        <v>28</v>
      </c>
      <c r="AN284" s="77" t="s">
        <v>29</v>
      </c>
      <c r="AO284" s="300">
        <f>IF(AN285=0,0,DGET('DB &gt; 100 ha'!$F$2:$N$41,'DB &gt; 100 ha'!$J$2,AL284:AN285))</f>
        <v>0</v>
      </c>
      <c r="AP284" s="77" t="s">
        <v>24</v>
      </c>
      <c r="AQ284" s="77" t="s">
        <v>28</v>
      </c>
      <c r="AR284" s="77" t="s">
        <v>29</v>
      </c>
      <c r="AS284" s="300">
        <f>IF(AR285=0,0,DGET('DB &gt; 100 ha'!$F$2:$N$41,'DB &gt; 100 ha'!$J$2,AP284:AR285))</f>
        <v>0</v>
      </c>
      <c r="AT284" s="77" t="s">
        <v>24</v>
      </c>
      <c r="AU284" s="77" t="s">
        <v>28</v>
      </c>
      <c r="AV284" s="77" t="s">
        <v>29</v>
      </c>
      <c r="AW284" s="300">
        <f>IF(AV285=0,0,DGET('DB &gt; 100 ha'!$F$2:$N$41,'DB &gt; 100 ha'!$J$2,AT284:AV285))</f>
        <v>0</v>
      </c>
      <c r="AX284" s="77" t="s">
        <v>24</v>
      </c>
      <c r="AY284" s="77" t="s">
        <v>28</v>
      </c>
      <c r="AZ284" s="77" t="s">
        <v>29</v>
      </c>
      <c r="BA284" s="300">
        <f>IF(AZ285=0,0,DGET('DB &gt; 100 ha'!$F$2:$N$41,'DB &gt; 100 ha'!$J$2,AX284:AZ285))</f>
        <v>0</v>
      </c>
      <c r="BB284" s="77" t="s">
        <v>24</v>
      </c>
      <c r="BC284" s="77" t="s">
        <v>28</v>
      </c>
      <c r="BD284" s="77" t="s">
        <v>29</v>
      </c>
      <c r="BE284" s="300">
        <f>IF(BD285=0,0,DGET('DB &gt; 100 ha'!$F$2:$N$41,'DB &gt; 100 ha'!$J$2,BB284:BD285))</f>
        <v>0</v>
      </c>
    </row>
    <row r="285" spans="21:57" ht="15" hidden="1" x14ac:dyDescent="0.25">
      <c r="U285" s="157" t="s">
        <v>332</v>
      </c>
      <c r="V285" s="67">
        <f>V283</f>
        <v>6</v>
      </c>
      <c r="W285" s="67" t="s">
        <v>317</v>
      </c>
      <c r="X285" s="65">
        <f>IF($K$43&gt;'DB &gt; 100 ha'!$R$31,'DB &gt; 100 ha'!$P$32,IF($K$43&gt;'DB &gt; 100 ha'!$R$30,'DB &gt; 100 ha'!$P$31,IF($K$43&gt;='DB &gt; 100 ha'!$Q$30,'DB &gt; 100 ha'!$P$26,0)))</f>
        <v>0</v>
      </c>
      <c r="Z285" s="67">
        <f>Z283</f>
        <v>6</v>
      </c>
      <c r="AA285" s="67" t="s">
        <v>317</v>
      </c>
      <c r="AB285" s="65">
        <f>IF($K$43&gt;'DB &gt; 100 ha'!$R$31,'DB &gt; 100 ha'!$P$32,IF($K$43&gt;'DB &gt; 100 ha'!$R$30,'DB &gt; 100 ha'!$P$31,IF($K$43&gt;='DB &gt; 100 ha'!$Q$30,'DB &gt; 100 ha'!$P$26,0)))</f>
        <v>0</v>
      </c>
      <c r="AC285" s="300"/>
      <c r="AD285" s="67">
        <f>AD283</f>
        <v>6</v>
      </c>
      <c r="AE285" s="67" t="s">
        <v>317</v>
      </c>
      <c r="AF285" s="65">
        <f>IF($K$43&gt;'DB &gt; 100 ha'!$R$31,'DB &gt; 100 ha'!$P$32,IF($K$43&gt;'DB &gt; 100 ha'!$R$30,'DB &gt; 100 ha'!$P$31,IF($K$43&gt;='DB &gt; 100 ha'!$Q$30,'DB &gt; 100 ha'!$P$26,0)))</f>
        <v>0</v>
      </c>
      <c r="AG285" s="300"/>
      <c r="AH285" s="67">
        <f>AH283</f>
        <v>6</v>
      </c>
      <c r="AI285" s="67" t="s">
        <v>317</v>
      </c>
      <c r="AJ285" s="65">
        <f>IF($K$43&gt;'DB &gt; 100 ha'!$R$31,'DB &gt; 100 ha'!$P$32,IF($K$43&gt;'DB &gt; 100 ha'!$R$30,'DB &gt; 100 ha'!$P$31,IF($K$43&gt;='DB &gt; 100 ha'!$Q$30,'DB &gt; 100 ha'!$P$26,0)))</f>
        <v>0</v>
      </c>
      <c r="AK285" s="300"/>
      <c r="AL285" s="67">
        <f>AL283</f>
        <v>6</v>
      </c>
      <c r="AM285" s="67" t="s">
        <v>317</v>
      </c>
      <c r="AN285" s="65">
        <f>IF($K$43&gt;'DB &gt; 100 ha'!$R$31,'DB &gt; 100 ha'!$P$32,IF($K$43&gt;'DB &gt; 100 ha'!$R$30,'DB &gt; 100 ha'!$P$31,IF($K$43&gt;='DB &gt; 100 ha'!$Q$30,'DB &gt; 100 ha'!$P$26,0)))</f>
        <v>0</v>
      </c>
      <c r="AO285" s="300"/>
      <c r="AP285" s="67">
        <f>AP283</f>
        <v>6</v>
      </c>
      <c r="AQ285" s="67" t="s">
        <v>317</v>
      </c>
      <c r="AR285" s="65">
        <f>IF($K$43&gt;'DB &gt; 100 ha'!$R$31,'DB &gt; 100 ha'!$P$32,IF($K$43&gt;'DB &gt; 100 ha'!$R$30,'DB &gt; 100 ha'!$P$31,IF($K$43&gt;='DB &gt; 100 ha'!$Q$30,'DB &gt; 100 ha'!$P$26,0)))</f>
        <v>0</v>
      </c>
      <c r="AS285" s="300"/>
      <c r="AT285" s="67">
        <f>AT283</f>
        <v>6</v>
      </c>
      <c r="AU285" s="67" t="s">
        <v>317</v>
      </c>
      <c r="AV285" s="65">
        <f>IF($K$43&gt;'DB &gt; 100 ha'!$R$31,'DB &gt; 100 ha'!$P$32,IF($K$43&gt;'DB &gt; 100 ha'!$R$30,'DB &gt; 100 ha'!$P$31,IF($K$43&gt;='DB &gt; 100 ha'!$Q$30,'DB &gt; 100 ha'!$P$26,0)))</f>
        <v>0</v>
      </c>
      <c r="AW285" s="300"/>
      <c r="AX285" s="67">
        <f>AX283</f>
        <v>6</v>
      </c>
      <c r="AY285" s="67" t="s">
        <v>317</v>
      </c>
      <c r="AZ285" s="65">
        <f>IF($K$43&gt;'DB &gt; 100 ha'!$R$31,'DB &gt; 100 ha'!$P$32,IF($K$43&gt;'DB &gt; 100 ha'!$R$30,'DB &gt; 100 ha'!$P$31,IF($K$43&gt;='DB &gt; 100 ha'!$Q$30,'DB &gt; 100 ha'!$P$26,0)))</f>
        <v>0</v>
      </c>
      <c r="BA285" s="300"/>
      <c r="BB285" s="67">
        <f>BB283</f>
        <v>6</v>
      </c>
      <c r="BC285" s="67" t="s">
        <v>317</v>
      </c>
      <c r="BD285" s="65">
        <f>IF($K$43&gt;'DB &gt; 100 ha'!$R$31,'DB &gt; 100 ha'!$P$32,IF($K$43&gt;'DB &gt; 100 ha'!$R$30,'DB &gt; 100 ha'!$P$31,IF($K$43&gt;='DB &gt; 100 ha'!$Q$30,'DB &gt; 100 ha'!$P$26,0)))</f>
        <v>0</v>
      </c>
      <c r="BE285" s="300"/>
    </row>
    <row r="286" spans="21:57" ht="15" hidden="1" x14ac:dyDescent="0.25">
      <c r="U286" s="157" t="s">
        <v>315</v>
      </c>
      <c r="V286" s="77" t="s">
        <v>24</v>
      </c>
      <c r="W286" s="77" t="s">
        <v>28</v>
      </c>
      <c r="X286" s="77" t="s">
        <v>29</v>
      </c>
      <c r="Y286" s="300">
        <f>DGET('DB &gt; 100 ha'!$F$2:$N$41,'DB &gt; 100 ha'!$K$2,V286:X287)</f>
        <v>41</v>
      </c>
      <c r="Z286" s="77" t="s">
        <v>24</v>
      </c>
      <c r="AA286" s="77" t="s">
        <v>28</v>
      </c>
      <c r="AB286" s="77" t="s">
        <v>29</v>
      </c>
      <c r="AC286" s="300">
        <f>DGET('DB &gt; 100 ha'!$F$2:$N$41,'DB &gt; 100 ha'!$K$2,Z286:AB287)</f>
        <v>41</v>
      </c>
      <c r="AD286" s="77" t="s">
        <v>24</v>
      </c>
      <c r="AE286" s="77" t="s">
        <v>28</v>
      </c>
      <c r="AF286" s="77" t="s">
        <v>29</v>
      </c>
      <c r="AG286" s="300">
        <f>DGET('DB &gt; 100 ha'!$F$2:$N$41,'DB &gt; 100 ha'!$K$2,AD286:AF287)</f>
        <v>41</v>
      </c>
      <c r="AH286" s="77" t="s">
        <v>24</v>
      </c>
      <c r="AI286" s="77" t="s">
        <v>28</v>
      </c>
      <c r="AJ286" s="77" t="s">
        <v>29</v>
      </c>
      <c r="AK286" s="300">
        <f>DGET('DB &gt; 100 ha'!$F$2:$N$41,'DB &gt; 100 ha'!$K$2,AH286:AJ287)</f>
        <v>41</v>
      </c>
      <c r="AL286" s="77" t="s">
        <v>24</v>
      </c>
      <c r="AM286" s="77" t="s">
        <v>28</v>
      </c>
      <c r="AN286" s="77" t="s">
        <v>29</v>
      </c>
      <c r="AO286" s="300">
        <f>DGET('DB &gt; 100 ha'!$F$2:$N$41,'DB &gt; 100 ha'!$K$2,AL286:AN287)</f>
        <v>41</v>
      </c>
      <c r="AP286" s="77" t="s">
        <v>24</v>
      </c>
      <c r="AQ286" s="77" t="s">
        <v>28</v>
      </c>
      <c r="AR286" s="77" t="s">
        <v>29</v>
      </c>
      <c r="AS286" s="300">
        <f>DGET('DB &gt; 100 ha'!$F$2:$N$41,'DB &gt; 100 ha'!$K$2,AP286:AR287)</f>
        <v>41</v>
      </c>
      <c r="AT286" s="77" t="s">
        <v>24</v>
      </c>
      <c r="AU286" s="77" t="s">
        <v>28</v>
      </c>
      <c r="AV286" s="77" t="s">
        <v>29</v>
      </c>
      <c r="AW286" s="300">
        <f>DGET('DB &gt; 100 ha'!$F$2:$N$41,'DB &gt; 100 ha'!$K$2,AT286:AV287)</f>
        <v>41</v>
      </c>
      <c r="AX286" s="77" t="s">
        <v>24</v>
      </c>
      <c r="AY286" s="77" t="s">
        <v>28</v>
      </c>
      <c r="AZ286" s="77" t="s">
        <v>29</v>
      </c>
      <c r="BA286" s="300">
        <f>DGET('DB &gt; 100 ha'!$F$2:$N$41,'DB &gt; 100 ha'!$K$2,AX286:AZ287)</f>
        <v>41</v>
      </c>
      <c r="BB286" s="77" t="s">
        <v>24</v>
      </c>
      <c r="BC286" s="77" t="s">
        <v>28</v>
      </c>
      <c r="BD286" s="77" t="s">
        <v>29</v>
      </c>
      <c r="BE286" s="300">
        <f>DGET('DB &gt; 100 ha'!$F$2:$N$41,'DB &gt; 100 ha'!$K$2,BB286:BD287)</f>
        <v>41</v>
      </c>
    </row>
    <row r="287" spans="21:57" ht="15" hidden="1" x14ac:dyDescent="0.25">
      <c r="U287" s="157" t="s">
        <v>336</v>
      </c>
      <c r="V287" s="67">
        <f>V285</f>
        <v>6</v>
      </c>
      <c r="W287" s="67" t="s">
        <v>317</v>
      </c>
      <c r="X287" s="65">
        <v>1</v>
      </c>
      <c r="Z287" s="67">
        <f>Z285</f>
        <v>6</v>
      </c>
      <c r="AA287" s="67" t="s">
        <v>317</v>
      </c>
      <c r="AB287" s="65">
        <v>1</v>
      </c>
      <c r="AD287" s="67">
        <f>AD285</f>
        <v>6</v>
      </c>
      <c r="AE287" s="67" t="s">
        <v>317</v>
      </c>
      <c r="AF287" s="65">
        <v>1</v>
      </c>
      <c r="AH287" s="67">
        <f>AH285</f>
        <v>6</v>
      </c>
      <c r="AI287" s="67" t="s">
        <v>317</v>
      </c>
      <c r="AJ287" s="65">
        <v>1</v>
      </c>
      <c r="AL287" s="67">
        <f>AL285</f>
        <v>6</v>
      </c>
      <c r="AM287" s="67" t="s">
        <v>317</v>
      </c>
      <c r="AN287" s="65">
        <v>1</v>
      </c>
      <c r="AP287" s="67">
        <f>AP285</f>
        <v>6</v>
      </c>
      <c r="AQ287" s="67" t="s">
        <v>317</v>
      </c>
      <c r="AR287" s="65">
        <v>1</v>
      </c>
      <c r="AT287" s="67">
        <f>AT285</f>
        <v>6</v>
      </c>
      <c r="AU287" s="67" t="s">
        <v>317</v>
      </c>
      <c r="AV287" s="65">
        <v>1</v>
      </c>
      <c r="AX287" s="67">
        <f>AX285</f>
        <v>6</v>
      </c>
      <c r="AY287" s="67" t="s">
        <v>317</v>
      </c>
      <c r="AZ287" s="65">
        <v>1</v>
      </c>
      <c r="BB287" s="67">
        <f>BB285</f>
        <v>6</v>
      </c>
      <c r="BC287" s="67" t="s">
        <v>317</v>
      </c>
      <c r="BD287" s="65">
        <v>1</v>
      </c>
    </row>
    <row r="288" spans="21:57" ht="15" hidden="1" x14ac:dyDescent="0.25">
      <c r="U288" s="157" t="s">
        <v>315</v>
      </c>
      <c r="V288" s="77" t="s">
        <v>24</v>
      </c>
      <c r="W288" s="77" t="s">
        <v>28</v>
      </c>
      <c r="X288" s="77" t="s">
        <v>29</v>
      </c>
      <c r="Y288" s="300">
        <f>DGET('DB &gt; 100 ha'!$F$2:$N$41,'DB &gt; 100 ha'!$L$2,V288:X289)</f>
        <v>11</v>
      </c>
      <c r="Z288" s="77" t="s">
        <v>24</v>
      </c>
      <c r="AA288" s="77" t="s">
        <v>28</v>
      </c>
      <c r="AB288" s="77" t="s">
        <v>29</v>
      </c>
      <c r="AC288" s="300">
        <f>DGET('DB &gt; 100 ha'!$F$2:$N$41,'DB &gt; 100 ha'!$L$2,Z288:AB289)</f>
        <v>11</v>
      </c>
      <c r="AD288" s="77" t="s">
        <v>24</v>
      </c>
      <c r="AE288" s="77" t="s">
        <v>28</v>
      </c>
      <c r="AF288" s="77" t="s">
        <v>29</v>
      </c>
      <c r="AG288" s="300">
        <f>DGET('DB &gt; 100 ha'!$F$2:$N$41,'DB &gt; 100 ha'!$L$2,AD288:AF289)</f>
        <v>11</v>
      </c>
      <c r="AH288" s="77" t="s">
        <v>24</v>
      </c>
      <c r="AI288" s="77" t="s">
        <v>28</v>
      </c>
      <c r="AJ288" s="77" t="s">
        <v>29</v>
      </c>
      <c r="AK288" s="300">
        <f>DGET('DB &gt; 100 ha'!$F$2:$N$41,'DB &gt; 100 ha'!$L$2,AH288:AJ289)</f>
        <v>11</v>
      </c>
      <c r="AL288" s="77" t="s">
        <v>24</v>
      </c>
      <c r="AM288" s="77" t="s">
        <v>28</v>
      </c>
      <c r="AN288" s="77" t="s">
        <v>29</v>
      </c>
      <c r="AO288" s="300">
        <f>DGET('DB &gt; 100 ha'!$F$2:$N$41,'DB &gt; 100 ha'!$L$2,AL288:AN289)</f>
        <v>11</v>
      </c>
      <c r="AP288" s="77" t="s">
        <v>24</v>
      </c>
      <c r="AQ288" s="77" t="s">
        <v>28</v>
      </c>
      <c r="AR288" s="77" t="s">
        <v>29</v>
      </c>
      <c r="AS288" s="300">
        <f>DGET('DB &gt; 100 ha'!$F$2:$N$41,'DB &gt; 100 ha'!$L$2,AP288:AR289)</f>
        <v>11</v>
      </c>
      <c r="AT288" s="77" t="s">
        <v>24</v>
      </c>
      <c r="AU288" s="77" t="s">
        <v>28</v>
      </c>
      <c r="AV288" s="77" t="s">
        <v>29</v>
      </c>
      <c r="AW288" s="300">
        <f>DGET('DB &gt; 100 ha'!$F$2:$N$41,'DB &gt; 100 ha'!$L$2,AT288:AV289)</f>
        <v>11</v>
      </c>
      <c r="AX288" s="77" t="s">
        <v>24</v>
      </c>
      <c r="AY288" s="77" t="s">
        <v>28</v>
      </c>
      <c r="AZ288" s="77" t="s">
        <v>29</v>
      </c>
      <c r="BA288" s="300">
        <f>DGET('DB &gt; 100 ha'!$F$2:$N$41,'DB &gt; 100 ha'!$L$2,AX288:AZ289)</f>
        <v>11</v>
      </c>
      <c r="BB288" s="77" t="s">
        <v>24</v>
      </c>
      <c r="BC288" s="77" t="s">
        <v>28</v>
      </c>
      <c r="BD288" s="77" t="s">
        <v>29</v>
      </c>
      <c r="BE288" s="300">
        <f>DGET('DB &gt; 100 ha'!$F$2:$N$41,'DB &gt; 100 ha'!$L$2,BB288:BD289)</f>
        <v>11</v>
      </c>
    </row>
    <row r="289" spans="21:57" ht="15" hidden="1" x14ac:dyDescent="0.25">
      <c r="U289" s="157" t="s">
        <v>337</v>
      </c>
      <c r="V289" s="67">
        <f>V287</f>
        <v>6</v>
      </c>
      <c r="W289" s="77" t="str">
        <f>W287</f>
        <v>&lt;20</v>
      </c>
      <c r="X289" s="65">
        <f>X287</f>
        <v>1</v>
      </c>
      <c r="Z289" s="67">
        <f>Z287</f>
        <v>6</v>
      </c>
      <c r="AA289" s="77" t="str">
        <f>AA287</f>
        <v>&lt;20</v>
      </c>
      <c r="AB289" s="65">
        <f>AB287</f>
        <v>1</v>
      </c>
      <c r="AD289" s="67">
        <f>AD287</f>
        <v>6</v>
      </c>
      <c r="AE289" s="77" t="str">
        <f>AE287</f>
        <v>&lt;20</v>
      </c>
      <c r="AF289" s="65">
        <f>AF287</f>
        <v>1</v>
      </c>
      <c r="AH289" s="67">
        <f>AH287</f>
        <v>6</v>
      </c>
      <c r="AI289" s="77" t="str">
        <f>AI287</f>
        <v>&lt;20</v>
      </c>
      <c r="AJ289" s="65">
        <f>AJ287</f>
        <v>1</v>
      </c>
      <c r="AL289" s="67">
        <f>AL287</f>
        <v>6</v>
      </c>
      <c r="AM289" s="77" t="str">
        <f>AM287</f>
        <v>&lt;20</v>
      </c>
      <c r="AN289" s="65">
        <f>AN287</f>
        <v>1</v>
      </c>
      <c r="AP289" s="67">
        <f>AP287</f>
        <v>6</v>
      </c>
      <c r="AQ289" s="77" t="str">
        <f>AQ287</f>
        <v>&lt;20</v>
      </c>
      <c r="AR289" s="65">
        <f>AR287</f>
        <v>1</v>
      </c>
      <c r="AT289" s="67">
        <f>AT287</f>
        <v>6</v>
      </c>
      <c r="AU289" s="77" t="str">
        <f>AU287</f>
        <v>&lt;20</v>
      </c>
      <c r="AV289" s="65">
        <f>AV287</f>
        <v>1</v>
      </c>
      <c r="AX289" s="67">
        <f>AX287</f>
        <v>6</v>
      </c>
      <c r="AY289" s="77" t="str">
        <f>AY287</f>
        <v>&lt;20</v>
      </c>
      <c r="AZ289" s="65">
        <f>AZ287</f>
        <v>1</v>
      </c>
      <c r="BB289" s="67">
        <f>BB287</f>
        <v>6</v>
      </c>
      <c r="BC289" s="77" t="str">
        <f>BC287</f>
        <v>&lt;20</v>
      </c>
      <c r="BD289" s="65">
        <f>BD287</f>
        <v>1</v>
      </c>
    </row>
    <row r="290" spans="21:57" ht="15" hidden="1" x14ac:dyDescent="0.25">
      <c r="U290" s="157" t="s">
        <v>315</v>
      </c>
      <c r="V290" s="77" t="s">
        <v>24</v>
      </c>
      <c r="W290" s="77" t="s">
        <v>28</v>
      </c>
      <c r="X290" s="77" t="s">
        <v>29</v>
      </c>
      <c r="Y290" s="300">
        <f>DGET('DB &gt; 100 ha'!$F$2:$N$41,'DB &gt; 100 ha'!$M$2,V290:X291)</f>
        <v>0</v>
      </c>
      <c r="Z290" s="77" t="s">
        <v>24</v>
      </c>
      <c r="AA290" s="77" t="s">
        <v>28</v>
      </c>
      <c r="AB290" s="77" t="s">
        <v>29</v>
      </c>
      <c r="AC290" s="300">
        <f>DGET('DB &gt; 100 ha'!$F$2:$N$41,'DB &gt; 100 ha'!$M$2,Z290:AB291)</f>
        <v>0</v>
      </c>
      <c r="AD290" s="77" t="s">
        <v>24</v>
      </c>
      <c r="AE290" s="77" t="s">
        <v>28</v>
      </c>
      <c r="AF290" s="77" t="s">
        <v>29</v>
      </c>
      <c r="AG290" s="300">
        <f>DGET('DB &gt; 100 ha'!$F$2:$N$41,'DB &gt; 100 ha'!$M$2,AD290:AF291)</f>
        <v>0</v>
      </c>
      <c r="AH290" s="77" t="s">
        <v>24</v>
      </c>
      <c r="AI290" s="77" t="s">
        <v>28</v>
      </c>
      <c r="AJ290" s="77" t="s">
        <v>29</v>
      </c>
      <c r="AK290" s="300">
        <f>DGET('DB &gt; 100 ha'!$F$2:$N$41,'DB &gt; 100 ha'!$M$2,AH290:AJ291)</f>
        <v>0</v>
      </c>
      <c r="AL290" s="77" t="s">
        <v>24</v>
      </c>
      <c r="AM290" s="77" t="s">
        <v>28</v>
      </c>
      <c r="AN290" s="77" t="s">
        <v>29</v>
      </c>
      <c r="AO290" s="300">
        <f>DGET('DB &gt; 100 ha'!$F$2:$N$41,'DB &gt; 100 ha'!$M$2,AL290:AN291)</f>
        <v>0</v>
      </c>
      <c r="AP290" s="77" t="s">
        <v>24</v>
      </c>
      <c r="AQ290" s="77" t="s">
        <v>28</v>
      </c>
      <c r="AR290" s="77" t="s">
        <v>29</v>
      </c>
      <c r="AS290" s="300">
        <f>DGET('DB &gt; 100 ha'!$F$2:$N$41,'DB &gt; 100 ha'!$M$2,AP290:AR291)</f>
        <v>0</v>
      </c>
      <c r="AT290" s="77" t="s">
        <v>24</v>
      </c>
      <c r="AU290" s="77" t="s">
        <v>28</v>
      </c>
      <c r="AV290" s="77" t="s">
        <v>29</v>
      </c>
      <c r="AW290" s="300">
        <f>DGET('DB &gt; 100 ha'!$F$2:$N$41,'DB &gt; 100 ha'!$M$2,AT290:AV291)</f>
        <v>0</v>
      </c>
      <c r="AX290" s="77" t="s">
        <v>24</v>
      </c>
      <c r="AY290" s="77" t="s">
        <v>28</v>
      </c>
      <c r="AZ290" s="77" t="s">
        <v>29</v>
      </c>
      <c r="BA290" s="300">
        <f>DGET('DB &gt; 100 ha'!$F$2:$N$41,'DB &gt; 100 ha'!$M$2,AX290:AZ291)</f>
        <v>0</v>
      </c>
      <c r="BB290" s="77" t="s">
        <v>24</v>
      </c>
      <c r="BC290" s="77" t="s">
        <v>28</v>
      </c>
      <c r="BD290" s="77" t="s">
        <v>29</v>
      </c>
      <c r="BE290" s="300">
        <f>DGET('DB &gt; 100 ha'!$F$2:$N$41,'DB &gt; 100 ha'!$M$2,BB290:BD291)</f>
        <v>0</v>
      </c>
    </row>
    <row r="291" spans="21:57" ht="15" hidden="1" x14ac:dyDescent="0.25">
      <c r="U291" s="157" t="s">
        <v>342</v>
      </c>
      <c r="V291" s="67">
        <f>V289</f>
        <v>6</v>
      </c>
      <c r="W291" s="77" t="str">
        <f>W289</f>
        <v>&lt;20</v>
      </c>
      <c r="X291" s="65">
        <f>$O$64+1</f>
        <v>1</v>
      </c>
      <c r="Z291" s="67">
        <f>Z289</f>
        <v>6</v>
      </c>
      <c r="AA291" s="77" t="str">
        <f>AA289</f>
        <v>&lt;20</v>
      </c>
      <c r="AB291" s="65">
        <f>$O$64+1</f>
        <v>1</v>
      </c>
      <c r="AD291" s="67">
        <f>AD289</f>
        <v>6</v>
      </c>
      <c r="AE291" s="77" t="str">
        <f>AE289</f>
        <v>&lt;20</v>
      </c>
      <c r="AF291" s="65">
        <f>$O$64+1</f>
        <v>1</v>
      </c>
      <c r="AH291" s="67">
        <f>AH289</f>
        <v>6</v>
      </c>
      <c r="AI291" s="77" t="str">
        <f>AI289</f>
        <v>&lt;20</v>
      </c>
      <c r="AJ291" s="65">
        <f>$O$64+1</f>
        <v>1</v>
      </c>
      <c r="AL291" s="67">
        <f>AL289</f>
        <v>6</v>
      </c>
      <c r="AM291" s="77" t="str">
        <f>AM289</f>
        <v>&lt;20</v>
      </c>
      <c r="AN291" s="65">
        <f>$O$64+1</f>
        <v>1</v>
      </c>
      <c r="AP291" s="67">
        <f>AP289</f>
        <v>6</v>
      </c>
      <c r="AQ291" s="77" t="str">
        <f>AQ289</f>
        <v>&lt;20</v>
      </c>
      <c r="AR291" s="65">
        <f>$O$64+1</f>
        <v>1</v>
      </c>
      <c r="AT291" s="67">
        <f>AT289</f>
        <v>6</v>
      </c>
      <c r="AU291" s="77" t="str">
        <f>AU289</f>
        <v>&lt;20</v>
      </c>
      <c r="AV291" s="65">
        <f>$O$64+1</f>
        <v>1</v>
      </c>
      <c r="AX291" s="67">
        <f>AX289</f>
        <v>6</v>
      </c>
      <c r="AY291" s="77" t="str">
        <f>AY289</f>
        <v>&lt;20</v>
      </c>
      <c r="AZ291" s="65">
        <f>$O$64+1</f>
        <v>1</v>
      </c>
      <c r="BB291" s="67">
        <f>BB289</f>
        <v>6</v>
      </c>
      <c r="BC291" s="77" t="str">
        <f>BC289</f>
        <v>&lt;20</v>
      </c>
      <c r="BD291" s="65">
        <f>$O$64+1</f>
        <v>1</v>
      </c>
    </row>
    <row r="292" spans="21:57" hidden="1" x14ac:dyDescent="0.2"/>
    <row r="293" spans="21:57" hidden="1" x14ac:dyDescent="0.2">
      <c r="U293" s="65" t="s">
        <v>18</v>
      </c>
      <c r="V293" s="65" t="s">
        <v>24</v>
      </c>
      <c r="W293" s="65" t="s">
        <v>25</v>
      </c>
      <c r="X293" s="65" t="s">
        <v>110</v>
      </c>
      <c r="Y293" s="65" t="s">
        <v>24</v>
      </c>
      <c r="Z293" s="65" t="s">
        <v>25</v>
      </c>
      <c r="AA293" s="65" t="s">
        <v>110</v>
      </c>
      <c r="AB293" s="65" t="s">
        <v>24</v>
      </c>
      <c r="AC293" s="65" t="s">
        <v>25</v>
      </c>
      <c r="AD293" s="65" t="s">
        <v>110</v>
      </c>
      <c r="AE293" s="65" t="s">
        <v>24</v>
      </c>
      <c r="AF293" s="65" t="s">
        <v>25</v>
      </c>
      <c r="AG293" s="65" t="s">
        <v>110</v>
      </c>
      <c r="AH293" s="65" t="s">
        <v>24</v>
      </c>
      <c r="AI293" s="65" t="s">
        <v>25</v>
      </c>
      <c r="AJ293" s="65" t="s">
        <v>110</v>
      </c>
      <c r="AK293" s="65" t="s">
        <v>24</v>
      </c>
      <c r="AL293" s="65" t="s">
        <v>25</v>
      </c>
      <c r="AM293" s="65" t="s">
        <v>110</v>
      </c>
      <c r="AN293" s="65" t="s">
        <v>24</v>
      </c>
      <c r="AO293" s="65" t="s">
        <v>25</v>
      </c>
      <c r="AP293" s="65" t="s">
        <v>110</v>
      </c>
      <c r="AQ293" s="65" t="s">
        <v>24</v>
      </c>
      <c r="AR293" s="65" t="s">
        <v>25</v>
      </c>
      <c r="AS293" s="65" t="s">
        <v>110</v>
      </c>
      <c r="AT293" s="65" t="s">
        <v>24</v>
      </c>
      <c r="AU293" s="65" t="s">
        <v>25</v>
      </c>
      <c r="AV293" s="65" t="s">
        <v>110</v>
      </c>
    </row>
    <row r="294" spans="21:57" hidden="1" x14ac:dyDescent="0.2">
      <c r="V294" s="65">
        <f>IF(D97&lt;4,3,ROUND(D97/5,1)*5)</f>
        <v>3</v>
      </c>
      <c r="W294" s="65" t="str">
        <f>$I$3</f>
        <v>A</v>
      </c>
      <c r="X294" s="65">
        <v>13</v>
      </c>
      <c r="Y294" s="65">
        <f>IF(E97&lt;4,3,ROUND(E97/5,1)*5)</f>
        <v>3</v>
      </c>
      <c r="Z294" s="65" t="str">
        <f>$W$268</f>
        <v>A</v>
      </c>
      <c r="AA294" s="65">
        <f>X294</f>
        <v>13</v>
      </c>
      <c r="AB294" s="65">
        <f>IF(F97&lt;4,3,ROUND(F97/5,1)*5)</f>
        <v>3</v>
      </c>
      <c r="AC294" s="65" t="str">
        <f>$Z$268</f>
        <v>A</v>
      </c>
      <c r="AD294" s="65">
        <f>$AA$268</f>
        <v>11</v>
      </c>
      <c r="AE294" s="65">
        <f>IF(G97&lt;4,3,ROUND(G97/5,1)*5)</f>
        <v>3</v>
      </c>
      <c r="AF294" s="65" t="str">
        <f>$Z$268</f>
        <v>A</v>
      </c>
      <c r="AG294" s="65">
        <f>$AA$268</f>
        <v>11</v>
      </c>
      <c r="AH294" s="65">
        <f>IF(H97&lt;4,3,ROUND(H97/5,1)*5)</f>
        <v>3</v>
      </c>
      <c r="AI294" s="65" t="str">
        <f>$Z$268</f>
        <v>A</v>
      </c>
      <c r="AJ294" s="65">
        <f>$AA$268</f>
        <v>11</v>
      </c>
      <c r="AK294" s="65">
        <f>IF(I97&lt;4,3,ROUND(I97/5,1)*5)</f>
        <v>3</v>
      </c>
      <c r="AL294" s="65" t="str">
        <f>$Z$268</f>
        <v>A</v>
      </c>
      <c r="AM294" s="65">
        <f>$AA$268</f>
        <v>11</v>
      </c>
      <c r="AN294" s="65">
        <f>IF(J97&lt;4,3,ROUND(J97/5,1)*5)</f>
        <v>3</v>
      </c>
      <c r="AO294" s="65" t="str">
        <f>$Z$268</f>
        <v>A</v>
      </c>
      <c r="AP294" s="65">
        <f>$AA$268</f>
        <v>11</v>
      </c>
      <c r="AQ294" s="65">
        <f>IF(K97&lt;4,3,ROUND(K97/5,1)*5)</f>
        <v>3</v>
      </c>
      <c r="AR294" s="65" t="str">
        <f>$Z$268</f>
        <v>A</v>
      </c>
      <c r="AS294" s="65">
        <f>$AA$268</f>
        <v>11</v>
      </c>
      <c r="AT294" s="65">
        <f>IF(L97&lt;4,3,ROUND(L97/5,1)*5)</f>
        <v>3</v>
      </c>
      <c r="AU294" s="65" t="str">
        <f>$Z$268</f>
        <v>A</v>
      </c>
      <c r="AV294" s="65">
        <f>$AA$268</f>
        <v>11</v>
      </c>
    </row>
    <row r="295" spans="21:57" ht="15" hidden="1" x14ac:dyDescent="0.25">
      <c r="U295" s="298" t="s">
        <v>315</v>
      </c>
      <c r="V295" s="77" t="s">
        <v>24</v>
      </c>
      <c r="W295" s="77" t="s">
        <v>28</v>
      </c>
      <c r="X295" s="77" t="s">
        <v>29</v>
      </c>
      <c r="Y295" s="78"/>
      <c r="Z295" s="77" t="s">
        <v>24</v>
      </c>
      <c r="AA295" s="77" t="s">
        <v>28</v>
      </c>
      <c r="AB295" s="77" t="s">
        <v>29</v>
      </c>
      <c r="AC295" s="78"/>
      <c r="AD295" s="77" t="s">
        <v>24</v>
      </c>
      <c r="AE295" s="77" t="s">
        <v>28</v>
      </c>
      <c r="AF295" s="77" t="s">
        <v>29</v>
      </c>
      <c r="AG295" s="78"/>
      <c r="AH295" s="77" t="s">
        <v>24</v>
      </c>
      <c r="AI295" s="77" t="s">
        <v>28</v>
      </c>
      <c r="AJ295" s="77" t="s">
        <v>29</v>
      </c>
      <c r="AK295" s="78"/>
      <c r="AL295" s="77" t="s">
        <v>24</v>
      </c>
      <c r="AM295" s="77" t="s">
        <v>28</v>
      </c>
      <c r="AN295" s="77" t="s">
        <v>29</v>
      </c>
      <c r="AO295" s="78"/>
      <c r="AP295" s="77" t="s">
        <v>24</v>
      </c>
      <c r="AQ295" s="77" t="s">
        <v>28</v>
      </c>
      <c r="AR295" s="77" t="s">
        <v>29</v>
      </c>
      <c r="AS295" s="78"/>
      <c r="AT295" s="77" t="s">
        <v>24</v>
      </c>
      <c r="AU295" s="77" t="s">
        <v>28</v>
      </c>
      <c r="AV295" s="77" t="s">
        <v>29</v>
      </c>
      <c r="AW295" s="78"/>
      <c r="AX295" s="77" t="s">
        <v>24</v>
      </c>
      <c r="AY295" s="77" t="s">
        <v>28</v>
      </c>
      <c r="AZ295" s="77" t="s">
        <v>29</v>
      </c>
      <c r="BA295" s="78"/>
      <c r="BB295" s="77" t="s">
        <v>24</v>
      </c>
      <c r="BC295" s="77" t="s">
        <v>28</v>
      </c>
      <c r="BD295" s="77" t="s">
        <v>29</v>
      </c>
      <c r="BE295" s="78"/>
    </row>
    <row r="296" spans="21:57" ht="15" hidden="1" x14ac:dyDescent="0.25">
      <c r="U296" s="299" t="s">
        <v>316</v>
      </c>
      <c r="V296" s="67">
        <f>IF(D97&lt;7,6,ROUND(D97,0.1))</f>
        <v>6</v>
      </c>
      <c r="W296" s="67" t="s">
        <v>317</v>
      </c>
      <c r="X296" s="67">
        <f>IF($K$42&lt;='DB &gt; 100 ha'!R40,1,IF($K$42&gt;='DB &gt; 100 ha'!$Q$28,3,2))</f>
        <v>1</v>
      </c>
      <c r="Y296" s="300">
        <f>DGET('DB &gt; 100 ha'!$F$2:$N$41,'DB &gt; 100 ha'!$I$2,V295:X296)</f>
        <v>3</v>
      </c>
      <c r="Z296" s="67">
        <f>IF(E97&lt;7,6,ROUND(E97,0.1))</f>
        <v>6</v>
      </c>
      <c r="AA296" s="67" t="s">
        <v>317</v>
      </c>
      <c r="AB296" s="67">
        <f>IF($K$42&lt;='DB &gt; 100 ha'!V40,1,IF($K$42&gt;='DB &gt; 100 ha'!$Q$28,3,2))</f>
        <v>1</v>
      </c>
      <c r="AC296" s="300">
        <f>DGET('DB &gt; 100 ha'!$F$2:$N$41,'DB &gt; 100 ha'!$I$2,Z295:AB296)</f>
        <v>3</v>
      </c>
      <c r="AD296" s="67">
        <f>IF(F97&lt;7,6,ROUND(F97,0.1))</f>
        <v>6</v>
      </c>
      <c r="AE296" s="67" t="s">
        <v>317</v>
      </c>
      <c r="AF296" s="67">
        <f>IF($K$42&lt;='DB &gt; 100 ha'!Z40,1,IF($K$42&gt;='DB &gt; 100 ha'!$Q$28,3,2))</f>
        <v>1</v>
      </c>
      <c r="AG296" s="300">
        <f>DGET('DB &gt; 100 ha'!$F$2:$N$41,'DB &gt; 100 ha'!$I$2,AD295:AF296)</f>
        <v>3</v>
      </c>
      <c r="AH296" s="67">
        <f>IF(G97&lt;7,6,ROUND(G97,0.1))</f>
        <v>6</v>
      </c>
      <c r="AI296" s="67" t="s">
        <v>317</v>
      </c>
      <c r="AJ296" s="67">
        <f>IF($K$42&lt;='DB &gt; 100 ha'!AD40,1,IF($K$42&gt;='DB &gt; 100 ha'!$Q$28,3,2))</f>
        <v>1</v>
      </c>
      <c r="AK296" s="300">
        <f>DGET('DB &gt; 100 ha'!$F$2:$N$41,'DB &gt; 100 ha'!$I$2,AH295:AJ296)</f>
        <v>3</v>
      </c>
      <c r="AL296" s="67">
        <f>IF(H97&lt;7,6,ROUND(H97,0.1))</f>
        <v>6</v>
      </c>
      <c r="AM296" s="67" t="s">
        <v>317</v>
      </c>
      <c r="AN296" s="67">
        <f>IF($K$42&lt;='DB &gt; 100 ha'!AH40,1,IF($K$42&gt;='DB &gt; 100 ha'!$Q$28,3,2))</f>
        <v>1</v>
      </c>
      <c r="AO296" s="300">
        <f>DGET('DB &gt; 100 ha'!$F$2:$N$41,'DB &gt; 100 ha'!$I$2,AL295:AN296)</f>
        <v>3</v>
      </c>
      <c r="AP296" s="67">
        <f>IF(I97&lt;7,6,ROUND(I97,0.1))</f>
        <v>6</v>
      </c>
      <c r="AQ296" s="67" t="s">
        <v>317</v>
      </c>
      <c r="AR296" s="67">
        <f>IF($K$42&lt;='DB &gt; 100 ha'!AL40,1,IF($K$42&gt;='DB &gt; 100 ha'!$Q$28,3,2))</f>
        <v>1</v>
      </c>
      <c r="AS296" s="300">
        <f>DGET('DB &gt; 100 ha'!$F$2:$N$41,'DB &gt; 100 ha'!$I$2,AP295:AR296)</f>
        <v>3</v>
      </c>
      <c r="AT296" s="67">
        <f>IF(J97&lt;7,6,ROUND(J97,0.1))</f>
        <v>6</v>
      </c>
      <c r="AU296" s="67" t="s">
        <v>317</v>
      </c>
      <c r="AV296" s="67">
        <f>IF($K$42&lt;='DB &gt; 100 ha'!AP40,1,IF($K$42&gt;='DB &gt; 100 ha'!$Q$28,3,2))</f>
        <v>1</v>
      </c>
      <c r="AW296" s="300">
        <f>DGET('DB &gt; 100 ha'!$F$2:$N$41,'DB &gt; 100 ha'!$I$2,AT295:AV296)</f>
        <v>3</v>
      </c>
      <c r="AX296" s="67">
        <f>IF(K97&lt;7,6,ROUND(K97,0.1))</f>
        <v>6</v>
      </c>
      <c r="AY296" s="67" t="s">
        <v>317</v>
      </c>
      <c r="AZ296" s="67">
        <f>IF($K$42&lt;='DB &gt; 100 ha'!AT40,1,IF($K$42&gt;='DB &gt; 100 ha'!$Q$28,3,2))</f>
        <v>1</v>
      </c>
      <c r="BA296" s="300">
        <f>DGET('DB &gt; 100 ha'!$F$2:$N$41,'DB &gt; 100 ha'!$I$2,AX295:AZ296)</f>
        <v>3</v>
      </c>
      <c r="BB296" s="67">
        <f>IF(L97&lt;7,6,ROUND(L97,0.1))</f>
        <v>6</v>
      </c>
      <c r="BC296" s="67" t="s">
        <v>317</v>
      </c>
      <c r="BD296" s="67">
        <f>IF($K$42&lt;='DB &gt; 100 ha'!AX40,1,IF($K$42&gt;='DB &gt; 100 ha'!$Q$28,3,2))</f>
        <v>1</v>
      </c>
      <c r="BE296" s="300">
        <f>DGET('DB &gt; 100 ha'!$F$2:$N$41,'DB &gt; 100 ha'!$I$2,BB295:BD296)</f>
        <v>3</v>
      </c>
    </row>
    <row r="297" spans="21:57" ht="15" hidden="1" x14ac:dyDescent="0.25">
      <c r="U297" s="157" t="s">
        <v>315</v>
      </c>
      <c r="V297" s="77" t="s">
        <v>24</v>
      </c>
      <c r="W297" s="77" t="s">
        <v>28</v>
      </c>
      <c r="X297" s="77" t="s">
        <v>29</v>
      </c>
      <c r="Y297" s="300">
        <f>IF(X298=0,0,DGET('DB &gt; 100 ha'!$F$2:$N$41,'DB &gt; 100 ha'!$J$2,V297:X298))</f>
        <v>0</v>
      </c>
      <c r="Z297" s="77" t="s">
        <v>24</v>
      </c>
      <c r="AA297" s="77" t="s">
        <v>28</v>
      </c>
      <c r="AB297" s="77" t="s">
        <v>29</v>
      </c>
      <c r="AC297" s="300">
        <f>IF(AB298=0,0,DGET('DB &gt; 100 ha'!$F$2:$N$41,'DB &gt; 100 ha'!$J$2,Z297:AB298))</f>
        <v>0</v>
      </c>
      <c r="AD297" s="77" t="s">
        <v>24</v>
      </c>
      <c r="AE297" s="77" t="s">
        <v>28</v>
      </c>
      <c r="AF297" s="77" t="s">
        <v>29</v>
      </c>
      <c r="AG297" s="300">
        <f>IF(AF298=0,0,DGET('DB &gt; 100 ha'!$F$2:$N$41,'DB &gt; 100 ha'!$J$2,AD297:AF298))</f>
        <v>0</v>
      </c>
      <c r="AH297" s="77" t="s">
        <v>24</v>
      </c>
      <c r="AI297" s="77" t="s">
        <v>28</v>
      </c>
      <c r="AJ297" s="77" t="s">
        <v>29</v>
      </c>
      <c r="AK297" s="300">
        <f>IF(AJ298=0,0,DGET('DB &gt; 100 ha'!$F$2:$N$41,'DB &gt; 100 ha'!$J$2,AH297:AJ298))</f>
        <v>0</v>
      </c>
      <c r="AL297" s="77" t="s">
        <v>24</v>
      </c>
      <c r="AM297" s="77" t="s">
        <v>28</v>
      </c>
      <c r="AN297" s="77" t="s">
        <v>29</v>
      </c>
      <c r="AO297" s="300">
        <f>IF(AN298=0,0,DGET('DB &gt; 100 ha'!$F$2:$N$41,'DB &gt; 100 ha'!$J$2,AL297:AN298))</f>
        <v>0</v>
      </c>
      <c r="AP297" s="77" t="s">
        <v>24</v>
      </c>
      <c r="AQ297" s="77" t="s">
        <v>28</v>
      </c>
      <c r="AR297" s="77" t="s">
        <v>29</v>
      </c>
      <c r="AS297" s="300">
        <f>IF(AR298=0,0,DGET('DB &gt; 100 ha'!$F$2:$N$41,'DB &gt; 100 ha'!$J$2,AP297:AR298))</f>
        <v>0</v>
      </c>
      <c r="AT297" s="77" t="s">
        <v>24</v>
      </c>
      <c r="AU297" s="77" t="s">
        <v>28</v>
      </c>
      <c r="AV297" s="77" t="s">
        <v>29</v>
      </c>
      <c r="AW297" s="300">
        <f>IF(AV298=0,0,DGET('DB &gt; 100 ha'!$F$2:$N$41,'DB &gt; 100 ha'!$J$2,AT297:AV298))</f>
        <v>0</v>
      </c>
      <c r="AX297" s="77" t="s">
        <v>24</v>
      </c>
      <c r="AY297" s="77" t="s">
        <v>28</v>
      </c>
      <c r="AZ297" s="77" t="s">
        <v>29</v>
      </c>
      <c r="BA297" s="300">
        <f>IF(AZ298=0,0,DGET('DB &gt; 100 ha'!$F$2:$N$41,'DB &gt; 100 ha'!$J$2,AX297:AZ298))</f>
        <v>0</v>
      </c>
      <c r="BB297" s="77" t="s">
        <v>24</v>
      </c>
      <c r="BC297" s="77" t="s">
        <v>28</v>
      </c>
      <c r="BD297" s="77" t="s">
        <v>29</v>
      </c>
      <c r="BE297" s="300">
        <f>IF(BD298=0,0,DGET('DB &gt; 100 ha'!$F$2:$N$41,'DB &gt; 100 ha'!$J$2,BB297:BD298))</f>
        <v>0</v>
      </c>
    </row>
    <row r="298" spans="21:57" ht="15" hidden="1" x14ac:dyDescent="0.25">
      <c r="U298" s="157" t="s">
        <v>332</v>
      </c>
      <c r="V298" s="67">
        <f>V296</f>
        <v>6</v>
      </c>
      <c r="W298" s="67" t="s">
        <v>317</v>
      </c>
      <c r="X298" s="65">
        <f>IF($K$43&gt;'DB &gt; 100 ha'!$R$31,'DB &gt; 100 ha'!$P$32,IF($K$43&gt;'DB &gt; 100 ha'!$R$30,'DB &gt; 100 ha'!$P$31,IF($K$43&gt;='DB &gt; 100 ha'!$Q$30,'DB &gt; 100 ha'!$P$26,0)))</f>
        <v>0</v>
      </c>
      <c r="Z298" s="67">
        <f>Z296</f>
        <v>6</v>
      </c>
      <c r="AA298" s="67" t="s">
        <v>317</v>
      </c>
      <c r="AB298" s="65">
        <f>IF($K$43&gt;'DB &gt; 100 ha'!$R$31,'DB &gt; 100 ha'!$P$32,IF($K$43&gt;'DB &gt; 100 ha'!$R$30,'DB &gt; 100 ha'!$P$31,IF($K$43&gt;='DB &gt; 100 ha'!$Q$30,'DB &gt; 100 ha'!$P$26,0)))</f>
        <v>0</v>
      </c>
      <c r="AC298" s="300"/>
      <c r="AD298" s="67">
        <f>AD296</f>
        <v>6</v>
      </c>
      <c r="AE298" s="67" t="s">
        <v>317</v>
      </c>
      <c r="AF298" s="65">
        <f>IF($K$43&gt;'DB &gt; 100 ha'!$R$31,'DB &gt; 100 ha'!$P$32,IF($K$43&gt;'DB &gt; 100 ha'!$R$30,'DB &gt; 100 ha'!$P$31,IF($K$43&gt;='DB &gt; 100 ha'!$Q$30,'DB &gt; 100 ha'!$P$26,0)))</f>
        <v>0</v>
      </c>
      <c r="AG298" s="300"/>
      <c r="AH298" s="67">
        <f>AH296</f>
        <v>6</v>
      </c>
      <c r="AI298" s="67" t="s">
        <v>317</v>
      </c>
      <c r="AJ298" s="65">
        <f>IF($K$43&gt;'DB &gt; 100 ha'!$R$31,'DB &gt; 100 ha'!$P$32,IF($K$43&gt;'DB &gt; 100 ha'!$R$30,'DB &gt; 100 ha'!$P$31,IF($K$43&gt;='DB &gt; 100 ha'!$Q$30,'DB &gt; 100 ha'!$P$26,0)))</f>
        <v>0</v>
      </c>
      <c r="AK298" s="300"/>
      <c r="AL298" s="67">
        <f>AL296</f>
        <v>6</v>
      </c>
      <c r="AM298" s="67" t="s">
        <v>317</v>
      </c>
      <c r="AN298" s="65">
        <f>IF($K$43&gt;'DB &gt; 100 ha'!$R$31,'DB &gt; 100 ha'!$P$32,IF($K$43&gt;'DB &gt; 100 ha'!$R$30,'DB &gt; 100 ha'!$P$31,IF($K$43&gt;='DB &gt; 100 ha'!$Q$30,'DB &gt; 100 ha'!$P$26,0)))</f>
        <v>0</v>
      </c>
      <c r="AO298" s="300"/>
      <c r="AP298" s="67">
        <f>AP296</f>
        <v>6</v>
      </c>
      <c r="AQ298" s="67" t="s">
        <v>317</v>
      </c>
      <c r="AR298" s="65">
        <f>IF($K$43&gt;'DB &gt; 100 ha'!$R$31,'DB &gt; 100 ha'!$P$32,IF($K$43&gt;'DB &gt; 100 ha'!$R$30,'DB &gt; 100 ha'!$P$31,IF($K$43&gt;='DB &gt; 100 ha'!$Q$30,'DB &gt; 100 ha'!$P$26,0)))</f>
        <v>0</v>
      </c>
      <c r="AS298" s="300"/>
      <c r="AT298" s="67">
        <f>AT296</f>
        <v>6</v>
      </c>
      <c r="AU298" s="67" t="s">
        <v>317</v>
      </c>
      <c r="AV298" s="65">
        <f>IF($K$43&gt;'DB &gt; 100 ha'!$R$31,'DB &gt; 100 ha'!$P$32,IF($K$43&gt;'DB &gt; 100 ha'!$R$30,'DB &gt; 100 ha'!$P$31,IF($K$43&gt;='DB &gt; 100 ha'!$Q$30,'DB &gt; 100 ha'!$P$26,0)))</f>
        <v>0</v>
      </c>
      <c r="AW298" s="300"/>
      <c r="AX298" s="67">
        <f>AX296</f>
        <v>6</v>
      </c>
      <c r="AY298" s="67" t="s">
        <v>317</v>
      </c>
      <c r="AZ298" s="65">
        <f>IF($K$43&gt;'DB &gt; 100 ha'!$R$31,'DB &gt; 100 ha'!$P$32,IF($K$43&gt;'DB &gt; 100 ha'!$R$30,'DB &gt; 100 ha'!$P$31,IF($K$43&gt;='DB &gt; 100 ha'!$Q$30,'DB &gt; 100 ha'!$P$26,0)))</f>
        <v>0</v>
      </c>
      <c r="BA298" s="300"/>
      <c r="BB298" s="67">
        <f>BB296</f>
        <v>6</v>
      </c>
      <c r="BC298" s="67" t="s">
        <v>317</v>
      </c>
      <c r="BD298" s="65">
        <f>IF($K$43&gt;'DB &gt; 100 ha'!$R$31,'DB &gt; 100 ha'!$P$32,IF($K$43&gt;'DB &gt; 100 ha'!$R$30,'DB &gt; 100 ha'!$P$31,IF($K$43&gt;='DB &gt; 100 ha'!$Q$30,'DB &gt; 100 ha'!$P$26,0)))</f>
        <v>0</v>
      </c>
      <c r="BE298" s="300"/>
    </row>
    <row r="299" spans="21:57" ht="15" hidden="1" x14ac:dyDescent="0.25">
      <c r="U299" s="157" t="s">
        <v>315</v>
      </c>
      <c r="V299" s="77" t="s">
        <v>24</v>
      </c>
      <c r="W299" s="77" t="s">
        <v>28</v>
      </c>
      <c r="X299" s="77" t="s">
        <v>29</v>
      </c>
      <c r="Y299" s="300">
        <f>DGET('DB &gt; 100 ha'!$F$2:$N$41,'DB &gt; 100 ha'!$K$2,V299:X300)</f>
        <v>41</v>
      </c>
      <c r="Z299" s="77" t="s">
        <v>24</v>
      </c>
      <c r="AA299" s="77" t="s">
        <v>28</v>
      </c>
      <c r="AB299" s="77" t="s">
        <v>29</v>
      </c>
      <c r="AC299" s="300">
        <f>DGET('DB &gt; 100 ha'!$F$2:$N$41,'DB &gt; 100 ha'!$K$2,Z299:AB300)</f>
        <v>41</v>
      </c>
      <c r="AD299" s="77" t="s">
        <v>24</v>
      </c>
      <c r="AE299" s="77" t="s">
        <v>28</v>
      </c>
      <c r="AF299" s="77" t="s">
        <v>29</v>
      </c>
      <c r="AG299" s="300">
        <f>DGET('DB &gt; 100 ha'!$F$2:$N$41,'DB &gt; 100 ha'!$K$2,AD299:AF300)</f>
        <v>41</v>
      </c>
      <c r="AH299" s="77" t="s">
        <v>24</v>
      </c>
      <c r="AI299" s="77" t="s">
        <v>28</v>
      </c>
      <c r="AJ299" s="77" t="s">
        <v>29</v>
      </c>
      <c r="AK299" s="300">
        <f>DGET('DB &gt; 100 ha'!$F$2:$N$41,'DB &gt; 100 ha'!$K$2,AH299:AJ300)</f>
        <v>41</v>
      </c>
      <c r="AL299" s="77" t="s">
        <v>24</v>
      </c>
      <c r="AM299" s="77" t="s">
        <v>28</v>
      </c>
      <c r="AN299" s="77" t="s">
        <v>29</v>
      </c>
      <c r="AO299" s="300">
        <f>DGET('DB &gt; 100 ha'!$F$2:$N$41,'DB &gt; 100 ha'!$K$2,AL299:AN300)</f>
        <v>41</v>
      </c>
      <c r="AP299" s="77" t="s">
        <v>24</v>
      </c>
      <c r="AQ299" s="77" t="s">
        <v>28</v>
      </c>
      <c r="AR299" s="77" t="s">
        <v>29</v>
      </c>
      <c r="AS299" s="300">
        <f>DGET('DB &gt; 100 ha'!$F$2:$N$41,'DB &gt; 100 ha'!$K$2,AP299:AR300)</f>
        <v>41</v>
      </c>
      <c r="AT299" s="77" t="s">
        <v>24</v>
      </c>
      <c r="AU299" s="77" t="s">
        <v>28</v>
      </c>
      <c r="AV299" s="77" t="s">
        <v>29</v>
      </c>
      <c r="AW299" s="300">
        <f>DGET('DB &gt; 100 ha'!$F$2:$N$41,'DB &gt; 100 ha'!$K$2,AT299:AV300)</f>
        <v>41</v>
      </c>
      <c r="AX299" s="77" t="s">
        <v>24</v>
      </c>
      <c r="AY299" s="77" t="s">
        <v>28</v>
      </c>
      <c r="AZ299" s="77" t="s">
        <v>29</v>
      </c>
      <c r="BA299" s="300">
        <f>DGET('DB &gt; 100 ha'!$F$2:$N$41,'DB &gt; 100 ha'!$K$2,AX299:AZ300)</f>
        <v>41</v>
      </c>
      <c r="BB299" s="77" t="s">
        <v>24</v>
      </c>
      <c r="BC299" s="77" t="s">
        <v>28</v>
      </c>
      <c r="BD299" s="77" t="s">
        <v>29</v>
      </c>
      <c r="BE299" s="300">
        <f>DGET('DB &gt; 100 ha'!$F$2:$N$41,'DB &gt; 100 ha'!$K$2,BB299:BD300)</f>
        <v>41</v>
      </c>
    </row>
    <row r="300" spans="21:57" ht="15" hidden="1" x14ac:dyDescent="0.25">
      <c r="U300" s="157" t="s">
        <v>336</v>
      </c>
      <c r="V300" s="67">
        <f>V298</f>
        <v>6</v>
      </c>
      <c r="W300" s="67" t="s">
        <v>317</v>
      </c>
      <c r="X300" s="65">
        <v>1</v>
      </c>
      <c r="Z300" s="67">
        <f>Z298</f>
        <v>6</v>
      </c>
      <c r="AA300" s="67" t="s">
        <v>317</v>
      </c>
      <c r="AB300" s="65">
        <v>1</v>
      </c>
      <c r="AD300" s="67">
        <f>AD298</f>
        <v>6</v>
      </c>
      <c r="AE300" s="67" t="s">
        <v>317</v>
      </c>
      <c r="AF300" s="65">
        <v>1</v>
      </c>
      <c r="AH300" s="67">
        <f>AH298</f>
        <v>6</v>
      </c>
      <c r="AI300" s="67" t="s">
        <v>317</v>
      </c>
      <c r="AJ300" s="65">
        <v>1</v>
      </c>
      <c r="AL300" s="67">
        <f>AL298</f>
        <v>6</v>
      </c>
      <c r="AM300" s="67" t="s">
        <v>317</v>
      </c>
      <c r="AN300" s="65">
        <v>1</v>
      </c>
      <c r="AP300" s="67">
        <f>AP298</f>
        <v>6</v>
      </c>
      <c r="AQ300" s="67" t="s">
        <v>317</v>
      </c>
      <c r="AR300" s="65">
        <v>1</v>
      </c>
      <c r="AT300" s="67">
        <f>AT298</f>
        <v>6</v>
      </c>
      <c r="AU300" s="67" t="s">
        <v>317</v>
      </c>
      <c r="AV300" s="65">
        <v>1</v>
      </c>
      <c r="AX300" s="67">
        <f>AX298</f>
        <v>6</v>
      </c>
      <c r="AY300" s="67" t="s">
        <v>317</v>
      </c>
      <c r="AZ300" s="65">
        <v>1</v>
      </c>
      <c r="BB300" s="67">
        <f>BB298</f>
        <v>6</v>
      </c>
      <c r="BC300" s="67" t="s">
        <v>317</v>
      </c>
      <c r="BD300" s="65">
        <v>1</v>
      </c>
    </row>
    <row r="301" spans="21:57" ht="15" hidden="1" x14ac:dyDescent="0.25">
      <c r="U301" s="157" t="s">
        <v>315</v>
      </c>
      <c r="V301" s="77" t="s">
        <v>24</v>
      </c>
      <c r="W301" s="77" t="s">
        <v>28</v>
      </c>
      <c r="X301" s="77" t="s">
        <v>29</v>
      </c>
      <c r="Y301" s="300">
        <f>DGET('DB &gt; 100 ha'!$F$2:$N$41,'DB &gt; 100 ha'!$L$2,V301:X302)</f>
        <v>11</v>
      </c>
      <c r="Z301" s="77" t="s">
        <v>24</v>
      </c>
      <c r="AA301" s="77" t="s">
        <v>28</v>
      </c>
      <c r="AB301" s="77" t="s">
        <v>29</v>
      </c>
      <c r="AC301" s="300">
        <f>DGET('DB &gt; 100 ha'!$F$2:$N$41,'DB &gt; 100 ha'!$L$2,Z301:AB302)</f>
        <v>11</v>
      </c>
      <c r="AD301" s="77" t="s">
        <v>24</v>
      </c>
      <c r="AE301" s="77" t="s">
        <v>28</v>
      </c>
      <c r="AF301" s="77" t="s">
        <v>29</v>
      </c>
      <c r="AG301" s="300">
        <f>DGET('DB &gt; 100 ha'!$F$2:$N$41,'DB &gt; 100 ha'!$L$2,AD301:AF302)</f>
        <v>11</v>
      </c>
      <c r="AH301" s="77" t="s">
        <v>24</v>
      </c>
      <c r="AI301" s="77" t="s">
        <v>28</v>
      </c>
      <c r="AJ301" s="77" t="s">
        <v>29</v>
      </c>
      <c r="AK301" s="300">
        <f>DGET('DB &gt; 100 ha'!$F$2:$N$41,'DB &gt; 100 ha'!$L$2,AH301:AJ302)</f>
        <v>11</v>
      </c>
      <c r="AL301" s="77" t="s">
        <v>24</v>
      </c>
      <c r="AM301" s="77" t="s">
        <v>28</v>
      </c>
      <c r="AN301" s="77" t="s">
        <v>29</v>
      </c>
      <c r="AO301" s="300">
        <f>DGET('DB &gt; 100 ha'!$F$2:$N$41,'DB &gt; 100 ha'!$L$2,AL301:AN302)</f>
        <v>11</v>
      </c>
      <c r="AP301" s="77" t="s">
        <v>24</v>
      </c>
      <c r="AQ301" s="77" t="s">
        <v>28</v>
      </c>
      <c r="AR301" s="77" t="s">
        <v>29</v>
      </c>
      <c r="AS301" s="300">
        <f>DGET('DB &gt; 100 ha'!$F$2:$N$41,'DB &gt; 100 ha'!$L$2,AP301:AR302)</f>
        <v>11</v>
      </c>
      <c r="AT301" s="77" t="s">
        <v>24</v>
      </c>
      <c r="AU301" s="77" t="s">
        <v>28</v>
      </c>
      <c r="AV301" s="77" t="s">
        <v>29</v>
      </c>
      <c r="AW301" s="300">
        <f>DGET('DB &gt; 100 ha'!$F$2:$N$41,'DB &gt; 100 ha'!$L$2,AT301:AV302)</f>
        <v>11</v>
      </c>
      <c r="AX301" s="77" t="s">
        <v>24</v>
      </c>
      <c r="AY301" s="77" t="s">
        <v>28</v>
      </c>
      <c r="AZ301" s="77" t="s">
        <v>29</v>
      </c>
      <c r="BA301" s="300">
        <f>DGET('DB &gt; 100 ha'!$F$2:$N$41,'DB &gt; 100 ha'!$L$2,AX301:AZ302)</f>
        <v>11</v>
      </c>
      <c r="BB301" s="77" t="s">
        <v>24</v>
      </c>
      <c r="BC301" s="77" t="s">
        <v>28</v>
      </c>
      <c r="BD301" s="77" t="s">
        <v>29</v>
      </c>
      <c r="BE301" s="300">
        <f>DGET('DB &gt; 100 ha'!$F$2:$N$41,'DB &gt; 100 ha'!$L$2,BB301:BD302)</f>
        <v>11</v>
      </c>
    </row>
    <row r="302" spans="21:57" ht="15" hidden="1" x14ac:dyDescent="0.25">
      <c r="U302" s="157" t="s">
        <v>337</v>
      </c>
      <c r="V302" s="67">
        <f>V300</f>
        <v>6</v>
      </c>
      <c r="W302" s="77" t="str">
        <f>W300</f>
        <v>&lt;20</v>
      </c>
      <c r="X302" s="65">
        <f>X300</f>
        <v>1</v>
      </c>
      <c r="Z302" s="67">
        <f>Z300</f>
        <v>6</v>
      </c>
      <c r="AA302" s="77" t="str">
        <f>AA300</f>
        <v>&lt;20</v>
      </c>
      <c r="AB302" s="65">
        <f>AB300</f>
        <v>1</v>
      </c>
      <c r="AD302" s="67">
        <f>AD300</f>
        <v>6</v>
      </c>
      <c r="AE302" s="77" t="str">
        <f>AE300</f>
        <v>&lt;20</v>
      </c>
      <c r="AF302" s="65">
        <f>AF300</f>
        <v>1</v>
      </c>
      <c r="AH302" s="67">
        <f>AH300</f>
        <v>6</v>
      </c>
      <c r="AI302" s="77" t="str">
        <f>AI300</f>
        <v>&lt;20</v>
      </c>
      <c r="AJ302" s="65">
        <f>AJ300</f>
        <v>1</v>
      </c>
      <c r="AL302" s="67">
        <f>AL300</f>
        <v>6</v>
      </c>
      <c r="AM302" s="77" t="str">
        <f>AM300</f>
        <v>&lt;20</v>
      </c>
      <c r="AN302" s="65">
        <f>AN300</f>
        <v>1</v>
      </c>
      <c r="AP302" s="67">
        <f>AP300</f>
        <v>6</v>
      </c>
      <c r="AQ302" s="77" t="str">
        <f>AQ300</f>
        <v>&lt;20</v>
      </c>
      <c r="AR302" s="65">
        <f>AR300</f>
        <v>1</v>
      </c>
      <c r="AT302" s="67">
        <f>AT300</f>
        <v>6</v>
      </c>
      <c r="AU302" s="77" t="str">
        <f>AU300</f>
        <v>&lt;20</v>
      </c>
      <c r="AV302" s="65">
        <f>AV300</f>
        <v>1</v>
      </c>
      <c r="AX302" s="67">
        <f>AX300</f>
        <v>6</v>
      </c>
      <c r="AY302" s="77" t="str">
        <f>AY300</f>
        <v>&lt;20</v>
      </c>
      <c r="AZ302" s="65">
        <f>AZ300</f>
        <v>1</v>
      </c>
      <c r="BB302" s="67">
        <f>BB300</f>
        <v>6</v>
      </c>
      <c r="BC302" s="77" t="str">
        <f>BC300</f>
        <v>&lt;20</v>
      </c>
      <c r="BD302" s="65">
        <f>BD300</f>
        <v>1</v>
      </c>
    </row>
    <row r="303" spans="21:57" ht="15" hidden="1" x14ac:dyDescent="0.25">
      <c r="U303" s="157" t="s">
        <v>315</v>
      </c>
      <c r="V303" s="77" t="s">
        <v>24</v>
      </c>
      <c r="W303" s="77" t="s">
        <v>28</v>
      </c>
      <c r="X303" s="77" t="s">
        <v>29</v>
      </c>
      <c r="Y303" s="300">
        <f>DGET('DB &gt; 100 ha'!$F$2:$N$41,'DB &gt; 100 ha'!$M$2,V303:X304)</f>
        <v>0</v>
      </c>
      <c r="Z303" s="77" t="s">
        <v>24</v>
      </c>
      <c r="AA303" s="77" t="s">
        <v>28</v>
      </c>
      <c r="AB303" s="77" t="s">
        <v>29</v>
      </c>
      <c r="AC303" s="300">
        <f>DGET('DB &gt; 100 ha'!$F$2:$N$41,'DB &gt; 100 ha'!$M$2,Z303:AB304)</f>
        <v>0</v>
      </c>
      <c r="AD303" s="77" t="s">
        <v>24</v>
      </c>
      <c r="AE303" s="77" t="s">
        <v>28</v>
      </c>
      <c r="AF303" s="77" t="s">
        <v>29</v>
      </c>
      <c r="AG303" s="300">
        <f>DGET('DB &gt; 100 ha'!$F$2:$N$41,'DB &gt; 100 ha'!$M$2,AD303:AF304)</f>
        <v>0</v>
      </c>
      <c r="AH303" s="77" t="s">
        <v>24</v>
      </c>
      <c r="AI303" s="77" t="s">
        <v>28</v>
      </c>
      <c r="AJ303" s="77" t="s">
        <v>29</v>
      </c>
      <c r="AK303" s="300">
        <f>DGET('DB &gt; 100 ha'!$F$2:$N$41,'DB &gt; 100 ha'!$M$2,AH303:AJ304)</f>
        <v>0</v>
      </c>
      <c r="AL303" s="77" t="s">
        <v>24</v>
      </c>
      <c r="AM303" s="77" t="s">
        <v>28</v>
      </c>
      <c r="AN303" s="77" t="s">
        <v>29</v>
      </c>
      <c r="AO303" s="300">
        <f>DGET('DB &gt; 100 ha'!$F$2:$N$41,'DB &gt; 100 ha'!$M$2,AL303:AN304)</f>
        <v>0</v>
      </c>
      <c r="AP303" s="77" t="s">
        <v>24</v>
      </c>
      <c r="AQ303" s="77" t="s">
        <v>28</v>
      </c>
      <c r="AR303" s="77" t="s">
        <v>29</v>
      </c>
      <c r="AS303" s="300">
        <f>DGET('DB &gt; 100 ha'!$F$2:$N$41,'DB &gt; 100 ha'!$M$2,AP303:AR304)</f>
        <v>0</v>
      </c>
      <c r="AT303" s="77" t="s">
        <v>24</v>
      </c>
      <c r="AU303" s="77" t="s">
        <v>28</v>
      </c>
      <c r="AV303" s="77" t="s">
        <v>29</v>
      </c>
      <c r="AW303" s="300">
        <f>DGET('DB &gt; 100 ha'!$F$2:$N$41,'DB &gt; 100 ha'!$M$2,AT303:AV304)</f>
        <v>0</v>
      </c>
      <c r="AX303" s="77" t="s">
        <v>24</v>
      </c>
      <c r="AY303" s="77" t="s">
        <v>28</v>
      </c>
      <c r="AZ303" s="77" t="s">
        <v>29</v>
      </c>
      <c r="BA303" s="300">
        <f>DGET('DB &gt; 100 ha'!$F$2:$N$41,'DB &gt; 100 ha'!$M$2,AX303:AZ304)</f>
        <v>0</v>
      </c>
      <c r="BB303" s="77" t="s">
        <v>24</v>
      </c>
      <c r="BC303" s="77" t="s">
        <v>28</v>
      </c>
      <c r="BD303" s="77" t="s">
        <v>29</v>
      </c>
      <c r="BE303" s="300">
        <f>DGET('DB &gt; 100 ha'!$F$2:$N$41,'DB &gt; 100 ha'!$M$2,BB303:BD304)</f>
        <v>0</v>
      </c>
    </row>
    <row r="304" spans="21:57" ht="15" hidden="1" x14ac:dyDescent="0.25">
      <c r="U304" s="157" t="s">
        <v>342</v>
      </c>
      <c r="V304" s="67">
        <f>V302</f>
        <v>6</v>
      </c>
      <c r="W304" s="77" t="str">
        <f>W302</f>
        <v>&lt;20</v>
      </c>
      <c r="X304" s="65">
        <f>$O$64+1</f>
        <v>1</v>
      </c>
      <c r="Z304" s="67">
        <f>Z302</f>
        <v>6</v>
      </c>
      <c r="AA304" s="77" t="str">
        <f>AA302</f>
        <v>&lt;20</v>
      </c>
      <c r="AB304" s="65">
        <f>$O$64+1</f>
        <v>1</v>
      </c>
      <c r="AD304" s="67">
        <f>AD302</f>
        <v>6</v>
      </c>
      <c r="AE304" s="77" t="str">
        <f>AE302</f>
        <v>&lt;20</v>
      </c>
      <c r="AF304" s="65">
        <f>$O$64+1</f>
        <v>1</v>
      </c>
      <c r="AH304" s="67">
        <f>AH302</f>
        <v>6</v>
      </c>
      <c r="AI304" s="77" t="str">
        <f>AI302</f>
        <v>&lt;20</v>
      </c>
      <c r="AJ304" s="65">
        <f>$O$64+1</f>
        <v>1</v>
      </c>
      <c r="AL304" s="67">
        <f>AL302</f>
        <v>6</v>
      </c>
      <c r="AM304" s="77" t="str">
        <f>AM302</f>
        <v>&lt;20</v>
      </c>
      <c r="AN304" s="65">
        <f>$O$64+1</f>
        <v>1</v>
      </c>
      <c r="AP304" s="67">
        <f>AP302</f>
        <v>6</v>
      </c>
      <c r="AQ304" s="77" t="str">
        <f>AQ302</f>
        <v>&lt;20</v>
      </c>
      <c r="AR304" s="65">
        <f>$O$64+1</f>
        <v>1</v>
      </c>
      <c r="AT304" s="67">
        <f>AT302</f>
        <v>6</v>
      </c>
      <c r="AU304" s="77" t="str">
        <f>AU302</f>
        <v>&lt;20</v>
      </c>
      <c r="AV304" s="65">
        <f>$O$64+1</f>
        <v>1</v>
      </c>
      <c r="AX304" s="67">
        <f>AX302</f>
        <v>6</v>
      </c>
      <c r="AY304" s="77" t="str">
        <f>AY302</f>
        <v>&lt;20</v>
      </c>
      <c r="AZ304" s="65">
        <f>$O$64+1</f>
        <v>1</v>
      </c>
      <c r="BB304" s="67">
        <f>BB302</f>
        <v>6</v>
      </c>
      <c r="BC304" s="77" t="str">
        <f>BC302</f>
        <v>&lt;20</v>
      </c>
      <c r="BD304" s="65">
        <f>$O$64+1</f>
        <v>1</v>
      </c>
    </row>
    <row r="305" spans="21:57" ht="15" hidden="1" x14ac:dyDescent="0.25">
      <c r="U305" s="157"/>
      <c r="V305" s="74"/>
      <c r="W305" s="74"/>
      <c r="Z305" s="74"/>
      <c r="AA305" s="74"/>
      <c r="AC305" s="131"/>
      <c r="AD305" s="74"/>
      <c r="AE305" s="74"/>
      <c r="AG305" s="131"/>
      <c r="AH305" s="74"/>
      <c r="AI305" s="74"/>
      <c r="AK305" s="131"/>
      <c r="AL305" s="74"/>
      <c r="AM305" s="74"/>
      <c r="AO305" s="131"/>
      <c r="AP305" s="74"/>
      <c r="AQ305" s="74"/>
      <c r="AS305" s="131"/>
      <c r="AT305" s="74"/>
      <c r="AU305" s="74"/>
      <c r="AW305" s="131"/>
      <c r="AX305" s="74"/>
      <c r="AY305" s="74"/>
      <c r="BA305" s="131"/>
      <c r="BB305" s="74"/>
      <c r="BC305" s="74"/>
      <c r="BE305" s="131"/>
    </row>
    <row r="306" spans="21:57" hidden="1" x14ac:dyDescent="0.2">
      <c r="U306" s="65" t="s">
        <v>106</v>
      </c>
      <c r="V306" s="65" t="s">
        <v>24</v>
      </c>
      <c r="W306" s="65" t="s">
        <v>25</v>
      </c>
      <c r="X306" s="65" t="s">
        <v>110</v>
      </c>
      <c r="Y306" s="65" t="s">
        <v>24</v>
      </c>
      <c r="Z306" s="65" t="s">
        <v>25</v>
      </c>
      <c r="AA306" s="65" t="s">
        <v>110</v>
      </c>
      <c r="AB306" s="65" t="s">
        <v>24</v>
      </c>
      <c r="AC306" s="65" t="s">
        <v>25</v>
      </c>
      <c r="AD306" s="65" t="s">
        <v>110</v>
      </c>
      <c r="AE306" s="65" t="s">
        <v>24</v>
      </c>
      <c r="AF306" s="65" t="s">
        <v>25</v>
      </c>
      <c r="AG306" s="65" t="s">
        <v>110</v>
      </c>
      <c r="AH306" s="65" t="s">
        <v>24</v>
      </c>
      <c r="AI306" s="65" t="s">
        <v>25</v>
      </c>
      <c r="AJ306" s="65" t="s">
        <v>110</v>
      </c>
      <c r="AK306" s="65" t="s">
        <v>24</v>
      </c>
      <c r="AL306" s="65" t="s">
        <v>25</v>
      </c>
      <c r="AM306" s="65" t="s">
        <v>110</v>
      </c>
      <c r="AN306" s="65" t="s">
        <v>24</v>
      </c>
      <c r="AO306" s="65" t="s">
        <v>25</v>
      </c>
      <c r="AP306" s="65" t="s">
        <v>110</v>
      </c>
      <c r="AQ306" s="65" t="s">
        <v>24</v>
      </c>
      <c r="AR306" s="65" t="s">
        <v>25</v>
      </c>
      <c r="AS306" s="65" t="s">
        <v>110</v>
      </c>
      <c r="AT306" s="65" t="s">
        <v>24</v>
      </c>
      <c r="AU306" s="65" t="s">
        <v>25</v>
      </c>
      <c r="AV306" s="65" t="s">
        <v>110</v>
      </c>
    </row>
    <row r="307" spans="21:57" hidden="1" x14ac:dyDescent="0.2">
      <c r="V307" s="65">
        <f>IF(D104&lt;3,2,ROUND(D104/5,1)*5)</f>
        <v>2</v>
      </c>
      <c r="W307" s="65">
        <v>0</v>
      </c>
      <c r="X307" s="65">
        <v>14</v>
      </c>
      <c r="Y307" s="65">
        <f>IF(E104&lt;3,2,ROUND(E104/5,1)*5)</f>
        <v>2</v>
      </c>
      <c r="Z307" s="65">
        <f>W307</f>
        <v>0</v>
      </c>
      <c r="AA307" s="65">
        <f>X307</f>
        <v>14</v>
      </c>
      <c r="AB307" s="65">
        <f>IF(F104&lt;3,2,ROUND(F104/5,1)*5)</f>
        <v>2</v>
      </c>
      <c r="AC307" s="65">
        <f>$Z$281</f>
        <v>0</v>
      </c>
      <c r="AD307" s="65">
        <f>X307</f>
        <v>14</v>
      </c>
      <c r="AE307" s="65">
        <f>IF(G104&lt;3,2,ROUND(G104/5,1)*5)</f>
        <v>2</v>
      </c>
      <c r="AF307" s="65">
        <f>$Z$281</f>
        <v>0</v>
      </c>
      <c r="AG307" s="65">
        <f>X307</f>
        <v>14</v>
      </c>
      <c r="AH307" s="65">
        <f>IF(H104&lt;3,2,ROUND(H104/5,1)*5)</f>
        <v>2</v>
      </c>
      <c r="AI307" s="65">
        <f>$Z$281</f>
        <v>0</v>
      </c>
      <c r="AJ307" s="65">
        <f>X307</f>
        <v>14</v>
      </c>
      <c r="AK307" s="65">
        <f>IF(I104&lt;3,2,ROUND(I104/5,1)*5)</f>
        <v>2</v>
      </c>
      <c r="AL307" s="65">
        <f>$Z$281</f>
        <v>0</v>
      </c>
      <c r="AM307" s="65">
        <f>X307</f>
        <v>14</v>
      </c>
      <c r="AN307" s="65">
        <f>IF(J104&lt;3,2,ROUND(J104/5,1)*5)</f>
        <v>2</v>
      </c>
      <c r="AO307" s="65">
        <f>$Z$281</f>
        <v>0</v>
      </c>
      <c r="AP307" s="65">
        <f>AM307</f>
        <v>14</v>
      </c>
      <c r="AQ307" s="65">
        <f>IF(K104&lt;3,2,ROUND(K104/5,1)*5)</f>
        <v>2</v>
      </c>
      <c r="AR307" s="65">
        <f>$Z$281</f>
        <v>0</v>
      </c>
      <c r="AS307" s="65">
        <f>AP307</f>
        <v>14</v>
      </c>
      <c r="AT307" s="65">
        <f>IF(L104&lt;3,2,ROUND(L104/5,1)*5)</f>
        <v>2</v>
      </c>
      <c r="AU307" s="65">
        <f>$Z$281</f>
        <v>0</v>
      </c>
      <c r="AV307" s="65">
        <f>AS307</f>
        <v>14</v>
      </c>
    </row>
    <row r="308" spans="21:57" ht="15" hidden="1" x14ac:dyDescent="0.25">
      <c r="U308" s="298" t="s">
        <v>315</v>
      </c>
      <c r="V308" s="77" t="s">
        <v>24</v>
      </c>
      <c r="W308" s="77" t="s">
        <v>28</v>
      </c>
      <c r="X308" s="77" t="s">
        <v>29</v>
      </c>
      <c r="Y308" s="78"/>
      <c r="Z308" s="77" t="s">
        <v>24</v>
      </c>
      <c r="AA308" s="77" t="s">
        <v>28</v>
      </c>
      <c r="AB308" s="77" t="s">
        <v>29</v>
      </c>
      <c r="AC308" s="78"/>
      <c r="AD308" s="77" t="s">
        <v>24</v>
      </c>
      <c r="AE308" s="77" t="s">
        <v>28</v>
      </c>
      <c r="AF308" s="77" t="s">
        <v>29</v>
      </c>
      <c r="AG308" s="78"/>
      <c r="AH308" s="77" t="s">
        <v>24</v>
      </c>
      <c r="AI308" s="77" t="s">
        <v>28</v>
      </c>
      <c r="AJ308" s="77" t="s">
        <v>29</v>
      </c>
      <c r="AK308" s="78"/>
      <c r="AL308" s="77" t="s">
        <v>24</v>
      </c>
      <c r="AM308" s="77" t="s">
        <v>28</v>
      </c>
      <c r="AN308" s="77" t="s">
        <v>29</v>
      </c>
      <c r="AO308" s="78"/>
      <c r="AP308" s="77" t="s">
        <v>24</v>
      </c>
      <c r="AQ308" s="77" t="s">
        <v>28</v>
      </c>
      <c r="AR308" s="77" t="s">
        <v>29</v>
      </c>
      <c r="AS308" s="78"/>
      <c r="AT308" s="77" t="s">
        <v>24</v>
      </c>
      <c r="AU308" s="77" t="s">
        <v>28</v>
      </c>
      <c r="AV308" s="77" t="s">
        <v>29</v>
      </c>
      <c r="AW308" s="78"/>
      <c r="AX308" s="77" t="s">
        <v>24</v>
      </c>
      <c r="AY308" s="77" t="s">
        <v>28</v>
      </c>
      <c r="AZ308" s="77" t="s">
        <v>29</v>
      </c>
      <c r="BA308" s="78"/>
      <c r="BB308" s="77" t="s">
        <v>24</v>
      </c>
      <c r="BC308" s="77" t="s">
        <v>28</v>
      </c>
      <c r="BD308" s="77" t="s">
        <v>29</v>
      </c>
      <c r="BE308" s="78"/>
    </row>
    <row r="309" spans="21:57" ht="15" hidden="1" x14ac:dyDescent="0.25">
      <c r="U309" s="299" t="s">
        <v>316</v>
      </c>
      <c r="V309" s="67">
        <f>IF(D104&lt;7,6,ROUND(D104,0.1))</f>
        <v>6</v>
      </c>
      <c r="W309" s="67" t="s">
        <v>317</v>
      </c>
      <c r="X309" s="67">
        <f>IF($K$42&lt;='DB &gt; 100 ha'!R47,1,IF($K$42&gt;='DB &gt; 100 ha'!$Q$28,3,2))</f>
        <v>1</v>
      </c>
      <c r="Y309" s="300">
        <f>DGET('DB &gt; 100 ha'!$F$2:$N$41,'DB &gt; 100 ha'!$I$2,V308:X309)</f>
        <v>3</v>
      </c>
      <c r="Z309" s="67">
        <f>IF(E104&lt;7,6,ROUND(E104,0.1))</f>
        <v>6</v>
      </c>
      <c r="AA309" s="67" t="s">
        <v>317</v>
      </c>
      <c r="AB309" s="67">
        <f>IF($K$42&lt;='DB &gt; 100 ha'!V47,1,IF($K$42&gt;='DB &gt; 100 ha'!$Q$28,3,2))</f>
        <v>1</v>
      </c>
      <c r="AC309" s="300">
        <f>DGET('DB &gt; 100 ha'!$F$2:$N$41,'DB &gt; 100 ha'!$I$2,Z308:AB309)</f>
        <v>3</v>
      </c>
      <c r="AD309" s="67">
        <f>IF(F104&lt;7,6,ROUND(F104,0.1))</f>
        <v>6</v>
      </c>
      <c r="AE309" s="67" t="s">
        <v>317</v>
      </c>
      <c r="AF309" s="67">
        <f>IF($K$42&lt;='DB &gt; 100 ha'!Z47,1,IF($K$42&gt;='DB &gt; 100 ha'!$Q$28,3,2))</f>
        <v>1</v>
      </c>
      <c r="AG309" s="300">
        <f>DGET('DB &gt; 100 ha'!$F$2:$N$41,'DB &gt; 100 ha'!$I$2,AD308:AF309)</f>
        <v>3</v>
      </c>
      <c r="AH309" s="67">
        <f>IF(G104&lt;7,6,ROUND(G104,0.1))</f>
        <v>6</v>
      </c>
      <c r="AI309" s="67" t="s">
        <v>317</v>
      </c>
      <c r="AJ309" s="67">
        <f>IF($K$42&lt;='DB &gt; 100 ha'!AD47,1,IF($K$42&gt;='DB &gt; 100 ha'!$Q$28,3,2))</f>
        <v>1</v>
      </c>
      <c r="AK309" s="300">
        <f>DGET('DB &gt; 100 ha'!$F$2:$N$41,'DB &gt; 100 ha'!$I$2,AH308:AJ309)</f>
        <v>3</v>
      </c>
      <c r="AL309" s="67">
        <f>IF(H104&lt;7,6,ROUND(H104,0.1))</f>
        <v>6</v>
      </c>
      <c r="AM309" s="67" t="s">
        <v>317</v>
      </c>
      <c r="AN309" s="67">
        <f>IF($K$42&lt;='DB &gt; 100 ha'!AH47,1,IF($K$42&gt;='DB &gt; 100 ha'!$Q$28,3,2))</f>
        <v>1</v>
      </c>
      <c r="AO309" s="300">
        <f>DGET('DB &gt; 100 ha'!$F$2:$N$41,'DB &gt; 100 ha'!$I$2,AL308:AN309)</f>
        <v>3</v>
      </c>
      <c r="AP309" s="67">
        <f>IF(I104&lt;7,6,ROUND(I104,0.1))</f>
        <v>6</v>
      </c>
      <c r="AQ309" s="67" t="s">
        <v>317</v>
      </c>
      <c r="AR309" s="67">
        <f>IF($K$42&lt;='DB &gt; 100 ha'!AL47,1,IF($K$42&gt;='DB &gt; 100 ha'!$Q$28,3,2))</f>
        <v>1</v>
      </c>
      <c r="AS309" s="300">
        <f>DGET('DB &gt; 100 ha'!$F$2:$N$41,'DB &gt; 100 ha'!$I$2,AP308:AR309)</f>
        <v>3</v>
      </c>
      <c r="AT309" s="67">
        <f>IF(J104&lt;7,6,ROUND(J104,0.1))</f>
        <v>6</v>
      </c>
      <c r="AU309" s="67" t="s">
        <v>317</v>
      </c>
      <c r="AV309" s="67">
        <f>IF($K$42&lt;='DB &gt; 100 ha'!AP47,1,IF($K$42&gt;='DB &gt; 100 ha'!$Q$28,3,2))</f>
        <v>1</v>
      </c>
      <c r="AW309" s="300">
        <f>DGET('DB &gt; 100 ha'!$F$2:$N$41,'DB &gt; 100 ha'!$I$2,AT308:AV309)</f>
        <v>3</v>
      </c>
      <c r="AX309" s="67">
        <f>IF(K104&lt;7,6,ROUND(K104,0.1))</f>
        <v>6</v>
      </c>
      <c r="AY309" s="67" t="s">
        <v>317</v>
      </c>
      <c r="AZ309" s="67">
        <f>IF($K$42&lt;='DB &gt; 100 ha'!AT47,1,IF($K$42&gt;='DB &gt; 100 ha'!$Q$28,3,2))</f>
        <v>1</v>
      </c>
      <c r="BA309" s="300">
        <f>DGET('DB &gt; 100 ha'!$F$2:$N$41,'DB &gt; 100 ha'!$I$2,AX308:AZ309)</f>
        <v>3</v>
      </c>
      <c r="BB309" s="67">
        <f>IF(L104&lt;7,6,ROUND(L104,0.1))</f>
        <v>6</v>
      </c>
      <c r="BC309" s="67" t="s">
        <v>317</v>
      </c>
      <c r="BD309" s="67">
        <f>IF($K$42&lt;='DB &gt; 100 ha'!AX47,1,IF($K$42&gt;='DB &gt; 100 ha'!$Q$28,3,2))</f>
        <v>1</v>
      </c>
      <c r="BE309" s="300">
        <f>DGET('DB &gt; 100 ha'!$F$2:$N$41,'DB &gt; 100 ha'!$I$2,BB308:BD309)</f>
        <v>3</v>
      </c>
    </row>
    <row r="310" spans="21:57" ht="15" hidden="1" x14ac:dyDescent="0.25">
      <c r="U310" s="157" t="s">
        <v>315</v>
      </c>
      <c r="V310" s="77" t="s">
        <v>24</v>
      </c>
      <c r="W310" s="77" t="s">
        <v>28</v>
      </c>
      <c r="X310" s="77" t="s">
        <v>29</v>
      </c>
      <c r="Y310" s="300">
        <f>IF(X311=0,0,DGET('DB &gt; 100 ha'!$F$2:$N$41,'DB &gt; 100 ha'!$J$2,V310:X311))</f>
        <v>0</v>
      </c>
      <c r="Z310" s="77" t="s">
        <v>24</v>
      </c>
      <c r="AA310" s="77" t="s">
        <v>28</v>
      </c>
      <c r="AB310" s="77" t="s">
        <v>29</v>
      </c>
      <c r="AC310" s="300">
        <f>IF(AB311=0,0,DGET('DB &gt; 100 ha'!$F$2:$N$41,'DB &gt; 100 ha'!$J$2,Z310:AB311))</f>
        <v>0</v>
      </c>
      <c r="AD310" s="77" t="s">
        <v>24</v>
      </c>
      <c r="AE310" s="77" t="s">
        <v>28</v>
      </c>
      <c r="AF310" s="77" t="s">
        <v>29</v>
      </c>
      <c r="AG310" s="300">
        <f>IF(AF311=0,0,DGET('DB &gt; 100 ha'!$F$2:$N$41,'DB &gt; 100 ha'!$J$2,AD310:AF311))</f>
        <v>0</v>
      </c>
      <c r="AH310" s="77" t="s">
        <v>24</v>
      </c>
      <c r="AI310" s="77" t="s">
        <v>28</v>
      </c>
      <c r="AJ310" s="77" t="s">
        <v>29</v>
      </c>
      <c r="AK310" s="300">
        <f>IF(AJ311=0,0,DGET('DB &gt; 100 ha'!$F$2:$N$41,'DB &gt; 100 ha'!$J$2,AH310:AJ311))</f>
        <v>0</v>
      </c>
      <c r="AL310" s="77" t="s">
        <v>24</v>
      </c>
      <c r="AM310" s="77" t="s">
        <v>28</v>
      </c>
      <c r="AN310" s="77" t="s">
        <v>29</v>
      </c>
      <c r="AO310" s="300">
        <f>IF(AN311=0,0,DGET('DB &gt; 100 ha'!$F$2:$N$41,'DB &gt; 100 ha'!$J$2,AL310:AN311))</f>
        <v>0</v>
      </c>
      <c r="AP310" s="77" t="s">
        <v>24</v>
      </c>
      <c r="AQ310" s="77" t="s">
        <v>28</v>
      </c>
      <c r="AR310" s="77" t="s">
        <v>29</v>
      </c>
      <c r="AS310" s="300">
        <f>IF(AR311=0,0,DGET('DB &gt; 100 ha'!$F$2:$N$41,'DB &gt; 100 ha'!$J$2,AP310:AR311))</f>
        <v>0</v>
      </c>
      <c r="AT310" s="77" t="s">
        <v>24</v>
      </c>
      <c r="AU310" s="77" t="s">
        <v>28</v>
      </c>
      <c r="AV310" s="77" t="s">
        <v>29</v>
      </c>
      <c r="AW310" s="300">
        <f>IF(AV311=0,0,DGET('DB &gt; 100 ha'!$F$2:$N$41,'DB &gt; 100 ha'!$J$2,AT310:AV311))</f>
        <v>0</v>
      </c>
      <c r="AX310" s="77" t="s">
        <v>24</v>
      </c>
      <c r="AY310" s="77" t="s">
        <v>28</v>
      </c>
      <c r="AZ310" s="77" t="s">
        <v>29</v>
      </c>
      <c r="BA310" s="300">
        <f>IF(AZ311=0,0,DGET('DB &gt; 100 ha'!$F$2:$N$41,'DB &gt; 100 ha'!$J$2,AX310:AZ311))</f>
        <v>0</v>
      </c>
      <c r="BB310" s="77" t="s">
        <v>24</v>
      </c>
      <c r="BC310" s="77" t="s">
        <v>28</v>
      </c>
      <c r="BD310" s="77" t="s">
        <v>29</v>
      </c>
      <c r="BE310" s="300">
        <f>IF(BD311=0,0,DGET('DB &gt; 100 ha'!$F$2:$N$41,'DB &gt; 100 ha'!$J$2,BB310:BD311))</f>
        <v>0</v>
      </c>
    </row>
    <row r="311" spans="21:57" ht="15" hidden="1" x14ac:dyDescent="0.25">
      <c r="U311" s="157" t="s">
        <v>332</v>
      </c>
      <c r="V311" s="67">
        <f>V309</f>
        <v>6</v>
      </c>
      <c r="W311" s="67" t="s">
        <v>317</v>
      </c>
      <c r="X311" s="65">
        <f>IF($K$43&gt;'DB &gt; 100 ha'!$R$31,'DB &gt; 100 ha'!$P$32,IF($K$43&gt;'DB &gt; 100 ha'!$R$30,'DB &gt; 100 ha'!$P$31,IF($K$43&gt;='DB &gt; 100 ha'!$Q$30,'DB &gt; 100 ha'!$P$26,0)))</f>
        <v>0</v>
      </c>
      <c r="Z311" s="67">
        <f>Z309</f>
        <v>6</v>
      </c>
      <c r="AA311" s="67" t="s">
        <v>317</v>
      </c>
      <c r="AB311" s="65">
        <f>IF($K$43&gt;'DB &gt; 100 ha'!$R$31,'DB &gt; 100 ha'!$P$32,IF($K$43&gt;'DB &gt; 100 ha'!$R$30,'DB &gt; 100 ha'!$P$31,IF($K$43&gt;='DB &gt; 100 ha'!$Q$30,'DB &gt; 100 ha'!$P$26,0)))</f>
        <v>0</v>
      </c>
      <c r="AC311" s="300"/>
      <c r="AD311" s="67">
        <f>AD309</f>
        <v>6</v>
      </c>
      <c r="AE311" s="67" t="s">
        <v>317</v>
      </c>
      <c r="AF311" s="65">
        <f>IF($K$43&gt;'DB &gt; 100 ha'!$R$31,'DB &gt; 100 ha'!$P$32,IF($K$43&gt;'DB &gt; 100 ha'!$R$30,'DB &gt; 100 ha'!$P$31,IF($K$43&gt;='DB &gt; 100 ha'!$Q$30,'DB &gt; 100 ha'!$P$26,0)))</f>
        <v>0</v>
      </c>
      <c r="AG311" s="300"/>
      <c r="AH311" s="67">
        <f>AH309</f>
        <v>6</v>
      </c>
      <c r="AI311" s="67" t="s">
        <v>317</v>
      </c>
      <c r="AJ311" s="65">
        <f>IF($K$43&gt;'DB &gt; 100 ha'!$R$31,'DB &gt; 100 ha'!$P$32,IF($K$43&gt;'DB &gt; 100 ha'!$R$30,'DB &gt; 100 ha'!$P$31,IF($K$43&gt;='DB &gt; 100 ha'!$Q$30,'DB &gt; 100 ha'!$P$26,0)))</f>
        <v>0</v>
      </c>
      <c r="AK311" s="300"/>
      <c r="AL311" s="67">
        <f>AL309</f>
        <v>6</v>
      </c>
      <c r="AM311" s="67" t="s">
        <v>317</v>
      </c>
      <c r="AN311" s="65">
        <f>IF($K$43&gt;'DB &gt; 100 ha'!$R$31,'DB &gt; 100 ha'!$P$32,IF($K$43&gt;'DB &gt; 100 ha'!$R$30,'DB &gt; 100 ha'!$P$31,IF($K$43&gt;='DB &gt; 100 ha'!$Q$30,'DB &gt; 100 ha'!$P$26,0)))</f>
        <v>0</v>
      </c>
      <c r="AO311" s="300"/>
      <c r="AP311" s="67">
        <f>AP309</f>
        <v>6</v>
      </c>
      <c r="AQ311" s="67" t="s">
        <v>317</v>
      </c>
      <c r="AR311" s="65">
        <f>IF($K$43&gt;'DB &gt; 100 ha'!$R$31,'DB &gt; 100 ha'!$P$32,IF($K$43&gt;'DB &gt; 100 ha'!$R$30,'DB &gt; 100 ha'!$P$31,IF($K$43&gt;='DB &gt; 100 ha'!$Q$30,'DB &gt; 100 ha'!$P$26,0)))</f>
        <v>0</v>
      </c>
      <c r="AS311" s="300"/>
      <c r="AT311" s="67">
        <f>AT309</f>
        <v>6</v>
      </c>
      <c r="AU311" s="67" t="s">
        <v>317</v>
      </c>
      <c r="AV311" s="65">
        <f>IF($K$43&gt;'DB &gt; 100 ha'!$R$31,'DB &gt; 100 ha'!$P$32,IF($K$43&gt;'DB &gt; 100 ha'!$R$30,'DB &gt; 100 ha'!$P$31,IF($K$43&gt;='DB &gt; 100 ha'!$Q$30,'DB &gt; 100 ha'!$P$26,0)))</f>
        <v>0</v>
      </c>
      <c r="AW311" s="300"/>
      <c r="AX311" s="67">
        <f>AX309</f>
        <v>6</v>
      </c>
      <c r="AY311" s="67" t="s">
        <v>317</v>
      </c>
      <c r="AZ311" s="65">
        <f>IF($K$43&gt;'DB &gt; 100 ha'!$R$31,'DB &gt; 100 ha'!$P$32,IF($K$43&gt;'DB &gt; 100 ha'!$R$30,'DB &gt; 100 ha'!$P$31,IF($K$43&gt;='DB &gt; 100 ha'!$Q$30,'DB &gt; 100 ha'!$P$26,0)))</f>
        <v>0</v>
      </c>
      <c r="BA311" s="300"/>
      <c r="BB311" s="67">
        <f>BB309</f>
        <v>6</v>
      </c>
      <c r="BC311" s="67" t="s">
        <v>317</v>
      </c>
      <c r="BD311" s="65">
        <f>IF($K$43&gt;'DB &gt; 100 ha'!$R$31,'DB &gt; 100 ha'!$P$32,IF($K$43&gt;'DB &gt; 100 ha'!$R$30,'DB &gt; 100 ha'!$P$31,IF($K$43&gt;='DB &gt; 100 ha'!$Q$30,'DB &gt; 100 ha'!$P$26,0)))</f>
        <v>0</v>
      </c>
      <c r="BE311" s="300"/>
    </row>
    <row r="312" spans="21:57" ht="15" hidden="1" x14ac:dyDescent="0.25">
      <c r="U312" s="157" t="s">
        <v>315</v>
      </c>
      <c r="V312" s="77" t="s">
        <v>24</v>
      </c>
      <c r="W312" s="77" t="s">
        <v>28</v>
      </c>
      <c r="X312" s="77" t="s">
        <v>29</v>
      </c>
      <c r="Y312" s="300">
        <f>DGET('DB &gt; 100 ha'!$F$2:$N$41,'DB &gt; 100 ha'!$K$2,V312:X313)</f>
        <v>41</v>
      </c>
      <c r="Z312" s="77" t="s">
        <v>24</v>
      </c>
      <c r="AA312" s="77" t="s">
        <v>28</v>
      </c>
      <c r="AB312" s="77" t="s">
        <v>29</v>
      </c>
      <c r="AC312" s="300">
        <f>DGET('DB &gt; 100 ha'!$F$2:$N$41,'DB &gt; 100 ha'!$K$2,Z312:AB313)</f>
        <v>41</v>
      </c>
      <c r="AD312" s="77" t="s">
        <v>24</v>
      </c>
      <c r="AE312" s="77" t="s">
        <v>28</v>
      </c>
      <c r="AF312" s="77" t="s">
        <v>29</v>
      </c>
      <c r="AG312" s="300">
        <f>DGET('DB &gt; 100 ha'!$F$2:$N$41,'DB &gt; 100 ha'!$K$2,AD312:AF313)</f>
        <v>41</v>
      </c>
      <c r="AH312" s="77" t="s">
        <v>24</v>
      </c>
      <c r="AI312" s="77" t="s">
        <v>28</v>
      </c>
      <c r="AJ312" s="77" t="s">
        <v>29</v>
      </c>
      <c r="AK312" s="300">
        <f>DGET('DB &gt; 100 ha'!$F$2:$N$41,'DB &gt; 100 ha'!$K$2,AH312:AJ313)</f>
        <v>41</v>
      </c>
      <c r="AL312" s="77" t="s">
        <v>24</v>
      </c>
      <c r="AM312" s="77" t="s">
        <v>28</v>
      </c>
      <c r="AN312" s="77" t="s">
        <v>29</v>
      </c>
      <c r="AO312" s="300">
        <f>DGET('DB &gt; 100 ha'!$F$2:$N$41,'DB &gt; 100 ha'!$K$2,AL312:AN313)</f>
        <v>41</v>
      </c>
      <c r="AP312" s="77" t="s">
        <v>24</v>
      </c>
      <c r="AQ312" s="77" t="s">
        <v>28</v>
      </c>
      <c r="AR312" s="77" t="s">
        <v>29</v>
      </c>
      <c r="AS312" s="300">
        <f>DGET('DB &gt; 100 ha'!$F$2:$N$41,'DB &gt; 100 ha'!$K$2,AP312:AR313)</f>
        <v>41</v>
      </c>
      <c r="AT312" s="77" t="s">
        <v>24</v>
      </c>
      <c r="AU312" s="77" t="s">
        <v>28</v>
      </c>
      <c r="AV312" s="77" t="s">
        <v>29</v>
      </c>
      <c r="AW312" s="300">
        <f>DGET('DB &gt; 100 ha'!$F$2:$N$41,'DB &gt; 100 ha'!$K$2,AT312:AV313)</f>
        <v>41</v>
      </c>
      <c r="AX312" s="77" t="s">
        <v>24</v>
      </c>
      <c r="AY312" s="77" t="s">
        <v>28</v>
      </c>
      <c r="AZ312" s="77" t="s">
        <v>29</v>
      </c>
      <c r="BA312" s="300">
        <f>DGET('DB &gt; 100 ha'!$F$2:$N$41,'DB &gt; 100 ha'!$K$2,AX312:AZ313)</f>
        <v>41</v>
      </c>
      <c r="BB312" s="77" t="s">
        <v>24</v>
      </c>
      <c r="BC312" s="77" t="s">
        <v>28</v>
      </c>
      <c r="BD312" s="77" t="s">
        <v>29</v>
      </c>
      <c r="BE312" s="300">
        <f>DGET('DB &gt; 100 ha'!$F$2:$N$41,'DB &gt; 100 ha'!$K$2,BB312:BD313)</f>
        <v>41</v>
      </c>
    </row>
    <row r="313" spans="21:57" ht="15" hidden="1" x14ac:dyDescent="0.25">
      <c r="U313" s="157" t="s">
        <v>336</v>
      </c>
      <c r="V313" s="67">
        <f>V311</f>
        <v>6</v>
      </c>
      <c r="W313" s="67" t="s">
        <v>317</v>
      </c>
      <c r="X313" s="65">
        <v>1</v>
      </c>
      <c r="Z313" s="67">
        <f>Z311</f>
        <v>6</v>
      </c>
      <c r="AA313" s="67" t="s">
        <v>317</v>
      </c>
      <c r="AB313" s="65">
        <v>1</v>
      </c>
      <c r="AD313" s="67">
        <f>AD311</f>
        <v>6</v>
      </c>
      <c r="AE313" s="67" t="s">
        <v>317</v>
      </c>
      <c r="AF313" s="65">
        <v>1</v>
      </c>
      <c r="AH313" s="67">
        <f>AH311</f>
        <v>6</v>
      </c>
      <c r="AI313" s="67" t="s">
        <v>317</v>
      </c>
      <c r="AJ313" s="65">
        <v>1</v>
      </c>
      <c r="AL313" s="67">
        <f>AL311</f>
        <v>6</v>
      </c>
      <c r="AM313" s="67" t="s">
        <v>317</v>
      </c>
      <c r="AN313" s="65">
        <v>1</v>
      </c>
      <c r="AP313" s="67">
        <f>AP311</f>
        <v>6</v>
      </c>
      <c r="AQ313" s="67" t="s">
        <v>317</v>
      </c>
      <c r="AR313" s="65">
        <v>1</v>
      </c>
      <c r="AT313" s="67">
        <f>AT311</f>
        <v>6</v>
      </c>
      <c r="AU313" s="67" t="s">
        <v>317</v>
      </c>
      <c r="AV313" s="65">
        <v>1</v>
      </c>
      <c r="AX313" s="67">
        <f>AX311</f>
        <v>6</v>
      </c>
      <c r="AY313" s="67" t="s">
        <v>317</v>
      </c>
      <c r="AZ313" s="65">
        <v>1</v>
      </c>
      <c r="BB313" s="67">
        <f>BB311</f>
        <v>6</v>
      </c>
      <c r="BC313" s="67" t="s">
        <v>317</v>
      </c>
      <c r="BD313" s="65">
        <v>1</v>
      </c>
    </row>
    <row r="314" spans="21:57" ht="15" hidden="1" x14ac:dyDescent="0.25">
      <c r="U314" s="157" t="s">
        <v>315</v>
      </c>
      <c r="V314" s="77" t="s">
        <v>24</v>
      </c>
      <c r="W314" s="77" t="s">
        <v>28</v>
      </c>
      <c r="X314" s="77" t="s">
        <v>29</v>
      </c>
      <c r="Y314" s="300">
        <f>DGET('DB &gt; 100 ha'!$F$2:$N$41,'DB &gt; 100 ha'!$L$2,V314:X315)</f>
        <v>11</v>
      </c>
      <c r="Z314" s="77" t="s">
        <v>24</v>
      </c>
      <c r="AA314" s="77" t="s">
        <v>28</v>
      </c>
      <c r="AB314" s="77" t="s">
        <v>29</v>
      </c>
      <c r="AC314" s="300">
        <f>DGET('DB &gt; 100 ha'!$F$2:$N$41,'DB &gt; 100 ha'!$L$2,Z314:AB315)</f>
        <v>11</v>
      </c>
      <c r="AD314" s="77" t="s">
        <v>24</v>
      </c>
      <c r="AE314" s="77" t="s">
        <v>28</v>
      </c>
      <c r="AF314" s="77" t="s">
        <v>29</v>
      </c>
      <c r="AG314" s="300">
        <f>DGET('DB &gt; 100 ha'!$F$2:$N$41,'DB &gt; 100 ha'!$L$2,AD314:AF315)</f>
        <v>11</v>
      </c>
      <c r="AH314" s="77" t="s">
        <v>24</v>
      </c>
      <c r="AI314" s="77" t="s">
        <v>28</v>
      </c>
      <c r="AJ314" s="77" t="s">
        <v>29</v>
      </c>
      <c r="AK314" s="300">
        <f>DGET('DB &gt; 100 ha'!$F$2:$N$41,'DB &gt; 100 ha'!$L$2,AH314:AJ315)</f>
        <v>11</v>
      </c>
      <c r="AL314" s="77" t="s">
        <v>24</v>
      </c>
      <c r="AM314" s="77" t="s">
        <v>28</v>
      </c>
      <c r="AN314" s="77" t="s">
        <v>29</v>
      </c>
      <c r="AO314" s="300">
        <f>DGET('DB &gt; 100 ha'!$F$2:$N$41,'DB &gt; 100 ha'!$L$2,AL314:AN315)</f>
        <v>11</v>
      </c>
      <c r="AP314" s="77" t="s">
        <v>24</v>
      </c>
      <c r="AQ314" s="77" t="s">
        <v>28</v>
      </c>
      <c r="AR314" s="77" t="s">
        <v>29</v>
      </c>
      <c r="AS314" s="300">
        <f>DGET('DB &gt; 100 ha'!$F$2:$N$41,'DB &gt; 100 ha'!$L$2,AP314:AR315)</f>
        <v>11</v>
      </c>
      <c r="AT314" s="77" t="s">
        <v>24</v>
      </c>
      <c r="AU314" s="77" t="s">
        <v>28</v>
      </c>
      <c r="AV314" s="77" t="s">
        <v>29</v>
      </c>
      <c r="AW314" s="300">
        <f>DGET('DB &gt; 100 ha'!$F$2:$N$41,'DB &gt; 100 ha'!$L$2,AT314:AV315)</f>
        <v>11</v>
      </c>
      <c r="AX314" s="77" t="s">
        <v>24</v>
      </c>
      <c r="AY314" s="77" t="s">
        <v>28</v>
      </c>
      <c r="AZ314" s="77" t="s">
        <v>29</v>
      </c>
      <c r="BA314" s="300">
        <f>DGET('DB &gt; 100 ha'!$F$2:$N$41,'DB &gt; 100 ha'!$L$2,AX314:AZ315)</f>
        <v>11</v>
      </c>
      <c r="BB314" s="77" t="s">
        <v>24</v>
      </c>
      <c r="BC314" s="77" t="s">
        <v>28</v>
      </c>
      <c r="BD314" s="77" t="s">
        <v>29</v>
      </c>
      <c r="BE314" s="300">
        <f>DGET('DB &gt; 100 ha'!$F$2:$N$41,'DB &gt; 100 ha'!$L$2,BB314:BD315)</f>
        <v>11</v>
      </c>
    </row>
    <row r="315" spans="21:57" ht="15" hidden="1" x14ac:dyDescent="0.25">
      <c r="U315" s="157" t="s">
        <v>337</v>
      </c>
      <c r="V315" s="67">
        <f>V313</f>
        <v>6</v>
      </c>
      <c r="W315" s="77" t="str">
        <f>W313</f>
        <v>&lt;20</v>
      </c>
      <c r="X315" s="65">
        <f>X313</f>
        <v>1</v>
      </c>
      <c r="Z315" s="67">
        <f>Z313</f>
        <v>6</v>
      </c>
      <c r="AA315" s="77" t="str">
        <f>AA313</f>
        <v>&lt;20</v>
      </c>
      <c r="AB315" s="65">
        <f>AB313</f>
        <v>1</v>
      </c>
      <c r="AD315" s="67">
        <f>AD313</f>
        <v>6</v>
      </c>
      <c r="AE315" s="77" t="str">
        <f>AE313</f>
        <v>&lt;20</v>
      </c>
      <c r="AF315" s="65">
        <f>AF313</f>
        <v>1</v>
      </c>
      <c r="AH315" s="67">
        <f>AH313</f>
        <v>6</v>
      </c>
      <c r="AI315" s="77" t="str">
        <f>AI313</f>
        <v>&lt;20</v>
      </c>
      <c r="AJ315" s="65">
        <f>AJ313</f>
        <v>1</v>
      </c>
      <c r="AL315" s="67">
        <f>AL313</f>
        <v>6</v>
      </c>
      <c r="AM315" s="77" t="str">
        <f>AM313</f>
        <v>&lt;20</v>
      </c>
      <c r="AN315" s="65">
        <f>AN313</f>
        <v>1</v>
      </c>
      <c r="AP315" s="67">
        <f>AP313</f>
        <v>6</v>
      </c>
      <c r="AQ315" s="77" t="str">
        <f>AQ313</f>
        <v>&lt;20</v>
      </c>
      <c r="AR315" s="65">
        <f>AR313</f>
        <v>1</v>
      </c>
      <c r="AT315" s="67">
        <f>AT313</f>
        <v>6</v>
      </c>
      <c r="AU315" s="77" t="str">
        <f>AU313</f>
        <v>&lt;20</v>
      </c>
      <c r="AV315" s="65">
        <f>AV313</f>
        <v>1</v>
      </c>
      <c r="AX315" s="67">
        <f>AX313</f>
        <v>6</v>
      </c>
      <c r="AY315" s="77" t="str">
        <f>AY313</f>
        <v>&lt;20</v>
      </c>
      <c r="AZ315" s="65">
        <f>AZ313</f>
        <v>1</v>
      </c>
      <c r="BB315" s="67">
        <f>BB313</f>
        <v>6</v>
      </c>
      <c r="BC315" s="77" t="str">
        <f>BC313</f>
        <v>&lt;20</v>
      </c>
      <c r="BD315" s="65">
        <f>BD313</f>
        <v>1</v>
      </c>
    </row>
    <row r="316" spans="21:57" ht="15" hidden="1" x14ac:dyDescent="0.25">
      <c r="U316" s="157" t="s">
        <v>315</v>
      </c>
      <c r="V316" s="77" t="s">
        <v>24</v>
      </c>
      <c r="W316" s="77" t="s">
        <v>28</v>
      </c>
      <c r="X316" s="77" t="s">
        <v>29</v>
      </c>
      <c r="Y316" s="300">
        <f>DGET('DB &gt; 100 ha'!$F$2:$N$41,'DB &gt; 100 ha'!$M$2,V316:X317)</f>
        <v>0</v>
      </c>
      <c r="Z316" s="77" t="s">
        <v>24</v>
      </c>
      <c r="AA316" s="77" t="s">
        <v>28</v>
      </c>
      <c r="AB316" s="77" t="s">
        <v>29</v>
      </c>
      <c r="AC316" s="300">
        <f>DGET('DB &gt; 100 ha'!$F$2:$N$41,'DB &gt; 100 ha'!$M$2,Z316:AB317)</f>
        <v>0</v>
      </c>
      <c r="AD316" s="77" t="s">
        <v>24</v>
      </c>
      <c r="AE316" s="77" t="s">
        <v>28</v>
      </c>
      <c r="AF316" s="77" t="s">
        <v>29</v>
      </c>
      <c r="AG316" s="300">
        <f>DGET('DB &gt; 100 ha'!$F$2:$N$41,'DB &gt; 100 ha'!$M$2,AD316:AF317)</f>
        <v>0</v>
      </c>
      <c r="AH316" s="77" t="s">
        <v>24</v>
      </c>
      <c r="AI316" s="77" t="s">
        <v>28</v>
      </c>
      <c r="AJ316" s="77" t="s">
        <v>29</v>
      </c>
      <c r="AK316" s="300">
        <f>DGET('DB &gt; 100 ha'!$F$2:$N$41,'DB &gt; 100 ha'!$M$2,AH316:AJ317)</f>
        <v>0</v>
      </c>
      <c r="AL316" s="77" t="s">
        <v>24</v>
      </c>
      <c r="AM316" s="77" t="s">
        <v>28</v>
      </c>
      <c r="AN316" s="77" t="s">
        <v>29</v>
      </c>
      <c r="AO316" s="300">
        <f>DGET('DB &gt; 100 ha'!$F$2:$N$41,'DB &gt; 100 ha'!$M$2,AL316:AN317)</f>
        <v>0</v>
      </c>
      <c r="AP316" s="77" t="s">
        <v>24</v>
      </c>
      <c r="AQ316" s="77" t="s">
        <v>28</v>
      </c>
      <c r="AR316" s="77" t="s">
        <v>29</v>
      </c>
      <c r="AS316" s="300">
        <f>DGET('DB &gt; 100 ha'!$F$2:$N$41,'DB &gt; 100 ha'!$M$2,AP316:AR317)</f>
        <v>0</v>
      </c>
      <c r="AT316" s="77" t="s">
        <v>24</v>
      </c>
      <c r="AU316" s="77" t="s">
        <v>28</v>
      </c>
      <c r="AV316" s="77" t="s">
        <v>29</v>
      </c>
      <c r="AW316" s="300">
        <f>DGET('DB &gt; 100 ha'!$F$2:$N$41,'DB &gt; 100 ha'!$M$2,AT316:AV317)</f>
        <v>0</v>
      </c>
      <c r="AX316" s="77" t="s">
        <v>24</v>
      </c>
      <c r="AY316" s="77" t="s">
        <v>28</v>
      </c>
      <c r="AZ316" s="77" t="s">
        <v>29</v>
      </c>
      <c r="BA316" s="300">
        <f>DGET('DB &gt; 100 ha'!$F$2:$N$41,'DB &gt; 100 ha'!$M$2,AX316:AZ317)</f>
        <v>0</v>
      </c>
      <c r="BB316" s="77" t="s">
        <v>24</v>
      </c>
      <c r="BC316" s="77" t="s">
        <v>28</v>
      </c>
      <c r="BD316" s="77" t="s">
        <v>29</v>
      </c>
      <c r="BE316" s="300">
        <f>DGET('DB &gt; 100 ha'!$F$2:$N$41,'DB &gt; 100 ha'!$M$2,BB316:BD317)</f>
        <v>0</v>
      </c>
    </row>
    <row r="317" spans="21:57" ht="15" hidden="1" x14ac:dyDescent="0.25">
      <c r="U317" s="157" t="s">
        <v>342</v>
      </c>
      <c r="V317" s="67">
        <f>V315</f>
        <v>6</v>
      </c>
      <c r="W317" s="77" t="str">
        <f>W315</f>
        <v>&lt;20</v>
      </c>
      <c r="X317" s="65">
        <f>$O$64+1</f>
        <v>1</v>
      </c>
      <c r="Z317" s="67">
        <f>Z315</f>
        <v>6</v>
      </c>
      <c r="AA317" s="77" t="str">
        <f>AA315</f>
        <v>&lt;20</v>
      </c>
      <c r="AB317" s="65">
        <f>$O$64+1</f>
        <v>1</v>
      </c>
      <c r="AD317" s="67">
        <f>AD315</f>
        <v>6</v>
      </c>
      <c r="AE317" s="77" t="str">
        <f>AE315</f>
        <v>&lt;20</v>
      </c>
      <c r="AF317" s="65">
        <f>$O$64+1</f>
        <v>1</v>
      </c>
      <c r="AH317" s="67">
        <f>AH315</f>
        <v>6</v>
      </c>
      <c r="AI317" s="77" t="str">
        <f>AI315</f>
        <v>&lt;20</v>
      </c>
      <c r="AJ317" s="65">
        <f>$O$64+1</f>
        <v>1</v>
      </c>
      <c r="AL317" s="67">
        <f>AL315</f>
        <v>6</v>
      </c>
      <c r="AM317" s="77" t="str">
        <f>AM315</f>
        <v>&lt;20</v>
      </c>
      <c r="AN317" s="65">
        <f>$O$64+1</f>
        <v>1</v>
      </c>
      <c r="AP317" s="67">
        <f>AP315</f>
        <v>6</v>
      </c>
      <c r="AQ317" s="77" t="str">
        <f>AQ315</f>
        <v>&lt;20</v>
      </c>
      <c r="AR317" s="65">
        <f>$O$64+1</f>
        <v>1</v>
      </c>
      <c r="AT317" s="67">
        <f>AT315</f>
        <v>6</v>
      </c>
      <c r="AU317" s="77" t="str">
        <f>AU315</f>
        <v>&lt;20</v>
      </c>
      <c r="AV317" s="65">
        <f>$O$64+1</f>
        <v>1</v>
      </c>
      <c r="AX317" s="67">
        <f>AX315</f>
        <v>6</v>
      </c>
      <c r="AY317" s="77" t="str">
        <f>AY315</f>
        <v>&lt;20</v>
      </c>
      <c r="AZ317" s="65">
        <f>$O$64+1</f>
        <v>1</v>
      </c>
      <c r="BB317" s="67">
        <f>BB315</f>
        <v>6</v>
      </c>
      <c r="BC317" s="77" t="str">
        <f>BC315</f>
        <v>&lt;20</v>
      </c>
      <c r="BD317" s="65">
        <f>$O$64+1</f>
        <v>1</v>
      </c>
    </row>
    <row r="318" spans="21:57" hidden="1" x14ac:dyDescent="0.2"/>
    <row r="319" spans="21:57" hidden="1" x14ac:dyDescent="0.2">
      <c r="U319" s="65" t="s">
        <v>107</v>
      </c>
      <c r="V319" s="65" t="s">
        <v>24</v>
      </c>
      <c r="W319" s="65" t="s">
        <v>25</v>
      </c>
      <c r="X319" s="65" t="s">
        <v>110</v>
      </c>
      <c r="Y319" s="65" t="s">
        <v>24</v>
      </c>
      <c r="Z319" s="65" t="s">
        <v>25</v>
      </c>
      <c r="AA319" s="65" t="s">
        <v>110</v>
      </c>
      <c r="AB319" s="65" t="s">
        <v>24</v>
      </c>
      <c r="AC319" s="65" t="s">
        <v>25</v>
      </c>
      <c r="AD319" s="65" t="s">
        <v>110</v>
      </c>
      <c r="AE319" s="65" t="s">
        <v>24</v>
      </c>
      <c r="AF319" s="65" t="s">
        <v>25</v>
      </c>
      <c r="AG319" s="65" t="s">
        <v>110</v>
      </c>
      <c r="AH319" s="65" t="s">
        <v>24</v>
      </c>
      <c r="AI319" s="65" t="s">
        <v>25</v>
      </c>
      <c r="AJ319" s="65" t="s">
        <v>110</v>
      </c>
      <c r="AK319" s="65" t="s">
        <v>24</v>
      </c>
      <c r="AL319" s="65" t="s">
        <v>25</v>
      </c>
      <c r="AM319" s="65" t="s">
        <v>110</v>
      </c>
      <c r="AN319" s="65" t="s">
        <v>24</v>
      </c>
      <c r="AO319" s="65" t="s">
        <v>25</v>
      </c>
      <c r="AP319" s="65" t="s">
        <v>110</v>
      </c>
      <c r="AQ319" s="65" t="s">
        <v>24</v>
      </c>
      <c r="AR319" s="65" t="s">
        <v>25</v>
      </c>
      <c r="AS319" s="65" t="s">
        <v>110</v>
      </c>
      <c r="AT319" s="65" t="s">
        <v>24</v>
      </c>
      <c r="AU319" s="65" t="s">
        <v>25</v>
      </c>
      <c r="AV319" s="65" t="s">
        <v>110</v>
      </c>
    </row>
    <row r="320" spans="21:57" hidden="1" x14ac:dyDescent="0.2">
      <c r="V320" s="65">
        <f>IF(D111&lt;3,2,ROUND(D111/5,1)*5)</f>
        <v>2</v>
      </c>
      <c r="W320" s="65">
        <v>0</v>
      </c>
      <c r="X320" s="65">
        <v>15</v>
      </c>
      <c r="Y320" s="65">
        <f>IF(E111&lt;3,2,ROUND(E111/5,1)*5)</f>
        <v>2</v>
      </c>
      <c r="Z320" s="65">
        <f>W320</f>
        <v>0</v>
      </c>
      <c r="AA320" s="65">
        <f>X320</f>
        <v>15</v>
      </c>
      <c r="AB320" s="65">
        <f>IF(F111&lt;3,2,ROUND(F111/5,1)*5)</f>
        <v>2</v>
      </c>
      <c r="AC320" s="65">
        <f>$Z$281</f>
        <v>0</v>
      </c>
      <c r="AD320" s="65">
        <f>X320</f>
        <v>15</v>
      </c>
      <c r="AE320" s="65">
        <f>IF(G111&lt;3,2,ROUND(G111/5,1)*5)</f>
        <v>2</v>
      </c>
      <c r="AF320" s="65">
        <f>$Z$281</f>
        <v>0</v>
      </c>
      <c r="AG320" s="65">
        <f>X320</f>
        <v>15</v>
      </c>
      <c r="AH320" s="65">
        <f>IF(H111&lt;3,2,ROUND(H111/5,1)*5)</f>
        <v>2</v>
      </c>
      <c r="AI320" s="65">
        <f>$Z$281</f>
        <v>0</v>
      </c>
      <c r="AJ320" s="65">
        <f>X320</f>
        <v>15</v>
      </c>
      <c r="AK320" s="65">
        <f>IF(I111&lt;3,2,ROUND(I111/5,1)*5)</f>
        <v>2</v>
      </c>
      <c r="AL320" s="65">
        <f>$Z$281</f>
        <v>0</v>
      </c>
      <c r="AM320" s="65">
        <f>X320</f>
        <v>15</v>
      </c>
      <c r="AN320" s="65">
        <f>IF(J111&lt;3,2,ROUND(J111/5,1)*5)</f>
        <v>2</v>
      </c>
      <c r="AO320" s="65">
        <f>$Z$281</f>
        <v>0</v>
      </c>
      <c r="AP320" s="65">
        <f>AM320</f>
        <v>15</v>
      </c>
      <c r="AQ320" s="65">
        <f>IF(K111&lt;3,2,ROUND(K111/5,1)*5)</f>
        <v>2</v>
      </c>
      <c r="AR320" s="65">
        <f>$Z$281</f>
        <v>0</v>
      </c>
      <c r="AS320" s="65">
        <f>AP320</f>
        <v>15</v>
      </c>
      <c r="AT320" s="65">
        <f>IF(L111&lt;3,2,ROUND(L111/5,1)*5)</f>
        <v>2</v>
      </c>
      <c r="AU320" s="65">
        <f>$Z$281</f>
        <v>0</v>
      </c>
      <c r="AV320" s="65">
        <f>AS320</f>
        <v>15</v>
      </c>
    </row>
    <row r="321" spans="21:57" ht="15" hidden="1" x14ac:dyDescent="0.25">
      <c r="U321" s="298" t="s">
        <v>315</v>
      </c>
      <c r="V321" s="77" t="s">
        <v>24</v>
      </c>
      <c r="W321" s="77" t="s">
        <v>28</v>
      </c>
      <c r="X321" s="77" t="s">
        <v>29</v>
      </c>
      <c r="Y321" s="78"/>
      <c r="Z321" s="77" t="s">
        <v>24</v>
      </c>
      <c r="AA321" s="77" t="s">
        <v>28</v>
      </c>
      <c r="AB321" s="77" t="s">
        <v>29</v>
      </c>
      <c r="AC321" s="78"/>
      <c r="AD321" s="77" t="s">
        <v>24</v>
      </c>
      <c r="AE321" s="77" t="s">
        <v>28</v>
      </c>
      <c r="AF321" s="77" t="s">
        <v>29</v>
      </c>
      <c r="AG321" s="78"/>
      <c r="AH321" s="77" t="s">
        <v>24</v>
      </c>
      <c r="AI321" s="77" t="s">
        <v>28</v>
      </c>
      <c r="AJ321" s="77" t="s">
        <v>29</v>
      </c>
      <c r="AK321" s="78"/>
      <c r="AL321" s="77" t="s">
        <v>24</v>
      </c>
      <c r="AM321" s="77" t="s">
        <v>28</v>
      </c>
      <c r="AN321" s="77" t="s">
        <v>29</v>
      </c>
      <c r="AO321" s="78"/>
      <c r="AP321" s="77" t="s">
        <v>24</v>
      </c>
      <c r="AQ321" s="77" t="s">
        <v>28</v>
      </c>
      <c r="AR321" s="77" t="s">
        <v>29</v>
      </c>
      <c r="AS321" s="78"/>
      <c r="AT321" s="77" t="s">
        <v>24</v>
      </c>
      <c r="AU321" s="77" t="s">
        <v>28</v>
      </c>
      <c r="AV321" s="77" t="s">
        <v>29</v>
      </c>
      <c r="AW321" s="78"/>
      <c r="AX321" s="77" t="s">
        <v>24</v>
      </c>
      <c r="AY321" s="77" t="s">
        <v>28</v>
      </c>
      <c r="AZ321" s="77" t="s">
        <v>29</v>
      </c>
      <c r="BA321" s="78"/>
      <c r="BB321" s="77" t="s">
        <v>24</v>
      </c>
      <c r="BC321" s="77" t="s">
        <v>28</v>
      </c>
      <c r="BD321" s="77" t="s">
        <v>29</v>
      </c>
      <c r="BE321" s="78"/>
    </row>
    <row r="322" spans="21:57" ht="15" hidden="1" x14ac:dyDescent="0.25">
      <c r="U322" s="299" t="s">
        <v>316</v>
      </c>
      <c r="V322" s="67">
        <f>IF(D111&lt;7,6,ROUND(D111,0.1))</f>
        <v>6</v>
      </c>
      <c r="W322" s="67" t="s">
        <v>317</v>
      </c>
      <c r="X322" s="67">
        <f>IF($K$42&lt;='DB &gt; 100 ha'!R54,1,IF($K$42&gt;='DB &gt; 100 ha'!$Q$28,3,2))</f>
        <v>1</v>
      </c>
      <c r="Y322" s="300">
        <f>DGET('DB &gt; 100 ha'!$F$2:$N$41,'DB &gt; 100 ha'!$I$2,V321:X322)</f>
        <v>3</v>
      </c>
      <c r="Z322" s="67">
        <f>IF(E111&lt;7,6,ROUND(E111,0.1))</f>
        <v>6</v>
      </c>
      <c r="AA322" s="67" t="s">
        <v>317</v>
      </c>
      <c r="AB322" s="67">
        <f>IF($K$42&lt;='DB &gt; 100 ha'!V54,1,IF($K$42&gt;='DB &gt; 100 ha'!$Q$28,3,2))</f>
        <v>1</v>
      </c>
      <c r="AC322" s="300">
        <f>DGET('DB &gt; 100 ha'!$F$2:$N$41,'DB &gt; 100 ha'!$I$2,Z321:AB322)</f>
        <v>3</v>
      </c>
      <c r="AD322" s="67">
        <f>IF(F111&lt;7,6,ROUND(F111,0.1))</f>
        <v>6</v>
      </c>
      <c r="AE322" s="67" t="s">
        <v>317</v>
      </c>
      <c r="AF322" s="67">
        <f>IF($K$42&lt;='DB &gt; 100 ha'!Z54,1,IF($K$42&gt;='DB &gt; 100 ha'!$Q$28,3,2))</f>
        <v>1</v>
      </c>
      <c r="AG322" s="300">
        <f>DGET('DB &gt; 100 ha'!$F$2:$N$41,'DB &gt; 100 ha'!$I$2,AD321:AF322)</f>
        <v>3</v>
      </c>
      <c r="AH322" s="67">
        <f>IF(G111&lt;7,6,ROUND(G111,0.1))</f>
        <v>6</v>
      </c>
      <c r="AI322" s="67" t="s">
        <v>317</v>
      </c>
      <c r="AJ322" s="67">
        <f>IF($K$42&lt;='DB &gt; 100 ha'!AD54,1,IF($K$42&gt;='DB &gt; 100 ha'!$Q$28,3,2))</f>
        <v>1</v>
      </c>
      <c r="AK322" s="300">
        <f>DGET('DB &gt; 100 ha'!$F$2:$N$41,'DB &gt; 100 ha'!$I$2,AH321:AJ322)</f>
        <v>3</v>
      </c>
      <c r="AL322" s="67">
        <f>IF(H111&lt;7,6,ROUND(H111,0.1))</f>
        <v>6</v>
      </c>
      <c r="AM322" s="67" t="s">
        <v>317</v>
      </c>
      <c r="AN322" s="67">
        <f>IF($K$42&lt;='DB &gt; 100 ha'!AH54,1,IF($K$42&gt;='DB &gt; 100 ha'!$Q$28,3,2))</f>
        <v>1</v>
      </c>
      <c r="AO322" s="300">
        <f>DGET('DB &gt; 100 ha'!$F$2:$N$41,'DB &gt; 100 ha'!$I$2,AL321:AN322)</f>
        <v>3</v>
      </c>
      <c r="AP322" s="67">
        <f>IF(I111&lt;7,6,ROUND(I111,0.1))</f>
        <v>6</v>
      </c>
      <c r="AQ322" s="67" t="s">
        <v>317</v>
      </c>
      <c r="AR322" s="67">
        <f>IF($K$42&lt;='DB &gt; 100 ha'!AL54,1,IF($K$42&gt;='DB &gt; 100 ha'!$Q$28,3,2))</f>
        <v>1</v>
      </c>
      <c r="AS322" s="300">
        <f>DGET('DB &gt; 100 ha'!$F$2:$N$41,'DB &gt; 100 ha'!$I$2,AP321:AR322)</f>
        <v>3</v>
      </c>
      <c r="AT322" s="67">
        <f>IF(J111&lt;7,6,ROUND(J111,0.1))</f>
        <v>6</v>
      </c>
      <c r="AU322" s="67" t="s">
        <v>317</v>
      </c>
      <c r="AV322" s="67">
        <f>IF($K$42&lt;='DB &gt; 100 ha'!AP54,1,IF($K$42&gt;='DB &gt; 100 ha'!$Q$28,3,2))</f>
        <v>1</v>
      </c>
      <c r="AW322" s="300">
        <f>DGET('DB &gt; 100 ha'!$F$2:$N$41,'DB &gt; 100 ha'!$I$2,AT321:AV322)</f>
        <v>3</v>
      </c>
      <c r="AX322" s="67">
        <f>IF(K111&lt;7,6,ROUND(K111,0.1))</f>
        <v>6</v>
      </c>
      <c r="AY322" s="67" t="s">
        <v>317</v>
      </c>
      <c r="AZ322" s="67">
        <f>IF($K$42&lt;='DB &gt; 100 ha'!AT54,1,IF($K$42&gt;='DB &gt; 100 ha'!$Q$28,3,2))</f>
        <v>1</v>
      </c>
      <c r="BA322" s="300">
        <f>DGET('DB &gt; 100 ha'!$F$2:$N$41,'DB &gt; 100 ha'!$I$2,AX321:AZ322)</f>
        <v>3</v>
      </c>
      <c r="BB322" s="67">
        <f>IF(L111&lt;7,6,ROUND(L111,0.1))</f>
        <v>6</v>
      </c>
      <c r="BC322" s="67" t="s">
        <v>317</v>
      </c>
      <c r="BD322" s="67">
        <f>IF($K$42&lt;='DB &gt; 100 ha'!AX54,1,IF($K$42&gt;='DB &gt; 100 ha'!$Q$28,3,2))</f>
        <v>1</v>
      </c>
      <c r="BE322" s="300">
        <f>DGET('DB &gt; 100 ha'!$F$2:$N$41,'DB &gt; 100 ha'!$I$2,BB321:BD322)</f>
        <v>3</v>
      </c>
    </row>
    <row r="323" spans="21:57" ht="15" hidden="1" x14ac:dyDescent="0.25">
      <c r="U323" s="157" t="s">
        <v>315</v>
      </c>
      <c r="V323" s="77" t="s">
        <v>24</v>
      </c>
      <c r="W323" s="77" t="s">
        <v>28</v>
      </c>
      <c r="X323" s="77" t="s">
        <v>29</v>
      </c>
      <c r="Y323" s="300">
        <f>IF(X324=0,0,DGET('DB &gt; 100 ha'!$F$2:$N$41,'DB &gt; 100 ha'!$J$2,V323:X324))</f>
        <v>0</v>
      </c>
      <c r="Z323" s="77" t="s">
        <v>24</v>
      </c>
      <c r="AA323" s="77" t="s">
        <v>28</v>
      </c>
      <c r="AB323" s="77" t="s">
        <v>29</v>
      </c>
      <c r="AC323" s="300">
        <f>IF(AB324=0,0,DGET('DB &gt; 100 ha'!$F$2:$N$41,'DB &gt; 100 ha'!$J$2,Z323:AB324))</f>
        <v>0</v>
      </c>
      <c r="AD323" s="77" t="s">
        <v>24</v>
      </c>
      <c r="AE323" s="77" t="s">
        <v>28</v>
      </c>
      <c r="AF323" s="77" t="s">
        <v>29</v>
      </c>
      <c r="AG323" s="300">
        <f>IF(AF324=0,0,DGET('DB &gt; 100 ha'!$F$2:$N$41,'DB &gt; 100 ha'!$J$2,AD323:AF324))</f>
        <v>0</v>
      </c>
      <c r="AH323" s="77" t="s">
        <v>24</v>
      </c>
      <c r="AI323" s="77" t="s">
        <v>28</v>
      </c>
      <c r="AJ323" s="77" t="s">
        <v>29</v>
      </c>
      <c r="AK323" s="300">
        <f>IF(AJ324=0,0,DGET('DB &gt; 100 ha'!$F$2:$N$41,'DB &gt; 100 ha'!$J$2,AH323:AJ324))</f>
        <v>0</v>
      </c>
      <c r="AL323" s="77" t="s">
        <v>24</v>
      </c>
      <c r="AM323" s="77" t="s">
        <v>28</v>
      </c>
      <c r="AN323" s="77" t="s">
        <v>29</v>
      </c>
      <c r="AO323" s="300">
        <f>IF(AN324=0,0,DGET('DB &gt; 100 ha'!$F$2:$N$41,'DB &gt; 100 ha'!$J$2,AL323:AN324))</f>
        <v>0</v>
      </c>
      <c r="AP323" s="77" t="s">
        <v>24</v>
      </c>
      <c r="AQ323" s="77" t="s">
        <v>28</v>
      </c>
      <c r="AR323" s="77" t="s">
        <v>29</v>
      </c>
      <c r="AS323" s="300">
        <f>IF(AR324=0,0,DGET('DB &gt; 100 ha'!$F$2:$N$41,'DB &gt; 100 ha'!$J$2,AP323:AR324))</f>
        <v>0</v>
      </c>
      <c r="AT323" s="77" t="s">
        <v>24</v>
      </c>
      <c r="AU323" s="77" t="s">
        <v>28</v>
      </c>
      <c r="AV323" s="77" t="s">
        <v>29</v>
      </c>
      <c r="AW323" s="300">
        <f>IF(AV324=0,0,DGET('DB &gt; 100 ha'!$F$2:$N$41,'DB &gt; 100 ha'!$J$2,AT323:AV324))</f>
        <v>0</v>
      </c>
      <c r="AX323" s="77" t="s">
        <v>24</v>
      </c>
      <c r="AY323" s="77" t="s">
        <v>28</v>
      </c>
      <c r="AZ323" s="77" t="s">
        <v>29</v>
      </c>
      <c r="BA323" s="300">
        <f>IF(AZ324=0,0,DGET('DB &gt; 100 ha'!$F$2:$N$41,'DB &gt; 100 ha'!$J$2,AX323:AZ324))</f>
        <v>0</v>
      </c>
      <c r="BB323" s="77" t="s">
        <v>24</v>
      </c>
      <c r="BC323" s="77" t="s">
        <v>28</v>
      </c>
      <c r="BD323" s="77" t="s">
        <v>29</v>
      </c>
      <c r="BE323" s="300">
        <f>IF(BD324=0,0,DGET('DB &gt; 100 ha'!$F$2:$N$41,'DB &gt; 100 ha'!$J$2,BB323:BD324))</f>
        <v>0</v>
      </c>
    </row>
    <row r="324" spans="21:57" ht="15" hidden="1" x14ac:dyDescent="0.25">
      <c r="U324" s="157" t="s">
        <v>332</v>
      </c>
      <c r="V324" s="67">
        <f>V322</f>
        <v>6</v>
      </c>
      <c r="W324" s="67" t="s">
        <v>317</v>
      </c>
      <c r="X324" s="65">
        <f>IF($K$43&gt;'DB &gt; 100 ha'!$R$31,'DB &gt; 100 ha'!$P$32,IF($K$43&gt;'DB &gt; 100 ha'!$R$30,'DB &gt; 100 ha'!$P$31,IF($K$43&gt;='DB &gt; 100 ha'!$Q$30,'DB &gt; 100 ha'!$P$26,0)))</f>
        <v>0</v>
      </c>
      <c r="Z324" s="67">
        <f>Z322</f>
        <v>6</v>
      </c>
      <c r="AA324" s="67" t="s">
        <v>317</v>
      </c>
      <c r="AB324" s="65">
        <f>IF($K$43&gt;'DB &gt; 100 ha'!$R$31,'DB &gt; 100 ha'!$P$32,IF($K$43&gt;'DB &gt; 100 ha'!$R$30,'DB &gt; 100 ha'!$P$31,IF($K$43&gt;='DB &gt; 100 ha'!$Q$30,'DB &gt; 100 ha'!$P$26,0)))</f>
        <v>0</v>
      </c>
      <c r="AC324" s="300"/>
      <c r="AD324" s="67">
        <f>AD322</f>
        <v>6</v>
      </c>
      <c r="AE324" s="67" t="s">
        <v>317</v>
      </c>
      <c r="AF324" s="65">
        <f>IF($K$43&gt;'DB &gt; 100 ha'!$R$31,'DB &gt; 100 ha'!$P$32,IF($K$43&gt;'DB &gt; 100 ha'!$R$30,'DB &gt; 100 ha'!$P$31,IF($K$43&gt;='DB &gt; 100 ha'!$Q$30,'DB &gt; 100 ha'!$P$26,0)))</f>
        <v>0</v>
      </c>
      <c r="AG324" s="300"/>
      <c r="AH324" s="67">
        <f>AH322</f>
        <v>6</v>
      </c>
      <c r="AI324" s="67" t="s">
        <v>317</v>
      </c>
      <c r="AJ324" s="65">
        <f>IF($K$43&gt;'DB &gt; 100 ha'!$R$31,'DB &gt; 100 ha'!$P$32,IF($K$43&gt;'DB &gt; 100 ha'!$R$30,'DB &gt; 100 ha'!$P$31,IF($K$43&gt;='DB &gt; 100 ha'!$Q$30,'DB &gt; 100 ha'!$P$26,0)))</f>
        <v>0</v>
      </c>
      <c r="AK324" s="300"/>
      <c r="AL324" s="67">
        <f>AL322</f>
        <v>6</v>
      </c>
      <c r="AM324" s="67" t="s">
        <v>317</v>
      </c>
      <c r="AN324" s="65">
        <f>IF($K$43&gt;'DB &gt; 100 ha'!$R$31,'DB &gt; 100 ha'!$P$32,IF($K$43&gt;'DB &gt; 100 ha'!$R$30,'DB &gt; 100 ha'!$P$31,IF($K$43&gt;='DB &gt; 100 ha'!$Q$30,'DB &gt; 100 ha'!$P$26,0)))</f>
        <v>0</v>
      </c>
      <c r="AO324" s="300"/>
      <c r="AP324" s="67">
        <f>AP322</f>
        <v>6</v>
      </c>
      <c r="AQ324" s="67" t="s">
        <v>317</v>
      </c>
      <c r="AR324" s="65">
        <f>IF($K$43&gt;'DB &gt; 100 ha'!$R$31,'DB &gt; 100 ha'!$P$32,IF($K$43&gt;'DB &gt; 100 ha'!$R$30,'DB &gt; 100 ha'!$P$31,IF($K$43&gt;='DB &gt; 100 ha'!$Q$30,'DB &gt; 100 ha'!$P$26,0)))</f>
        <v>0</v>
      </c>
      <c r="AS324" s="300"/>
      <c r="AT324" s="67">
        <f>AT322</f>
        <v>6</v>
      </c>
      <c r="AU324" s="67" t="s">
        <v>317</v>
      </c>
      <c r="AV324" s="65">
        <f>IF($K$43&gt;'DB &gt; 100 ha'!$R$31,'DB &gt; 100 ha'!$P$32,IF($K$43&gt;'DB &gt; 100 ha'!$R$30,'DB &gt; 100 ha'!$P$31,IF($K$43&gt;='DB &gt; 100 ha'!$Q$30,'DB &gt; 100 ha'!$P$26,0)))</f>
        <v>0</v>
      </c>
      <c r="AW324" s="300"/>
      <c r="AX324" s="67">
        <f>AX322</f>
        <v>6</v>
      </c>
      <c r="AY324" s="67" t="s">
        <v>317</v>
      </c>
      <c r="AZ324" s="65">
        <f>IF($K$43&gt;'DB &gt; 100 ha'!$R$31,'DB &gt; 100 ha'!$P$32,IF($K$43&gt;'DB &gt; 100 ha'!$R$30,'DB &gt; 100 ha'!$P$31,IF($K$43&gt;='DB &gt; 100 ha'!$Q$30,'DB &gt; 100 ha'!$P$26,0)))</f>
        <v>0</v>
      </c>
      <c r="BA324" s="300"/>
      <c r="BB324" s="67">
        <f>BB322</f>
        <v>6</v>
      </c>
      <c r="BC324" s="67" t="s">
        <v>317</v>
      </c>
      <c r="BD324" s="65">
        <f>IF($K$43&gt;'DB &gt; 100 ha'!$R$31,'DB &gt; 100 ha'!$P$32,IF($K$43&gt;'DB &gt; 100 ha'!$R$30,'DB &gt; 100 ha'!$P$31,IF($K$43&gt;='DB &gt; 100 ha'!$Q$30,'DB &gt; 100 ha'!$P$26,0)))</f>
        <v>0</v>
      </c>
      <c r="BE324" s="300"/>
    </row>
    <row r="325" spans="21:57" ht="15" hidden="1" x14ac:dyDescent="0.25">
      <c r="U325" s="157" t="s">
        <v>315</v>
      </c>
      <c r="V325" s="77" t="s">
        <v>24</v>
      </c>
      <c r="W325" s="77" t="s">
        <v>28</v>
      </c>
      <c r="X325" s="77" t="s">
        <v>29</v>
      </c>
      <c r="Y325" s="300">
        <f>DGET('DB &gt; 100 ha'!$F$2:$N$41,'DB &gt; 100 ha'!$K$2,V325:X326)</f>
        <v>41</v>
      </c>
      <c r="Z325" s="77" t="s">
        <v>24</v>
      </c>
      <c r="AA325" s="77" t="s">
        <v>28</v>
      </c>
      <c r="AB325" s="77" t="s">
        <v>29</v>
      </c>
      <c r="AC325" s="300">
        <f>DGET('DB &gt; 100 ha'!$F$2:$N$41,'DB &gt; 100 ha'!$K$2,Z325:AB326)</f>
        <v>41</v>
      </c>
      <c r="AD325" s="77" t="s">
        <v>24</v>
      </c>
      <c r="AE325" s="77" t="s">
        <v>28</v>
      </c>
      <c r="AF325" s="77" t="s">
        <v>29</v>
      </c>
      <c r="AG325" s="300">
        <f>DGET('DB &gt; 100 ha'!$F$2:$N$41,'DB &gt; 100 ha'!$K$2,AD325:AF326)</f>
        <v>41</v>
      </c>
      <c r="AH325" s="77" t="s">
        <v>24</v>
      </c>
      <c r="AI325" s="77" t="s">
        <v>28</v>
      </c>
      <c r="AJ325" s="77" t="s">
        <v>29</v>
      </c>
      <c r="AK325" s="300">
        <f>DGET('DB &gt; 100 ha'!$F$2:$N$41,'DB &gt; 100 ha'!$K$2,AH325:AJ326)</f>
        <v>41</v>
      </c>
      <c r="AL325" s="77" t="s">
        <v>24</v>
      </c>
      <c r="AM325" s="77" t="s">
        <v>28</v>
      </c>
      <c r="AN325" s="77" t="s">
        <v>29</v>
      </c>
      <c r="AO325" s="300">
        <f>DGET('DB &gt; 100 ha'!$F$2:$N$41,'DB &gt; 100 ha'!$K$2,AL325:AN326)</f>
        <v>41</v>
      </c>
      <c r="AP325" s="77" t="s">
        <v>24</v>
      </c>
      <c r="AQ325" s="77" t="s">
        <v>28</v>
      </c>
      <c r="AR325" s="77" t="s">
        <v>29</v>
      </c>
      <c r="AS325" s="300">
        <f>DGET('DB &gt; 100 ha'!$F$2:$N$41,'DB &gt; 100 ha'!$K$2,AP325:AR326)</f>
        <v>41</v>
      </c>
      <c r="AT325" s="77" t="s">
        <v>24</v>
      </c>
      <c r="AU325" s="77" t="s">
        <v>28</v>
      </c>
      <c r="AV325" s="77" t="s">
        <v>29</v>
      </c>
      <c r="AW325" s="300">
        <f>DGET('DB &gt; 100 ha'!$F$2:$N$41,'DB &gt; 100 ha'!$K$2,AT325:AV326)</f>
        <v>41</v>
      </c>
      <c r="AX325" s="77" t="s">
        <v>24</v>
      </c>
      <c r="AY325" s="77" t="s">
        <v>28</v>
      </c>
      <c r="AZ325" s="77" t="s">
        <v>29</v>
      </c>
      <c r="BA325" s="300">
        <f>DGET('DB &gt; 100 ha'!$F$2:$N$41,'DB &gt; 100 ha'!$K$2,AX325:AZ326)</f>
        <v>41</v>
      </c>
      <c r="BB325" s="77" t="s">
        <v>24</v>
      </c>
      <c r="BC325" s="77" t="s">
        <v>28</v>
      </c>
      <c r="BD325" s="77" t="s">
        <v>29</v>
      </c>
      <c r="BE325" s="300">
        <f>DGET('DB &gt; 100 ha'!$F$2:$N$41,'DB &gt; 100 ha'!$K$2,BB325:BD326)</f>
        <v>41</v>
      </c>
    </row>
    <row r="326" spans="21:57" ht="15" hidden="1" x14ac:dyDescent="0.25">
      <c r="U326" s="157" t="s">
        <v>336</v>
      </c>
      <c r="V326" s="67">
        <f>V324</f>
        <v>6</v>
      </c>
      <c r="W326" s="67" t="s">
        <v>317</v>
      </c>
      <c r="X326" s="65">
        <v>1</v>
      </c>
      <c r="Z326" s="67">
        <f>Z324</f>
        <v>6</v>
      </c>
      <c r="AA326" s="67" t="s">
        <v>317</v>
      </c>
      <c r="AB326" s="65">
        <v>1</v>
      </c>
      <c r="AD326" s="67">
        <f>AD324</f>
        <v>6</v>
      </c>
      <c r="AE326" s="67" t="s">
        <v>317</v>
      </c>
      <c r="AF326" s="65">
        <v>1</v>
      </c>
      <c r="AH326" s="67">
        <f>AH324</f>
        <v>6</v>
      </c>
      <c r="AI326" s="67" t="s">
        <v>317</v>
      </c>
      <c r="AJ326" s="65">
        <v>1</v>
      </c>
      <c r="AL326" s="67">
        <f>AL324</f>
        <v>6</v>
      </c>
      <c r="AM326" s="67" t="s">
        <v>317</v>
      </c>
      <c r="AN326" s="65">
        <v>1</v>
      </c>
      <c r="AP326" s="67">
        <f>AP324</f>
        <v>6</v>
      </c>
      <c r="AQ326" s="67" t="s">
        <v>317</v>
      </c>
      <c r="AR326" s="65">
        <v>1</v>
      </c>
      <c r="AT326" s="67">
        <f>AT324</f>
        <v>6</v>
      </c>
      <c r="AU326" s="67" t="s">
        <v>317</v>
      </c>
      <c r="AV326" s="65">
        <v>1</v>
      </c>
      <c r="AX326" s="67">
        <f>AX324</f>
        <v>6</v>
      </c>
      <c r="AY326" s="67" t="s">
        <v>317</v>
      </c>
      <c r="AZ326" s="65">
        <v>1</v>
      </c>
      <c r="BB326" s="67">
        <f>BB324</f>
        <v>6</v>
      </c>
      <c r="BC326" s="67" t="s">
        <v>317</v>
      </c>
      <c r="BD326" s="65">
        <v>1</v>
      </c>
    </row>
    <row r="327" spans="21:57" ht="15" hidden="1" x14ac:dyDescent="0.25">
      <c r="U327" s="157" t="s">
        <v>315</v>
      </c>
      <c r="V327" s="77" t="s">
        <v>24</v>
      </c>
      <c r="W327" s="77" t="s">
        <v>28</v>
      </c>
      <c r="X327" s="77" t="s">
        <v>29</v>
      </c>
      <c r="Y327" s="300">
        <f>DGET('DB &gt; 100 ha'!$F$2:$N$41,'DB &gt; 100 ha'!$L$2,V327:X328)</f>
        <v>11</v>
      </c>
      <c r="Z327" s="77" t="s">
        <v>24</v>
      </c>
      <c r="AA327" s="77" t="s">
        <v>28</v>
      </c>
      <c r="AB327" s="77" t="s">
        <v>29</v>
      </c>
      <c r="AC327" s="300">
        <f>DGET('DB &gt; 100 ha'!$F$2:$N$41,'DB &gt; 100 ha'!$L$2,Z327:AB328)</f>
        <v>11</v>
      </c>
      <c r="AD327" s="77" t="s">
        <v>24</v>
      </c>
      <c r="AE327" s="77" t="s">
        <v>28</v>
      </c>
      <c r="AF327" s="77" t="s">
        <v>29</v>
      </c>
      <c r="AG327" s="300">
        <f>DGET('DB &gt; 100 ha'!$F$2:$N$41,'DB &gt; 100 ha'!$L$2,AD327:AF328)</f>
        <v>11</v>
      </c>
      <c r="AH327" s="77" t="s">
        <v>24</v>
      </c>
      <c r="AI327" s="77" t="s">
        <v>28</v>
      </c>
      <c r="AJ327" s="77" t="s">
        <v>29</v>
      </c>
      <c r="AK327" s="300">
        <f>DGET('DB &gt; 100 ha'!$F$2:$N$41,'DB &gt; 100 ha'!$L$2,AH327:AJ328)</f>
        <v>11</v>
      </c>
      <c r="AL327" s="77" t="s">
        <v>24</v>
      </c>
      <c r="AM327" s="77" t="s">
        <v>28</v>
      </c>
      <c r="AN327" s="77" t="s">
        <v>29</v>
      </c>
      <c r="AO327" s="300">
        <f>DGET('DB &gt; 100 ha'!$F$2:$N$41,'DB &gt; 100 ha'!$L$2,AL327:AN328)</f>
        <v>11</v>
      </c>
      <c r="AP327" s="77" t="s">
        <v>24</v>
      </c>
      <c r="AQ327" s="77" t="s">
        <v>28</v>
      </c>
      <c r="AR327" s="77" t="s">
        <v>29</v>
      </c>
      <c r="AS327" s="300">
        <f>DGET('DB &gt; 100 ha'!$F$2:$N$41,'DB &gt; 100 ha'!$L$2,AP327:AR328)</f>
        <v>11</v>
      </c>
      <c r="AT327" s="77" t="s">
        <v>24</v>
      </c>
      <c r="AU327" s="77" t="s">
        <v>28</v>
      </c>
      <c r="AV327" s="77" t="s">
        <v>29</v>
      </c>
      <c r="AW327" s="300">
        <f>DGET('DB &gt; 100 ha'!$F$2:$N$41,'DB &gt; 100 ha'!$L$2,AT327:AV328)</f>
        <v>11</v>
      </c>
      <c r="AX327" s="77" t="s">
        <v>24</v>
      </c>
      <c r="AY327" s="77" t="s">
        <v>28</v>
      </c>
      <c r="AZ327" s="77" t="s">
        <v>29</v>
      </c>
      <c r="BA327" s="300">
        <f>DGET('DB &gt; 100 ha'!$F$2:$N$41,'DB &gt; 100 ha'!$L$2,AX327:AZ328)</f>
        <v>11</v>
      </c>
      <c r="BB327" s="77" t="s">
        <v>24</v>
      </c>
      <c r="BC327" s="77" t="s">
        <v>28</v>
      </c>
      <c r="BD327" s="77" t="s">
        <v>29</v>
      </c>
      <c r="BE327" s="300">
        <f>DGET('DB &gt; 100 ha'!$F$2:$N$41,'DB &gt; 100 ha'!$L$2,BB327:BD328)</f>
        <v>11</v>
      </c>
    </row>
    <row r="328" spans="21:57" ht="15" hidden="1" x14ac:dyDescent="0.25">
      <c r="U328" s="157" t="s">
        <v>337</v>
      </c>
      <c r="V328" s="67">
        <f>V326</f>
        <v>6</v>
      </c>
      <c r="W328" s="77" t="str">
        <f>W326</f>
        <v>&lt;20</v>
      </c>
      <c r="X328" s="65">
        <f>X326</f>
        <v>1</v>
      </c>
      <c r="Z328" s="67">
        <f>Z326</f>
        <v>6</v>
      </c>
      <c r="AA328" s="77" t="str">
        <f>AA326</f>
        <v>&lt;20</v>
      </c>
      <c r="AB328" s="65">
        <f>AB326</f>
        <v>1</v>
      </c>
      <c r="AD328" s="67">
        <f>AD326</f>
        <v>6</v>
      </c>
      <c r="AE328" s="77" t="str">
        <f>AE326</f>
        <v>&lt;20</v>
      </c>
      <c r="AF328" s="65">
        <f>AF326</f>
        <v>1</v>
      </c>
      <c r="AH328" s="67">
        <f>AH326</f>
        <v>6</v>
      </c>
      <c r="AI328" s="77" t="str">
        <f>AI326</f>
        <v>&lt;20</v>
      </c>
      <c r="AJ328" s="65">
        <f>AJ326</f>
        <v>1</v>
      </c>
      <c r="AL328" s="67">
        <f>AL326</f>
        <v>6</v>
      </c>
      <c r="AM328" s="77" t="str">
        <f>AM326</f>
        <v>&lt;20</v>
      </c>
      <c r="AN328" s="65">
        <f>AN326</f>
        <v>1</v>
      </c>
      <c r="AP328" s="67">
        <f>AP326</f>
        <v>6</v>
      </c>
      <c r="AQ328" s="77" t="str">
        <f>AQ326</f>
        <v>&lt;20</v>
      </c>
      <c r="AR328" s="65">
        <f>AR326</f>
        <v>1</v>
      </c>
      <c r="AT328" s="67">
        <f>AT326</f>
        <v>6</v>
      </c>
      <c r="AU328" s="77" t="str">
        <f>AU326</f>
        <v>&lt;20</v>
      </c>
      <c r="AV328" s="65">
        <f>AV326</f>
        <v>1</v>
      </c>
      <c r="AX328" s="67">
        <f>AX326</f>
        <v>6</v>
      </c>
      <c r="AY328" s="77" t="str">
        <f>AY326</f>
        <v>&lt;20</v>
      </c>
      <c r="AZ328" s="65">
        <f>AZ326</f>
        <v>1</v>
      </c>
      <c r="BB328" s="67">
        <f>BB326</f>
        <v>6</v>
      </c>
      <c r="BC328" s="77" t="str">
        <f>BC326</f>
        <v>&lt;20</v>
      </c>
      <c r="BD328" s="65">
        <f>BD326</f>
        <v>1</v>
      </c>
    </row>
    <row r="329" spans="21:57" ht="15" hidden="1" x14ac:dyDescent="0.25">
      <c r="U329" s="157" t="s">
        <v>315</v>
      </c>
      <c r="V329" s="77" t="s">
        <v>24</v>
      </c>
      <c r="W329" s="77" t="s">
        <v>28</v>
      </c>
      <c r="X329" s="77" t="s">
        <v>29</v>
      </c>
      <c r="Y329" s="300">
        <f>DGET('DB &gt; 100 ha'!$F$2:$N$41,'DB &gt; 100 ha'!$M$2,V329:X330)</f>
        <v>0</v>
      </c>
      <c r="Z329" s="77" t="s">
        <v>24</v>
      </c>
      <c r="AA329" s="77" t="s">
        <v>28</v>
      </c>
      <c r="AB329" s="77" t="s">
        <v>29</v>
      </c>
      <c r="AC329" s="300">
        <f>DGET('DB &gt; 100 ha'!$F$2:$N$41,'DB &gt; 100 ha'!$M$2,Z329:AB330)</f>
        <v>0</v>
      </c>
      <c r="AD329" s="77" t="s">
        <v>24</v>
      </c>
      <c r="AE329" s="77" t="s">
        <v>28</v>
      </c>
      <c r="AF329" s="77" t="s">
        <v>29</v>
      </c>
      <c r="AG329" s="300">
        <f>DGET('DB &gt; 100 ha'!$F$2:$N$41,'DB &gt; 100 ha'!$M$2,AD329:AF330)</f>
        <v>0</v>
      </c>
      <c r="AH329" s="77" t="s">
        <v>24</v>
      </c>
      <c r="AI329" s="77" t="s">
        <v>28</v>
      </c>
      <c r="AJ329" s="77" t="s">
        <v>29</v>
      </c>
      <c r="AK329" s="300">
        <f>DGET('DB &gt; 100 ha'!$F$2:$N$41,'DB &gt; 100 ha'!$M$2,AH329:AJ330)</f>
        <v>0</v>
      </c>
      <c r="AL329" s="77" t="s">
        <v>24</v>
      </c>
      <c r="AM329" s="77" t="s">
        <v>28</v>
      </c>
      <c r="AN329" s="77" t="s">
        <v>29</v>
      </c>
      <c r="AO329" s="300">
        <f>DGET('DB &gt; 100 ha'!$F$2:$N$41,'DB &gt; 100 ha'!$M$2,AL329:AN330)</f>
        <v>0</v>
      </c>
      <c r="AP329" s="77" t="s">
        <v>24</v>
      </c>
      <c r="AQ329" s="77" t="s">
        <v>28</v>
      </c>
      <c r="AR329" s="77" t="s">
        <v>29</v>
      </c>
      <c r="AS329" s="300">
        <f>DGET('DB &gt; 100 ha'!$F$2:$N$41,'DB &gt; 100 ha'!$M$2,AP329:AR330)</f>
        <v>0</v>
      </c>
      <c r="AT329" s="77" t="s">
        <v>24</v>
      </c>
      <c r="AU329" s="77" t="s">
        <v>28</v>
      </c>
      <c r="AV329" s="77" t="s">
        <v>29</v>
      </c>
      <c r="AW329" s="300">
        <f>DGET('DB &gt; 100 ha'!$F$2:$N$41,'DB &gt; 100 ha'!$M$2,AT329:AV330)</f>
        <v>0</v>
      </c>
      <c r="AX329" s="77" t="s">
        <v>24</v>
      </c>
      <c r="AY329" s="77" t="s">
        <v>28</v>
      </c>
      <c r="AZ329" s="77" t="s">
        <v>29</v>
      </c>
      <c r="BA329" s="300">
        <f>DGET('DB &gt; 100 ha'!$F$2:$N$41,'DB &gt; 100 ha'!$M$2,AX329:AZ330)</f>
        <v>0</v>
      </c>
      <c r="BB329" s="77" t="s">
        <v>24</v>
      </c>
      <c r="BC329" s="77" t="s">
        <v>28</v>
      </c>
      <c r="BD329" s="77" t="s">
        <v>29</v>
      </c>
      <c r="BE329" s="300">
        <f>DGET('DB &gt; 100 ha'!$F$2:$N$41,'DB &gt; 100 ha'!$M$2,BB329:BD330)</f>
        <v>0</v>
      </c>
    </row>
    <row r="330" spans="21:57" ht="15" hidden="1" x14ac:dyDescent="0.25">
      <c r="U330" s="157" t="s">
        <v>342</v>
      </c>
      <c r="V330" s="67">
        <f>V328</f>
        <v>6</v>
      </c>
      <c r="W330" s="77" t="str">
        <f>W328</f>
        <v>&lt;20</v>
      </c>
      <c r="X330" s="65">
        <f>$O$64+1</f>
        <v>1</v>
      </c>
      <c r="Z330" s="67">
        <f>Z328</f>
        <v>6</v>
      </c>
      <c r="AA330" s="77" t="str">
        <f>AA328</f>
        <v>&lt;20</v>
      </c>
      <c r="AB330" s="65">
        <f>$O$64+1</f>
        <v>1</v>
      </c>
      <c r="AD330" s="67">
        <f>AD328</f>
        <v>6</v>
      </c>
      <c r="AE330" s="77" t="str">
        <f>AE328</f>
        <v>&lt;20</v>
      </c>
      <c r="AF330" s="65">
        <f>$O$64+1</f>
        <v>1</v>
      </c>
      <c r="AH330" s="67">
        <f>AH328</f>
        <v>6</v>
      </c>
      <c r="AI330" s="77" t="str">
        <f>AI328</f>
        <v>&lt;20</v>
      </c>
      <c r="AJ330" s="65">
        <f>$O$64+1</f>
        <v>1</v>
      </c>
      <c r="AL330" s="67">
        <f>AL328</f>
        <v>6</v>
      </c>
      <c r="AM330" s="77" t="str">
        <f>AM328</f>
        <v>&lt;20</v>
      </c>
      <c r="AN330" s="65">
        <f>$O$64+1</f>
        <v>1</v>
      </c>
      <c r="AP330" s="67">
        <f>AP328</f>
        <v>6</v>
      </c>
      <c r="AQ330" s="77" t="str">
        <f>AQ328</f>
        <v>&lt;20</v>
      </c>
      <c r="AR330" s="65">
        <f>$O$64+1</f>
        <v>1</v>
      </c>
      <c r="AT330" s="67">
        <f>AT328</f>
        <v>6</v>
      </c>
      <c r="AU330" s="77" t="str">
        <f>AU328</f>
        <v>&lt;20</v>
      </c>
      <c r="AV330" s="65">
        <f>$O$64+1</f>
        <v>1</v>
      </c>
      <c r="AX330" s="67">
        <f>AX328</f>
        <v>6</v>
      </c>
      <c r="AY330" s="77" t="str">
        <f>AY328</f>
        <v>&lt;20</v>
      </c>
      <c r="AZ330" s="65">
        <f>$O$64+1</f>
        <v>1</v>
      </c>
      <c r="BB330" s="67">
        <f>BB328</f>
        <v>6</v>
      </c>
      <c r="BC330" s="77" t="str">
        <f>BC328</f>
        <v>&lt;20</v>
      </c>
      <c r="BD330" s="65">
        <f>$O$64+1</f>
        <v>1</v>
      </c>
    </row>
    <row r="331" spans="21:57" hidden="1" x14ac:dyDescent="0.2"/>
    <row r="332" spans="21:57" hidden="1" x14ac:dyDescent="0.2">
      <c r="U332" s="65" t="s">
        <v>307</v>
      </c>
      <c r="V332" s="65" t="s">
        <v>24</v>
      </c>
      <c r="W332" s="65" t="s">
        <v>25</v>
      </c>
      <c r="X332" s="65" t="s">
        <v>110</v>
      </c>
      <c r="Y332" s="65" t="s">
        <v>24</v>
      </c>
      <c r="Z332" s="65" t="s">
        <v>25</v>
      </c>
      <c r="AA332" s="65" t="s">
        <v>110</v>
      </c>
      <c r="AB332" s="65" t="s">
        <v>24</v>
      </c>
      <c r="AC332" s="65" t="s">
        <v>25</v>
      </c>
      <c r="AD332" s="65" t="s">
        <v>110</v>
      </c>
      <c r="AE332" s="65" t="s">
        <v>24</v>
      </c>
      <c r="AF332" s="65" t="s">
        <v>25</v>
      </c>
      <c r="AG332" s="65" t="s">
        <v>110</v>
      </c>
      <c r="AH332" s="65" t="s">
        <v>24</v>
      </c>
      <c r="AI332" s="65" t="s">
        <v>25</v>
      </c>
      <c r="AJ332" s="65" t="s">
        <v>110</v>
      </c>
      <c r="AK332" s="65" t="s">
        <v>24</v>
      </c>
      <c r="AL332" s="65" t="s">
        <v>25</v>
      </c>
      <c r="AM332" s="65" t="s">
        <v>110</v>
      </c>
      <c r="AN332" s="65" t="s">
        <v>24</v>
      </c>
      <c r="AO332" s="65" t="s">
        <v>25</v>
      </c>
      <c r="AP332" s="65" t="s">
        <v>110</v>
      </c>
      <c r="AQ332" s="65" t="s">
        <v>24</v>
      </c>
      <c r="AR332" s="65" t="s">
        <v>25</v>
      </c>
      <c r="AS332" s="65" t="s">
        <v>110</v>
      </c>
      <c r="AT332" s="65" t="s">
        <v>24</v>
      </c>
      <c r="AU332" s="65" t="s">
        <v>25</v>
      </c>
      <c r="AV332" s="65" t="s">
        <v>110</v>
      </c>
    </row>
    <row r="333" spans="21:57" hidden="1" x14ac:dyDescent="0.2">
      <c r="V333" s="65">
        <f>IF(D118&lt;4,3,ROUND(D118/5,1)*5)</f>
        <v>3</v>
      </c>
      <c r="W333" s="65" t="str">
        <f>$I$3</f>
        <v>A</v>
      </c>
      <c r="X333" s="65">
        <v>11</v>
      </c>
      <c r="Y333" s="65">
        <f>IF(E118&lt;4,3,ROUND(E118/5,1)*5)</f>
        <v>3</v>
      </c>
      <c r="Z333" s="65" t="str">
        <f>$W$268</f>
        <v>A</v>
      </c>
      <c r="AA333" s="65">
        <f>X333</f>
        <v>11</v>
      </c>
      <c r="AB333" s="65">
        <f>IF(F118&lt;4,3,ROUND(F118/5,1)*5)</f>
        <v>3</v>
      </c>
      <c r="AC333" s="65" t="str">
        <f>$Z$268</f>
        <v>A</v>
      </c>
      <c r="AD333" s="65">
        <f>$AA$268</f>
        <v>11</v>
      </c>
      <c r="AE333" s="65">
        <f>IF(G118&lt;4,3,ROUND(G118/5,1)*5)</f>
        <v>3</v>
      </c>
      <c r="AF333" s="65" t="str">
        <f>$Z$268</f>
        <v>A</v>
      </c>
      <c r="AG333" s="65">
        <f>$AA$268</f>
        <v>11</v>
      </c>
      <c r="AH333" s="65">
        <f>IF(H118&lt;4,3,ROUND(H118/5,1)*5)</f>
        <v>3</v>
      </c>
      <c r="AI333" s="65" t="str">
        <f>$Z$268</f>
        <v>A</v>
      </c>
      <c r="AJ333" s="65">
        <f>$AA$268</f>
        <v>11</v>
      </c>
      <c r="AK333" s="65">
        <f>IF(I118&lt;4,3,ROUND(I118/5,1)*5)</f>
        <v>3</v>
      </c>
      <c r="AL333" s="65" t="str">
        <f>$Z$268</f>
        <v>A</v>
      </c>
      <c r="AM333" s="65">
        <f>$AA$268</f>
        <v>11</v>
      </c>
      <c r="AN333" s="65">
        <f>IF(J118&lt;4,3,ROUND(J118/5,1)*5)</f>
        <v>3</v>
      </c>
      <c r="AO333" s="65" t="str">
        <f>$Z$268</f>
        <v>A</v>
      </c>
      <c r="AP333" s="65">
        <f>$AA$268</f>
        <v>11</v>
      </c>
      <c r="AQ333" s="65">
        <f>IF(K118&lt;4,3,ROUND(K118/5,1)*5)</f>
        <v>3</v>
      </c>
      <c r="AR333" s="65" t="str">
        <f>$Z$268</f>
        <v>A</v>
      </c>
      <c r="AS333" s="65">
        <f>$AA$268</f>
        <v>11</v>
      </c>
      <c r="AT333" s="65">
        <f>IF(L118&lt;4,3,ROUND(L118/5,1)*5)</f>
        <v>3</v>
      </c>
      <c r="AU333" s="65" t="str">
        <f>$Z$268</f>
        <v>A</v>
      </c>
      <c r="AV333" s="65">
        <f>$AA$268</f>
        <v>11</v>
      </c>
    </row>
    <row r="334" spans="21:57" ht="15" hidden="1" x14ac:dyDescent="0.25">
      <c r="U334" s="298" t="s">
        <v>315</v>
      </c>
      <c r="V334" s="77" t="s">
        <v>24</v>
      </c>
      <c r="W334" s="77" t="s">
        <v>28</v>
      </c>
      <c r="X334" s="77" t="s">
        <v>29</v>
      </c>
      <c r="Y334" s="78"/>
      <c r="Z334" s="77" t="s">
        <v>24</v>
      </c>
      <c r="AA334" s="77" t="s">
        <v>28</v>
      </c>
      <c r="AB334" s="77" t="s">
        <v>29</v>
      </c>
      <c r="AC334" s="78"/>
      <c r="AD334" s="77" t="s">
        <v>24</v>
      </c>
      <c r="AE334" s="77" t="s">
        <v>28</v>
      </c>
      <c r="AF334" s="77" t="s">
        <v>29</v>
      </c>
      <c r="AG334" s="78"/>
      <c r="AH334" s="77" t="s">
        <v>24</v>
      </c>
      <c r="AI334" s="77" t="s">
        <v>28</v>
      </c>
      <c r="AJ334" s="77" t="s">
        <v>29</v>
      </c>
      <c r="AK334" s="78"/>
      <c r="AL334" s="77" t="s">
        <v>24</v>
      </c>
      <c r="AM334" s="77" t="s">
        <v>28</v>
      </c>
      <c r="AN334" s="77" t="s">
        <v>29</v>
      </c>
      <c r="AO334" s="78"/>
      <c r="AP334" s="77" t="s">
        <v>24</v>
      </c>
      <c r="AQ334" s="77" t="s">
        <v>28</v>
      </c>
      <c r="AR334" s="77" t="s">
        <v>29</v>
      </c>
      <c r="AS334" s="78"/>
      <c r="AT334" s="77" t="s">
        <v>24</v>
      </c>
      <c r="AU334" s="77" t="s">
        <v>28</v>
      </c>
      <c r="AV334" s="77" t="s">
        <v>29</v>
      </c>
      <c r="AW334" s="78"/>
      <c r="AX334" s="77" t="s">
        <v>24</v>
      </c>
      <c r="AY334" s="77" t="s">
        <v>28</v>
      </c>
      <c r="AZ334" s="77" t="s">
        <v>29</v>
      </c>
      <c r="BA334" s="78"/>
      <c r="BB334" s="77" t="s">
        <v>24</v>
      </c>
      <c r="BC334" s="77" t="s">
        <v>28</v>
      </c>
      <c r="BD334" s="77" t="s">
        <v>29</v>
      </c>
      <c r="BE334" s="78"/>
    </row>
    <row r="335" spans="21:57" ht="15" hidden="1" x14ac:dyDescent="0.25">
      <c r="U335" s="299" t="s">
        <v>316</v>
      </c>
      <c r="V335" s="67">
        <f>IF(D118&lt;7,6,ROUND(D118,0.1))</f>
        <v>6</v>
      </c>
      <c r="W335" s="67" t="s">
        <v>317</v>
      </c>
      <c r="X335" s="67">
        <f>IF($K$42&lt;='DB &gt; 100 ha'!R61,1,IF($K$42&gt;='DB &gt; 100 ha'!$Q$28,3,2))</f>
        <v>1</v>
      </c>
      <c r="Y335" s="300">
        <f>DGET('DB &gt; 100 ha'!$F$2:$N$41,'DB &gt; 100 ha'!$I$2,V334:X335)</f>
        <v>3</v>
      </c>
      <c r="Z335" s="67">
        <f>IF(E118&lt;7,6,ROUND(E118,0.1))</f>
        <v>6</v>
      </c>
      <c r="AA335" s="67" t="s">
        <v>317</v>
      </c>
      <c r="AB335" s="67">
        <f>IF($K$42&lt;='DB &gt; 100 ha'!V61,1,IF($K$42&gt;='DB &gt; 100 ha'!$Q$28,3,2))</f>
        <v>1</v>
      </c>
      <c r="AC335" s="300">
        <f>DGET('DB &gt; 100 ha'!$F$2:$N$41,'DB &gt; 100 ha'!$I$2,Z334:AB335)</f>
        <v>3</v>
      </c>
      <c r="AD335" s="67">
        <f>IF(F118&lt;7,6,ROUND(F118,0.1))</f>
        <v>6</v>
      </c>
      <c r="AE335" s="67" t="s">
        <v>317</v>
      </c>
      <c r="AF335" s="67">
        <f>IF($K$42&lt;='DB &gt; 100 ha'!Z61,1,IF($K$42&gt;='DB &gt; 100 ha'!$Q$28,3,2))</f>
        <v>1</v>
      </c>
      <c r="AG335" s="300">
        <f>DGET('DB &gt; 100 ha'!$F$2:$N$41,'DB &gt; 100 ha'!$I$2,AD334:AF335)</f>
        <v>3</v>
      </c>
      <c r="AH335" s="67">
        <f>IF(G118&lt;7,6,ROUND(G118,0.1))</f>
        <v>6</v>
      </c>
      <c r="AI335" s="67" t="s">
        <v>317</v>
      </c>
      <c r="AJ335" s="67">
        <f>IF($K$42&lt;='DB &gt; 100 ha'!AD61,1,IF($K$42&gt;='DB &gt; 100 ha'!$Q$28,3,2))</f>
        <v>1</v>
      </c>
      <c r="AK335" s="300">
        <f>DGET('DB &gt; 100 ha'!$F$2:$N$41,'DB &gt; 100 ha'!$I$2,AH334:AJ335)</f>
        <v>3</v>
      </c>
      <c r="AL335" s="67">
        <f>IF(H118&lt;7,6,ROUND(H118,0.1))</f>
        <v>6</v>
      </c>
      <c r="AM335" s="67" t="s">
        <v>317</v>
      </c>
      <c r="AN335" s="67">
        <f>IF($K$42&lt;='DB &gt; 100 ha'!AH61,1,IF($K$42&gt;='DB &gt; 100 ha'!$Q$28,3,2))</f>
        <v>1</v>
      </c>
      <c r="AO335" s="300">
        <f>DGET('DB &gt; 100 ha'!$F$2:$N$41,'DB &gt; 100 ha'!$I$2,AL334:AN335)</f>
        <v>3</v>
      </c>
      <c r="AP335" s="67">
        <f>IF(I118&lt;7,6,ROUND(I118,0.1))</f>
        <v>6</v>
      </c>
      <c r="AQ335" s="67" t="s">
        <v>317</v>
      </c>
      <c r="AR335" s="67">
        <f>IF($K$42&lt;='DB &gt; 100 ha'!AL61,1,IF($K$42&gt;='DB &gt; 100 ha'!$Q$28,3,2))</f>
        <v>1</v>
      </c>
      <c r="AS335" s="300">
        <f>DGET('DB &gt; 100 ha'!$F$2:$N$41,'DB &gt; 100 ha'!$I$2,AP334:AR335)</f>
        <v>3</v>
      </c>
      <c r="AT335" s="67">
        <f>IF(J118&lt;7,6,ROUND(J118,0.1))</f>
        <v>6</v>
      </c>
      <c r="AU335" s="67" t="s">
        <v>317</v>
      </c>
      <c r="AV335" s="67">
        <f>IF($K$42&lt;='DB &gt; 100 ha'!AP61,1,IF($K$42&gt;='DB &gt; 100 ha'!$Q$28,3,2))</f>
        <v>1</v>
      </c>
      <c r="AW335" s="300">
        <f>DGET('DB &gt; 100 ha'!$F$2:$N$41,'DB &gt; 100 ha'!$I$2,AT334:AV335)</f>
        <v>3</v>
      </c>
      <c r="AX335" s="67">
        <f>IF(K118&lt;7,6,ROUND(K118,0.1))</f>
        <v>6</v>
      </c>
      <c r="AY335" s="67" t="s">
        <v>317</v>
      </c>
      <c r="AZ335" s="67">
        <f>IF($K$42&lt;='DB &gt; 100 ha'!AT61,1,IF($K$42&gt;='DB &gt; 100 ha'!$Q$28,3,2))</f>
        <v>1</v>
      </c>
      <c r="BA335" s="300">
        <f>DGET('DB &gt; 100 ha'!$F$2:$N$41,'DB &gt; 100 ha'!$I$2,AX334:AZ335)</f>
        <v>3</v>
      </c>
      <c r="BB335" s="67">
        <f>IF(L118&lt;7,6,ROUND(L118,0.1))</f>
        <v>6</v>
      </c>
      <c r="BC335" s="67" t="s">
        <v>317</v>
      </c>
      <c r="BD335" s="67">
        <f>IF($K$42&lt;='DB &gt; 100 ha'!AX61,1,IF($K$42&gt;='DB &gt; 100 ha'!$Q$28,3,2))</f>
        <v>1</v>
      </c>
      <c r="BE335" s="300">
        <f>DGET('DB &gt; 100 ha'!$F$2:$N$41,'DB &gt; 100 ha'!$I$2,BB334:BD335)</f>
        <v>3</v>
      </c>
    </row>
    <row r="336" spans="21:57" ht="15" hidden="1" x14ac:dyDescent="0.25">
      <c r="U336" s="157" t="s">
        <v>315</v>
      </c>
      <c r="V336" s="77" t="s">
        <v>24</v>
      </c>
      <c r="W336" s="77" t="s">
        <v>28</v>
      </c>
      <c r="X336" s="77" t="s">
        <v>29</v>
      </c>
      <c r="Y336" s="300">
        <f>IF(X337=0,0,DGET('DB &gt; 100 ha'!$F$2:$N$41,'DB &gt; 100 ha'!$J$2,V336:X337))</f>
        <v>0</v>
      </c>
      <c r="Z336" s="77" t="s">
        <v>24</v>
      </c>
      <c r="AA336" s="77" t="s">
        <v>28</v>
      </c>
      <c r="AB336" s="77" t="s">
        <v>29</v>
      </c>
      <c r="AC336" s="300">
        <f>IF(AB337=0,0,DGET('DB &gt; 100 ha'!$F$2:$N$41,'DB &gt; 100 ha'!$J$2,Z336:AB337))</f>
        <v>0</v>
      </c>
      <c r="AD336" s="77" t="s">
        <v>24</v>
      </c>
      <c r="AE336" s="77" t="s">
        <v>28</v>
      </c>
      <c r="AF336" s="77" t="s">
        <v>29</v>
      </c>
      <c r="AG336" s="300">
        <f>IF(AF337=0,0,DGET('DB &gt; 100 ha'!$F$2:$N$41,'DB &gt; 100 ha'!$J$2,AD336:AF337))</f>
        <v>0</v>
      </c>
      <c r="AH336" s="77" t="s">
        <v>24</v>
      </c>
      <c r="AI336" s="77" t="s">
        <v>28</v>
      </c>
      <c r="AJ336" s="77" t="s">
        <v>29</v>
      </c>
      <c r="AK336" s="300">
        <f>IF(AJ337=0,0,DGET('DB &gt; 100 ha'!$F$2:$N$41,'DB &gt; 100 ha'!$J$2,AH336:AJ337))</f>
        <v>0</v>
      </c>
      <c r="AL336" s="77" t="s">
        <v>24</v>
      </c>
      <c r="AM336" s="77" t="s">
        <v>28</v>
      </c>
      <c r="AN336" s="77" t="s">
        <v>29</v>
      </c>
      <c r="AO336" s="300">
        <f>IF(AN337=0,0,DGET('DB &gt; 100 ha'!$F$2:$N$41,'DB &gt; 100 ha'!$J$2,AL336:AN337))</f>
        <v>0</v>
      </c>
      <c r="AP336" s="77" t="s">
        <v>24</v>
      </c>
      <c r="AQ336" s="77" t="s">
        <v>28</v>
      </c>
      <c r="AR336" s="77" t="s">
        <v>29</v>
      </c>
      <c r="AS336" s="300">
        <f>IF(AR337=0,0,DGET('DB &gt; 100 ha'!$F$2:$N$41,'DB &gt; 100 ha'!$J$2,AP336:AR337))</f>
        <v>0</v>
      </c>
      <c r="AT336" s="77" t="s">
        <v>24</v>
      </c>
      <c r="AU336" s="77" t="s">
        <v>28</v>
      </c>
      <c r="AV336" s="77" t="s">
        <v>29</v>
      </c>
      <c r="AW336" s="300">
        <f>IF(AV337=0,0,DGET('DB &gt; 100 ha'!$F$2:$N$41,'DB &gt; 100 ha'!$J$2,AT336:AV337))</f>
        <v>0</v>
      </c>
      <c r="AX336" s="77" t="s">
        <v>24</v>
      </c>
      <c r="AY336" s="77" t="s">
        <v>28</v>
      </c>
      <c r="AZ336" s="77" t="s">
        <v>29</v>
      </c>
      <c r="BA336" s="300">
        <f>IF(AZ337=0,0,DGET('DB &gt; 100 ha'!$F$2:$N$41,'DB &gt; 100 ha'!$J$2,AX336:AZ337))</f>
        <v>0</v>
      </c>
      <c r="BB336" s="77" t="s">
        <v>24</v>
      </c>
      <c r="BC336" s="77" t="s">
        <v>28</v>
      </c>
      <c r="BD336" s="77" t="s">
        <v>29</v>
      </c>
      <c r="BE336" s="300">
        <f>IF(BD337=0,0,DGET('DB &gt; 100 ha'!$F$2:$N$41,'DB &gt; 100 ha'!$J$2,BB336:BD337))</f>
        <v>0</v>
      </c>
    </row>
    <row r="337" spans="21:57" ht="15" hidden="1" x14ac:dyDescent="0.25">
      <c r="U337" s="157" t="s">
        <v>332</v>
      </c>
      <c r="V337" s="67">
        <f>V335</f>
        <v>6</v>
      </c>
      <c r="W337" s="67" t="s">
        <v>317</v>
      </c>
      <c r="X337" s="65">
        <f>IF($K$43&gt;'DB &gt; 100 ha'!$R$31,'DB &gt; 100 ha'!$P$32,IF($K$43&gt;'DB &gt; 100 ha'!$R$30,'DB &gt; 100 ha'!$P$31,IF($K$43&gt;='DB &gt; 100 ha'!$Q$30,'DB &gt; 100 ha'!$P$26,0)))</f>
        <v>0</v>
      </c>
      <c r="Z337" s="67">
        <f>Z335</f>
        <v>6</v>
      </c>
      <c r="AA337" s="67" t="s">
        <v>317</v>
      </c>
      <c r="AB337" s="65">
        <f>IF($K$43&gt;'DB &gt; 100 ha'!$R$31,'DB &gt; 100 ha'!$P$32,IF($K$43&gt;'DB &gt; 100 ha'!$R$30,'DB &gt; 100 ha'!$P$31,IF($K$43&gt;='DB &gt; 100 ha'!$Q$30,'DB &gt; 100 ha'!$P$26,0)))</f>
        <v>0</v>
      </c>
      <c r="AC337" s="300"/>
      <c r="AD337" s="67">
        <f>AD335</f>
        <v>6</v>
      </c>
      <c r="AE337" s="67" t="s">
        <v>317</v>
      </c>
      <c r="AF337" s="65">
        <f>IF($K$43&gt;'DB &gt; 100 ha'!$R$31,'DB &gt; 100 ha'!$P$32,IF($K$43&gt;'DB &gt; 100 ha'!$R$30,'DB &gt; 100 ha'!$P$31,IF($K$43&gt;='DB &gt; 100 ha'!$Q$30,'DB &gt; 100 ha'!$P$26,0)))</f>
        <v>0</v>
      </c>
      <c r="AG337" s="300"/>
      <c r="AH337" s="67">
        <f>AH335</f>
        <v>6</v>
      </c>
      <c r="AI337" s="67" t="s">
        <v>317</v>
      </c>
      <c r="AJ337" s="65">
        <f>IF($K$43&gt;'DB &gt; 100 ha'!$R$31,'DB &gt; 100 ha'!$P$32,IF($K$43&gt;'DB &gt; 100 ha'!$R$30,'DB &gt; 100 ha'!$P$31,IF($K$43&gt;='DB &gt; 100 ha'!$Q$30,'DB &gt; 100 ha'!$P$26,0)))</f>
        <v>0</v>
      </c>
      <c r="AK337" s="300"/>
      <c r="AL337" s="67">
        <f>AL335</f>
        <v>6</v>
      </c>
      <c r="AM337" s="67" t="s">
        <v>317</v>
      </c>
      <c r="AN337" s="65">
        <f>IF($K$43&gt;'DB &gt; 100 ha'!$R$31,'DB &gt; 100 ha'!$P$32,IF($K$43&gt;'DB &gt; 100 ha'!$R$30,'DB &gt; 100 ha'!$P$31,IF($K$43&gt;='DB &gt; 100 ha'!$Q$30,'DB &gt; 100 ha'!$P$26,0)))</f>
        <v>0</v>
      </c>
      <c r="AO337" s="300"/>
      <c r="AP337" s="67">
        <f>AP335</f>
        <v>6</v>
      </c>
      <c r="AQ337" s="67" t="s">
        <v>317</v>
      </c>
      <c r="AR337" s="65">
        <f>IF($K$43&gt;'DB &gt; 100 ha'!$R$31,'DB &gt; 100 ha'!$P$32,IF($K$43&gt;'DB &gt; 100 ha'!$R$30,'DB &gt; 100 ha'!$P$31,IF($K$43&gt;='DB &gt; 100 ha'!$Q$30,'DB &gt; 100 ha'!$P$26,0)))</f>
        <v>0</v>
      </c>
      <c r="AS337" s="300"/>
      <c r="AT337" s="67">
        <f>AT335</f>
        <v>6</v>
      </c>
      <c r="AU337" s="67" t="s">
        <v>317</v>
      </c>
      <c r="AV337" s="65">
        <f>IF($K$43&gt;'DB &gt; 100 ha'!$R$31,'DB &gt; 100 ha'!$P$32,IF($K$43&gt;'DB &gt; 100 ha'!$R$30,'DB &gt; 100 ha'!$P$31,IF($K$43&gt;='DB &gt; 100 ha'!$Q$30,'DB &gt; 100 ha'!$P$26,0)))</f>
        <v>0</v>
      </c>
      <c r="AW337" s="300"/>
      <c r="AX337" s="67">
        <f>AX335</f>
        <v>6</v>
      </c>
      <c r="AY337" s="67" t="s">
        <v>317</v>
      </c>
      <c r="AZ337" s="65">
        <f>IF($K$43&gt;'DB &gt; 100 ha'!$R$31,'DB &gt; 100 ha'!$P$32,IF($K$43&gt;'DB &gt; 100 ha'!$R$30,'DB &gt; 100 ha'!$P$31,IF($K$43&gt;='DB &gt; 100 ha'!$Q$30,'DB &gt; 100 ha'!$P$26,0)))</f>
        <v>0</v>
      </c>
      <c r="BA337" s="300"/>
      <c r="BB337" s="67">
        <f>BB335</f>
        <v>6</v>
      </c>
      <c r="BC337" s="67" t="s">
        <v>317</v>
      </c>
      <c r="BD337" s="65">
        <f>IF($K$43&gt;'DB &gt; 100 ha'!$R$31,'DB &gt; 100 ha'!$P$32,IF($K$43&gt;'DB &gt; 100 ha'!$R$30,'DB &gt; 100 ha'!$P$31,IF($K$43&gt;='DB &gt; 100 ha'!$Q$30,'DB &gt; 100 ha'!$P$26,0)))</f>
        <v>0</v>
      </c>
      <c r="BE337" s="300"/>
    </row>
    <row r="338" spans="21:57" ht="15" hidden="1" x14ac:dyDescent="0.25">
      <c r="U338" s="157" t="s">
        <v>315</v>
      </c>
      <c r="V338" s="77" t="s">
        <v>24</v>
      </c>
      <c r="W338" s="77" t="s">
        <v>28</v>
      </c>
      <c r="X338" s="77" t="s">
        <v>29</v>
      </c>
      <c r="Y338" s="300">
        <f>DGET('DB &gt; 100 ha'!$F$2:$N$41,'DB &gt; 100 ha'!$K$2,V338:X339)</f>
        <v>41</v>
      </c>
      <c r="Z338" s="77" t="s">
        <v>24</v>
      </c>
      <c r="AA338" s="77" t="s">
        <v>28</v>
      </c>
      <c r="AB338" s="77" t="s">
        <v>29</v>
      </c>
      <c r="AC338" s="300">
        <f>DGET('DB &gt; 100 ha'!$F$2:$N$41,'DB &gt; 100 ha'!$K$2,Z338:AB339)</f>
        <v>41</v>
      </c>
      <c r="AD338" s="77" t="s">
        <v>24</v>
      </c>
      <c r="AE338" s="77" t="s">
        <v>28</v>
      </c>
      <c r="AF338" s="77" t="s">
        <v>29</v>
      </c>
      <c r="AG338" s="300">
        <f>DGET('DB &gt; 100 ha'!$F$2:$N$41,'DB &gt; 100 ha'!$K$2,AD338:AF339)</f>
        <v>41</v>
      </c>
      <c r="AH338" s="77" t="s">
        <v>24</v>
      </c>
      <c r="AI338" s="77" t="s">
        <v>28</v>
      </c>
      <c r="AJ338" s="77" t="s">
        <v>29</v>
      </c>
      <c r="AK338" s="300">
        <f>DGET('DB &gt; 100 ha'!$F$2:$N$41,'DB &gt; 100 ha'!$K$2,AH338:AJ339)</f>
        <v>41</v>
      </c>
      <c r="AL338" s="77" t="s">
        <v>24</v>
      </c>
      <c r="AM338" s="77" t="s">
        <v>28</v>
      </c>
      <c r="AN338" s="77" t="s">
        <v>29</v>
      </c>
      <c r="AO338" s="300">
        <f>DGET('DB &gt; 100 ha'!$F$2:$N$41,'DB &gt; 100 ha'!$K$2,AL338:AN339)</f>
        <v>41</v>
      </c>
      <c r="AP338" s="77" t="s">
        <v>24</v>
      </c>
      <c r="AQ338" s="77" t="s">
        <v>28</v>
      </c>
      <c r="AR338" s="77" t="s">
        <v>29</v>
      </c>
      <c r="AS338" s="300">
        <f>DGET('DB &gt; 100 ha'!$F$2:$N$41,'DB &gt; 100 ha'!$K$2,AP338:AR339)</f>
        <v>41</v>
      </c>
      <c r="AT338" s="77" t="s">
        <v>24</v>
      </c>
      <c r="AU338" s="77" t="s">
        <v>28</v>
      </c>
      <c r="AV338" s="77" t="s">
        <v>29</v>
      </c>
      <c r="AW338" s="300">
        <f>DGET('DB &gt; 100 ha'!$F$2:$N$41,'DB &gt; 100 ha'!$K$2,AT338:AV339)</f>
        <v>41</v>
      </c>
      <c r="AX338" s="77" t="s">
        <v>24</v>
      </c>
      <c r="AY338" s="77" t="s">
        <v>28</v>
      </c>
      <c r="AZ338" s="77" t="s">
        <v>29</v>
      </c>
      <c r="BA338" s="300">
        <f>DGET('DB &gt; 100 ha'!$F$2:$N$41,'DB &gt; 100 ha'!$K$2,AX338:AZ339)</f>
        <v>41</v>
      </c>
      <c r="BB338" s="77" t="s">
        <v>24</v>
      </c>
      <c r="BC338" s="77" t="s">
        <v>28</v>
      </c>
      <c r="BD338" s="77" t="s">
        <v>29</v>
      </c>
      <c r="BE338" s="300">
        <f>DGET('DB &gt; 100 ha'!$F$2:$N$41,'DB &gt; 100 ha'!$K$2,BB338:BD339)</f>
        <v>41</v>
      </c>
    </row>
    <row r="339" spans="21:57" ht="15" hidden="1" x14ac:dyDescent="0.25">
      <c r="U339" s="157" t="s">
        <v>336</v>
      </c>
      <c r="V339" s="67">
        <f>V337</f>
        <v>6</v>
      </c>
      <c r="W339" s="67" t="s">
        <v>317</v>
      </c>
      <c r="X339" s="65">
        <v>1</v>
      </c>
      <c r="Z339" s="67">
        <f>Z337</f>
        <v>6</v>
      </c>
      <c r="AA339" s="67" t="s">
        <v>317</v>
      </c>
      <c r="AB339" s="65">
        <v>1</v>
      </c>
      <c r="AD339" s="67">
        <f>AD337</f>
        <v>6</v>
      </c>
      <c r="AE339" s="67" t="s">
        <v>317</v>
      </c>
      <c r="AF339" s="65">
        <v>1</v>
      </c>
      <c r="AH339" s="67">
        <f>AH337</f>
        <v>6</v>
      </c>
      <c r="AI339" s="67" t="s">
        <v>317</v>
      </c>
      <c r="AJ339" s="65">
        <v>1</v>
      </c>
      <c r="AL339" s="67">
        <f>AL337</f>
        <v>6</v>
      </c>
      <c r="AM339" s="67" t="s">
        <v>317</v>
      </c>
      <c r="AN339" s="65">
        <v>1</v>
      </c>
      <c r="AP339" s="67">
        <f>AP337</f>
        <v>6</v>
      </c>
      <c r="AQ339" s="67" t="s">
        <v>317</v>
      </c>
      <c r="AR339" s="65">
        <v>1</v>
      </c>
      <c r="AT339" s="67">
        <f>AT337</f>
        <v>6</v>
      </c>
      <c r="AU339" s="67" t="s">
        <v>317</v>
      </c>
      <c r="AV339" s="65">
        <v>1</v>
      </c>
      <c r="AX339" s="67">
        <f>AX337</f>
        <v>6</v>
      </c>
      <c r="AY339" s="67" t="s">
        <v>317</v>
      </c>
      <c r="AZ339" s="65">
        <v>1</v>
      </c>
      <c r="BB339" s="67">
        <f>BB337</f>
        <v>6</v>
      </c>
      <c r="BC339" s="67" t="s">
        <v>317</v>
      </c>
      <c r="BD339" s="65">
        <v>1</v>
      </c>
    </row>
    <row r="340" spans="21:57" ht="15" hidden="1" x14ac:dyDescent="0.25">
      <c r="U340" s="157" t="s">
        <v>315</v>
      </c>
      <c r="V340" s="77" t="s">
        <v>24</v>
      </c>
      <c r="W340" s="77" t="s">
        <v>28</v>
      </c>
      <c r="X340" s="77" t="s">
        <v>29</v>
      </c>
      <c r="Y340" s="300">
        <f>DGET('DB &gt; 100 ha'!$F$2:$N$41,'DB &gt; 100 ha'!$L$2,V340:X341)</f>
        <v>11</v>
      </c>
      <c r="Z340" s="77" t="s">
        <v>24</v>
      </c>
      <c r="AA340" s="77" t="s">
        <v>28</v>
      </c>
      <c r="AB340" s="77" t="s">
        <v>29</v>
      </c>
      <c r="AC340" s="300">
        <f>DGET('DB &gt; 100 ha'!$F$2:$N$41,'DB &gt; 100 ha'!$L$2,Z340:AB341)</f>
        <v>11</v>
      </c>
      <c r="AD340" s="77" t="s">
        <v>24</v>
      </c>
      <c r="AE340" s="77" t="s">
        <v>28</v>
      </c>
      <c r="AF340" s="77" t="s">
        <v>29</v>
      </c>
      <c r="AG340" s="300">
        <f>DGET('DB &gt; 100 ha'!$F$2:$N$41,'DB &gt; 100 ha'!$L$2,AD340:AF341)</f>
        <v>11</v>
      </c>
      <c r="AH340" s="77" t="s">
        <v>24</v>
      </c>
      <c r="AI340" s="77" t="s">
        <v>28</v>
      </c>
      <c r="AJ340" s="77" t="s">
        <v>29</v>
      </c>
      <c r="AK340" s="300">
        <f>DGET('DB &gt; 100 ha'!$F$2:$N$41,'DB &gt; 100 ha'!$L$2,AH340:AJ341)</f>
        <v>11</v>
      </c>
      <c r="AL340" s="77" t="s">
        <v>24</v>
      </c>
      <c r="AM340" s="77" t="s">
        <v>28</v>
      </c>
      <c r="AN340" s="77" t="s">
        <v>29</v>
      </c>
      <c r="AO340" s="300">
        <f>DGET('DB &gt; 100 ha'!$F$2:$N$41,'DB &gt; 100 ha'!$L$2,AL340:AN341)</f>
        <v>11</v>
      </c>
      <c r="AP340" s="77" t="s">
        <v>24</v>
      </c>
      <c r="AQ340" s="77" t="s">
        <v>28</v>
      </c>
      <c r="AR340" s="77" t="s">
        <v>29</v>
      </c>
      <c r="AS340" s="300">
        <f>DGET('DB &gt; 100 ha'!$F$2:$N$41,'DB &gt; 100 ha'!$L$2,AP340:AR341)</f>
        <v>11</v>
      </c>
      <c r="AT340" s="77" t="s">
        <v>24</v>
      </c>
      <c r="AU340" s="77" t="s">
        <v>28</v>
      </c>
      <c r="AV340" s="77" t="s">
        <v>29</v>
      </c>
      <c r="AW340" s="300">
        <f>DGET('DB &gt; 100 ha'!$F$2:$N$41,'DB &gt; 100 ha'!$L$2,AT340:AV341)</f>
        <v>11</v>
      </c>
      <c r="AX340" s="77" t="s">
        <v>24</v>
      </c>
      <c r="AY340" s="77" t="s">
        <v>28</v>
      </c>
      <c r="AZ340" s="77" t="s">
        <v>29</v>
      </c>
      <c r="BA340" s="300">
        <f>DGET('DB &gt; 100 ha'!$F$2:$N$41,'DB &gt; 100 ha'!$L$2,AX340:AZ341)</f>
        <v>11</v>
      </c>
      <c r="BB340" s="77" t="s">
        <v>24</v>
      </c>
      <c r="BC340" s="77" t="s">
        <v>28</v>
      </c>
      <c r="BD340" s="77" t="s">
        <v>29</v>
      </c>
      <c r="BE340" s="300">
        <f>DGET('DB &gt; 100 ha'!$F$2:$N$41,'DB &gt; 100 ha'!$L$2,BB340:BD341)</f>
        <v>11</v>
      </c>
    </row>
    <row r="341" spans="21:57" ht="15" hidden="1" x14ac:dyDescent="0.25">
      <c r="U341" s="157" t="s">
        <v>337</v>
      </c>
      <c r="V341" s="67">
        <f>V339</f>
        <v>6</v>
      </c>
      <c r="W341" s="77" t="str">
        <f>W339</f>
        <v>&lt;20</v>
      </c>
      <c r="X341" s="65">
        <f>X339</f>
        <v>1</v>
      </c>
      <c r="Z341" s="67">
        <f>Z339</f>
        <v>6</v>
      </c>
      <c r="AA341" s="77" t="str">
        <f>AA339</f>
        <v>&lt;20</v>
      </c>
      <c r="AB341" s="65">
        <f>AB339</f>
        <v>1</v>
      </c>
      <c r="AD341" s="67">
        <f>AD339</f>
        <v>6</v>
      </c>
      <c r="AE341" s="77" t="str">
        <f>AE339</f>
        <v>&lt;20</v>
      </c>
      <c r="AF341" s="65">
        <f>AF339</f>
        <v>1</v>
      </c>
      <c r="AH341" s="67">
        <f>AH339</f>
        <v>6</v>
      </c>
      <c r="AI341" s="77" t="str">
        <f>AI339</f>
        <v>&lt;20</v>
      </c>
      <c r="AJ341" s="65">
        <f>AJ339</f>
        <v>1</v>
      </c>
      <c r="AL341" s="67">
        <f>AL339</f>
        <v>6</v>
      </c>
      <c r="AM341" s="77" t="str">
        <f>AM339</f>
        <v>&lt;20</v>
      </c>
      <c r="AN341" s="65">
        <f>AN339</f>
        <v>1</v>
      </c>
      <c r="AP341" s="67">
        <f>AP339</f>
        <v>6</v>
      </c>
      <c r="AQ341" s="77" t="str">
        <f>AQ339</f>
        <v>&lt;20</v>
      </c>
      <c r="AR341" s="65">
        <f>AR339</f>
        <v>1</v>
      </c>
      <c r="AT341" s="67">
        <f>AT339</f>
        <v>6</v>
      </c>
      <c r="AU341" s="77" t="str">
        <f>AU339</f>
        <v>&lt;20</v>
      </c>
      <c r="AV341" s="65">
        <f>AV339</f>
        <v>1</v>
      </c>
      <c r="AX341" s="67">
        <f>AX339</f>
        <v>6</v>
      </c>
      <c r="AY341" s="77" t="str">
        <f>AY339</f>
        <v>&lt;20</v>
      </c>
      <c r="AZ341" s="65">
        <f>AZ339</f>
        <v>1</v>
      </c>
      <c r="BB341" s="67">
        <f>BB339</f>
        <v>6</v>
      </c>
      <c r="BC341" s="77" t="str">
        <f>BC339</f>
        <v>&lt;20</v>
      </c>
      <c r="BD341" s="65">
        <f>BD339</f>
        <v>1</v>
      </c>
    </row>
    <row r="342" spans="21:57" ht="15" hidden="1" x14ac:dyDescent="0.25">
      <c r="U342" s="157" t="s">
        <v>315</v>
      </c>
      <c r="V342" s="77" t="s">
        <v>24</v>
      </c>
      <c r="W342" s="77" t="s">
        <v>28</v>
      </c>
      <c r="X342" s="77" t="s">
        <v>29</v>
      </c>
      <c r="Y342" s="300">
        <f>DGET('DB &gt; 100 ha'!$F$2:$N$41,'DB &gt; 100 ha'!$M$2,V342:X343)</f>
        <v>0</v>
      </c>
      <c r="Z342" s="77" t="s">
        <v>24</v>
      </c>
      <c r="AA342" s="77" t="s">
        <v>28</v>
      </c>
      <c r="AB342" s="77" t="s">
        <v>29</v>
      </c>
      <c r="AC342" s="300">
        <f>DGET('DB &gt; 100 ha'!$F$2:$N$41,'DB &gt; 100 ha'!$M$2,Z342:AB343)</f>
        <v>0</v>
      </c>
      <c r="AD342" s="77" t="s">
        <v>24</v>
      </c>
      <c r="AE342" s="77" t="s">
        <v>28</v>
      </c>
      <c r="AF342" s="77" t="s">
        <v>29</v>
      </c>
      <c r="AG342" s="300">
        <f>DGET('DB &gt; 100 ha'!$F$2:$N$41,'DB &gt; 100 ha'!$M$2,AD342:AF343)</f>
        <v>0</v>
      </c>
      <c r="AH342" s="77" t="s">
        <v>24</v>
      </c>
      <c r="AI342" s="77" t="s">
        <v>28</v>
      </c>
      <c r="AJ342" s="77" t="s">
        <v>29</v>
      </c>
      <c r="AK342" s="300">
        <f>DGET('DB &gt; 100 ha'!$F$2:$N$41,'DB &gt; 100 ha'!$M$2,AH342:AJ343)</f>
        <v>0</v>
      </c>
      <c r="AL342" s="77" t="s">
        <v>24</v>
      </c>
      <c r="AM342" s="77" t="s">
        <v>28</v>
      </c>
      <c r="AN342" s="77" t="s">
        <v>29</v>
      </c>
      <c r="AO342" s="300">
        <f>DGET('DB &gt; 100 ha'!$F$2:$N$41,'DB &gt; 100 ha'!$M$2,AL342:AN343)</f>
        <v>0</v>
      </c>
      <c r="AP342" s="77" t="s">
        <v>24</v>
      </c>
      <c r="AQ342" s="77" t="s">
        <v>28</v>
      </c>
      <c r="AR342" s="77" t="s">
        <v>29</v>
      </c>
      <c r="AS342" s="300">
        <f>DGET('DB &gt; 100 ha'!$F$2:$N$41,'DB &gt; 100 ha'!$M$2,AP342:AR343)</f>
        <v>0</v>
      </c>
      <c r="AT342" s="77" t="s">
        <v>24</v>
      </c>
      <c r="AU342" s="77" t="s">
        <v>28</v>
      </c>
      <c r="AV342" s="77" t="s">
        <v>29</v>
      </c>
      <c r="AW342" s="300">
        <f>DGET('DB &gt; 100 ha'!$F$2:$N$41,'DB &gt; 100 ha'!$M$2,AT342:AV343)</f>
        <v>0</v>
      </c>
      <c r="AX342" s="77" t="s">
        <v>24</v>
      </c>
      <c r="AY342" s="77" t="s">
        <v>28</v>
      </c>
      <c r="AZ342" s="77" t="s">
        <v>29</v>
      </c>
      <c r="BA342" s="300">
        <f>DGET('DB &gt; 100 ha'!$F$2:$N$41,'DB &gt; 100 ha'!$M$2,AX342:AZ343)</f>
        <v>0</v>
      </c>
      <c r="BB342" s="77" t="s">
        <v>24</v>
      </c>
      <c r="BC342" s="77" t="s">
        <v>28</v>
      </c>
      <c r="BD342" s="77" t="s">
        <v>29</v>
      </c>
      <c r="BE342" s="300">
        <f>DGET('DB &gt; 100 ha'!$F$2:$N$41,'DB &gt; 100 ha'!$M$2,BB342:BD343)</f>
        <v>0</v>
      </c>
    </row>
    <row r="343" spans="21:57" ht="15" hidden="1" x14ac:dyDescent="0.25">
      <c r="U343" s="157" t="s">
        <v>342</v>
      </c>
      <c r="V343" s="67">
        <f>V341</f>
        <v>6</v>
      </c>
      <c r="W343" s="77" t="str">
        <f>W341</f>
        <v>&lt;20</v>
      </c>
      <c r="X343" s="65">
        <f>$O$64+1</f>
        <v>1</v>
      </c>
      <c r="Z343" s="67">
        <f>Z341</f>
        <v>6</v>
      </c>
      <c r="AA343" s="77" t="str">
        <f>AA341</f>
        <v>&lt;20</v>
      </c>
      <c r="AB343" s="65">
        <f>$O$64+1</f>
        <v>1</v>
      </c>
      <c r="AD343" s="67">
        <f>AD341</f>
        <v>6</v>
      </c>
      <c r="AE343" s="77" t="str">
        <f>AE341</f>
        <v>&lt;20</v>
      </c>
      <c r="AF343" s="65">
        <f>$O$64+1</f>
        <v>1</v>
      </c>
      <c r="AH343" s="67">
        <f>AH341</f>
        <v>6</v>
      </c>
      <c r="AI343" s="77" t="str">
        <f>AI341</f>
        <v>&lt;20</v>
      </c>
      <c r="AJ343" s="65">
        <f>$O$64+1</f>
        <v>1</v>
      </c>
      <c r="AL343" s="67">
        <f>AL341</f>
        <v>6</v>
      </c>
      <c r="AM343" s="77" t="str">
        <f>AM341</f>
        <v>&lt;20</v>
      </c>
      <c r="AN343" s="65">
        <f>$O$64+1</f>
        <v>1</v>
      </c>
      <c r="AP343" s="67">
        <f>AP341</f>
        <v>6</v>
      </c>
      <c r="AQ343" s="77" t="str">
        <f>AQ341</f>
        <v>&lt;20</v>
      </c>
      <c r="AR343" s="65">
        <f>$O$64+1</f>
        <v>1</v>
      </c>
      <c r="AT343" s="67">
        <f>AT341</f>
        <v>6</v>
      </c>
      <c r="AU343" s="77" t="str">
        <f>AU341</f>
        <v>&lt;20</v>
      </c>
      <c r="AV343" s="65">
        <f>$O$64+1</f>
        <v>1</v>
      </c>
      <c r="AX343" s="67">
        <f>AX341</f>
        <v>6</v>
      </c>
      <c r="AY343" s="77" t="str">
        <f>AY341</f>
        <v>&lt;20</v>
      </c>
      <c r="AZ343" s="65">
        <f>$O$64+1</f>
        <v>1</v>
      </c>
      <c r="BB343" s="67">
        <f>BB341</f>
        <v>6</v>
      </c>
      <c r="BC343" s="77" t="str">
        <f>BC341</f>
        <v>&lt;20</v>
      </c>
      <c r="BD343" s="65">
        <f>$O$64+1</f>
        <v>1</v>
      </c>
    </row>
    <row r="344" spans="21:57" hidden="1" x14ac:dyDescent="0.2"/>
    <row r="345" spans="21:57" hidden="1" x14ac:dyDescent="0.2">
      <c r="U345" s="65" t="s">
        <v>334</v>
      </c>
      <c r="V345" s="65" t="s">
        <v>24</v>
      </c>
      <c r="W345" s="65" t="s">
        <v>25</v>
      </c>
      <c r="X345" s="65" t="s">
        <v>110</v>
      </c>
      <c r="Y345" s="65" t="s">
        <v>24</v>
      </c>
      <c r="Z345" s="65" t="s">
        <v>25</v>
      </c>
      <c r="AA345" s="65" t="s">
        <v>110</v>
      </c>
      <c r="AB345" s="65" t="s">
        <v>24</v>
      </c>
      <c r="AC345" s="65" t="s">
        <v>25</v>
      </c>
      <c r="AD345" s="65" t="s">
        <v>110</v>
      </c>
      <c r="AE345" s="65" t="s">
        <v>24</v>
      </c>
      <c r="AF345" s="65" t="s">
        <v>25</v>
      </c>
      <c r="AG345" s="65" t="s">
        <v>110</v>
      </c>
      <c r="AH345" s="65" t="s">
        <v>24</v>
      </c>
      <c r="AI345" s="65" t="s">
        <v>25</v>
      </c>
      <c r="AJ345" s="65" t="s">
        <v>110</v>
      </c>
      <c r="AK345" s="65" t="s">
        <v>24</v>
      </c>
      <c r="AL345" s="65" t="s">
        <v>25</v>
      </c>
      <c r="AM345" s="65" t="s">
        <v>110</v>
      </c>
      <c r="AN345" s="65" t="s">
        <v>24</v>
      </c>
      <c r="AO345" s="65" t="s">
        <v>25</v>
      </c>
      <c r="AP345" s="65" t="s">
        <v>110</v>
      </c>
      <c r="AQ345" s="65" t="s">
        <v>24</v>
      </c>
      <c r="AR345" s="65" t="s">
        <v>25</v>
      </c>
      <c r="AS345" s="65" t="s">
        <v>110</v>
      </c>
      <c r="AT345" s="65" t="s">
        <v>24</v>
      </c>
      <c r="AU345" s="65" t="s">
        <v>25</v>
      </c>
      <c r="AV345" s="65" t="s">
        <v>110</v>
      </c>
    </row>
    <row r="346" spans="21:57" hidden="1" x14ac:dyDescent="0.2">
      <c r="V346" s="65">
        <f>IF(D125&lt;3,2,ROUND(D125/5,1)*5)</f>
        <v>2</v>
      </c>
      <c r="W346" s="65">
        <v>0</v>
      </c>
      <c r="X346" s="65">
        <v>21</v>
      </c>
      <c r="Y346" s="65">
        <f>IF(E125&lt;3,2,ROUND(E125/5,1)*5)</f>
        <v>2</v>
      </c>
      <c r="Z346" s="65">
        <f>W346</f>
        <v>0</v>
      </c>
      <c r="AA346" s="65">
        <f>X346</f>
        <v>21</v>
      </c>
      <c r="AB346" s="65">
        <f>IF(F125&lt;3,2,ROUND(F125/5,1)*5)</f>
        <v>2</v>
      </c>
      <c r="AC346" s="65">
        <f>$Z$281</f>
        <v>0</v>
      </c>
      <c r="AD346" s="65">
        <f>X346</f>
        <v>21</v>
      </c>
      <c r="AE346" s="65">
        <f>IF(G125&lt;3,2,ROUND(G125/5,1)*5)</f>
        <v>2</v>
      </c>
      <c r="AF346" s="65">
        <f>$Z$281</f>
        <v>0</v>
      </c>
      <c r="AG346" s="65">
        <f>X346</f>
        <v>21</v>
      </c>
      <c r="AH346" s="65">
        <f>IF(H125&lt;3,2,ROUND(H125/5,1)*5)</f>
        <v>2</v>
      </c>
      <c r="AI346" s="65">
        <f>$Z$281</f>
        <v>0</v>
      </c>
      <c r="AJ346" s="65">
        <f>X346</f>
        <v>21</v>
      </c>
      <c r="AK346" s="65">
        <f>IF(I125&lt;3,2,ROUND(I125/5,1)*5)</f>
        <v>2</v>
      </c>
      <c r="AL346" s="65">
        <f>$Z$281</f>
        <v>0</v>
      </c>
      <c r="AM346" s="65">
        <f>X346</f>
        <v>21</v>
      </c>
      <c r="AN346" s="65">
        <f>IF(J125&lt;3,2,ROUND(J125/5,1)*5)</f>
        <v>2</v>
      </c>
      <c r="AO346" s="65">
        <f>$Z$281</f>
        <v>0</v>
      </c>
      <c r="AP346" s="65">
        <f>AM346</f>
        <v>21</v>
      </c>
      <c r="AQ346" s="65">
        <f>IF(K125&lt;3,2,ROUND(K125/5,1)*5)</f>
        <v>2</v>
      </c>
      <c r="AR346" s="65">
        <f>$Z$281</f>
        <v>0</v>
      </c>
      <c r="AS346" s="65">
        <f>AP346</f>
        <v>21</v>
      </c>
      <c r="AT346" s="65">
        <f>IF(L125&lt;3,2,ROUND(L125/5,1)*5)</f>
        <v>2</v>
      </c>
      <c r="AU346" s="65">
        <f>$Z$281</f>
        <v>0</v>
      </c>
      <c r="AV346" s="65">
        <f>AS346</f>
        <v>21</v>
      </c>
    </row>
    <row r="347" spans="21:57" ht="15" hidden="1" x14ac:dyDescent="0.25">
      <c r="U347" s="298" t="s">
        <v>315</v>
      </c>
      <c r="V347" s="77" t="s">
        <v>24</v>
      </c>
      <c r="W347" s="77" t="s">
        <v>28</v>
      </c>
      <c r="X347" s="77" t="s">
        <v>29</v>
      </c>
      <c r="Y347" s="78"/>
      <c r="Z347" s="77" t="s">
        <v>24</v>
      </c>
      <c r="AA347" s="77" t="s">
        <v>28</v>
      </c>
      <c r="AB347" s="77" t="s">
        <v>29</v>
      </c>
      <c r="AC347" s="78"/>
      <c r="AD347" s="77" t="s">
        <v>24</v>
      </c>
      <c r="AE347" s="77" t="s">
        <v>28</v>
      </c>
      <c r="AF347" s="77" t="s">
        <v>29</v>
      </c>
      <c r="AG347" s="78"/>
      <c r="AH347" s="77" t="s">
        <v>24</v>
      </c>
      <c r="AI347" s="77" t="s">
        <v>28</v>
      </c>
      <c r="AJ347" s="77" t="s">
        <v>29</v>
      </c>
      <c r="AK347" s="78"/>
      <c r="AL347" s="77" t="s">
        <v>24</v>
      </c>
      <c r="AM347" s="77" t="s">
        <v>28</v>
      </c>
      <c r="AN347" s="77" t="s">
        <v>29</v>
      </c>
      <c r="AO347" s="78"/>
      <c r="AP347" s="77" t="s">
        <v>24</v>
      </c>
      <c r="AQ347" s="77" t="s">
        <v>28</v>
      </c>
      <c r="AR347" s="77" t="s">
        <v>29</v>
      </c>
      <c r="AS347" s="78"/>
      <c r="AT347" s="77" t="s">
        <v>24</v>
      </c>
      <c r="AU347" s="77" t="s">
        <v>28</v>
      </c>
      <c r="AV347" s="77" t="s">
        <v>29</v>
      </c>
      <c r="AW347" s="78"/>
      <c r="AX347" s="77" t="s">
        <v>24</v>
      </c>
      <c r="AY347" s="77" t="s">
        <v>28</v>
      </c>
      <c r="AZ347" s="77" t="s">
        <v>29</v>
      </c>
      <c r="BA347" s="78"/>
      <c r="BB347" s="77" t="s">
        <v>24</v>
      </c>
      <c r="BC347" s="77" t="s">
        <v>28</v>
      </c>
      <c r="BD347" s="77" t="s">
        <v>29</v>
      </c>
      <c r="BE347" s="78"/>
    </row>
    <row r="348" spans="21:57" ht="15" hidden="1" x14ac:dyDescent="0.25">
      <c r="U348" s="299" t="s">
        <v>316</v>
      </c>
      <c r="V348" s="67">
        <f>IF(D125&lt;7,6,ROUND(D125,0.1))</f>
        <v>6</v>
      </c>
      <c r="W348" s="67" t="s">
        <v>174</v>
      </c>
      <c r="X348" s="67">
        <f>IF($K$42&lt;='DB &gt; 100 ha'!R68,1,IF($K$42&gt;='DB &gt; 100 ha'!$Q$28,3,2))</f>
        <v>1</v>
      </c>
      <c r="Y348" s="300">
        <f>DGET('DB &gt; 100 ha'!$F$2:$N$41,'DB &gt; 100 ha'!$I$2,V347:X348)</f>
        <v>3</v>
      </c>
      <c r="Z348" s="67">
        <f>IF(E125&lt;7,6,ROUND(E125,0.1))</f>
        <v>6</v>
      </c>
      <c r="AA348" s="67" t="s">
        <v>174</v>
      </c>
      <c r="AB348" s="67">
        <f>IF($K$42&lt;='DB &gt; 100 ha'!V68,1,IF($K$42&gt;='DB &gt; 100 ha'!$Q$28,3,2))</f>
        <v>1</v>
      </c>
      <c r="AC348" s="300">
        <f>DGET('DB &gt; 100 ha'!$F$2:$N$41,'DB &gt; 100 ha'!$I$2,Z347:AB348)</f>
        <v>3</v>
      </c>
      <c r="AD348" s="67">
        <f>IF(F125&lt;7,6,ROUND(F125,0.1))</f>
        <v>6</v>
      </c>
      <c r="AE348" s="67" t="s">
        <v>174</v>
      </c>
      <c r="AF348" s="67">
        <f>IF($K$42&lt;='DB &gt; 100 ha'!Z68,1,IF($K$42&gt;='DB &gt; 100 ha'!$Q$28,3,2))</f>
        <v>1</v>
      </c>
      <c r="AG348" s="300">
        <f>DGET('DB &gt; 100 ha'!$F$2:$N$41,'DB &gt; 100 ha'!$I$2,AD347:AF348)</f>
        <v>3</v>
      </c>
      <c r="AH348" s="67">
        <f>IF(G125&lt;7,6,ROUND(G125,0.1))</f>
        <v>6</v>
      </c>
      <c r="AI348" s="67" t="s">
        <v>174</v>
      </c>
      <c r="AJ348" s="67">
        <f>IF($K$42&lt;='DB &gt; 100 ha'!AD68,1,IF($K$42&gt;='DB &gt; 100 ha'!$Q$28,3,2))</f>
        <v>1</v>
      </c>
      <c r="AK348" s="300">
        <f>DGET('DB &gt; 100 ha'!$F$2:$N$41,'DB &gt; 100 ha'!$I$2,AH347:AJ348)</f>
        <v>3</v>
      </c>
      <c r="AL348" s="67">
        <f>IF(H125&lt;7,6,ROUND(H125,0.1))</f>
        <v>6</v>
      </c>
      <c r="AM348" s="67" t="s">
        <v>174</v>
      </c>
      <c r="AN348" s="67">
        <f>IF($K$42&lt;='DB &gt; 100 ha'!AH68,1,IF($K$42&gt;='DB &gt; 100 ha'!$Q$28,3,2))</f>
        <v>1</v>
      </c>
      <c r="AO348" s="300">
        <f>DGET('DB &gt; 100 ha'!$F$2:$N$41,'DB &gt; 100 ha'!$I$2,AL347:AN348)</f>
        <v>3</v>
      </c>
      <c r="AP348" s="67">
        <f>IF(I125&lt;7,6,ROUND(I125,0.1))</f>
        <v>6</v>
      </c>
      <c r="AQ348" s="67" t="s">
        <v>174</v>
      </c>
      <c r="AR348" s="67">
        <f>IF($K$42&lt;='DB &gt; 100 ha'!AL68,1,IF($K$42&gt;='DB &gt; 100 ha'!$Q$28,3,2))</f>
        <v>1</v>
      </c>
      <c r="AS348" s="300">
        <f>DGET('DB &gt; 100 ha'!$F$2:$N$41,'DB &gt; 100 ha'!$I$2,AP347:AR348)</f>
        <v>3</v>
      </c>
      <c r="AT348" s="67">
        <f>IF(J125&lt;7,6,ROUND(J125,0.1))</f>
        <v>6</v>
      </c>
      <c r="AU348" s="67" t="s">
        <v>174</v>
      </c>
      <c r="AV348" s="67">
        <f>IF($K$42&lt;='DB &gt; 100 ha'!AP68,1,IF($K$42&gt;='DB &gt; 100 ha'!$Q$28,3,2))</f>
        <v>1</v>
      </c>
      <c r="AW348" s="300">
        <f>DGET('DB &gt; 100 ha'!$F$2:$N$41,'DB &gt; 100 ha'!$I$2,AT347:AV348)</f>
        <v>3</v>
      </c>
      <c r="AX348" s="67">
        <f>IF(K125&lt;7,6,ROUND(K125,0.1))</f>
        <v>6</v>
      </c>
      <c r="AY348" s="67" t="s">
        <v>174</v>
      </c>
      <c r="AZ348" s="67">
        <f>IF($K$42&lt;='DB &gt; 100 ha'!AT68,1,IF($K$42&gt;='DB &gt; 100 ha'!$Q$28,3,2))</f>
        <v>1</v>
      </c>
      <c r="BA348" s="300">
        <f>DGET('DB &gt; 100 ha'!$F$2:$N$41,'DB &gt; 100 ha'!$I$2,AX347:AZ348)</f>
        <v>3</v>
      </c>
      <c r="BB348" s="67">
        <f>IF(L125&lt;7,6,ROUND(L125,0.1))</f>
        <v>6</v>
      </c>
      <c r="BC348" s="67" t="s">
        <v>174</v>
      </c>
      <c r="BD348" s="67">
        <f>IF($K$42&lt;='DB &gt; 100 ha'!AX68,1,IF($K$42&gt;='DB &gt; 100 ha'!$Q$28,3,2))</f>
        <v>1</v>
      </c>
      <c r="BE348" s="300">
        <f>DGET('DB &gt; 100 ha'!$F$2:$N$41,'DB &gt; 100 ha'!$I$2,BB347:BD348)</f>
        <v>3</v>
      </c>
    </row>
    <row r="349" spans="21:57" ht="15" hidden="1" x14ac:dyDescent="0.25">
      <c r="U349" s="157" t="s">
        <v>315</v>
      </c>
      <c r="V349" s="77" t="s">
        <v>24</v>
      </c>
      <c r="W349" s="77" t="s">
        <v>28</v>
      </c>
      <c r="X349" s="77" t="s">
        <v>29</v>
      </c>
      <c r="Y349" s="300">
        <f>IF(X350=0,0,DGET('DB &gt; 100 ha'!$F$2:$N$41,'DB &gt; 100 ha'!$J$2,V349:X350))</f>
        <v>0</v>
      </c>
      <c r="Z349" s="77" t="s">
        <v>24</v>
      </c>
      <c r="AA349" s="77" t="s">
        <v>28</v>
      </c>
      <c r="AB349" s="77" t="s">
        <v>29</v>
      </c>
      <c r="AC349" s="300">
        <f>IF(AB350=0,0,DGET('DB &gt; 100 ha'!$F$2:$N$41,'DB &gt; 100 ha'!$J$2,Z349:AB350))</f>
        <v>0</v>
      </c>
      <c r="AD349" s="77" t="s">
        <v>24</v>
      </c>
      <c r="AE349" s="77" t="s">
        <v>28</v>
      </c>
      <c r="AF349" s="77" t="s">
        <v>29</v>
      </c>
      <c r="AG349" s="300">
        <f>IF(AF350=0,0,DGET('DB &gt; 100 ha'!$F$2:$N$41,'DB &gt; 100 ha'!$J$2,AD349:AF350))</f>
        <v>0</v>
      </c>
      <c r="AH349" s="77" t="s">
        <v>24</v>
      </c>
      <c r="AI349" s="77" t="s">
        <v>28</v>
      </c>
      <c r="AJ349" s="77" t="s">
        <v>29</v>
      </c>
      <c r="AK349" s="300">
        <f>IF(AJ350=0,0,DGET('DB &gt; 100 ha'!$F$2:$N$41,'DB &gt; 100 ha'!$J$2,AH349:AJ350))</f>
        <v>0</v>
      </c>
      <c r="AL349" s="77" t="s">
        <v>24</v>
      </c>
      <c r="AM349" s="77" t="s">
        <v>28</v>
      </c>
      <c r="AN349" s="77" t="s">
        <v>29</v>
      </c>
      <c r="AO349" s="300">
        <f>IF(AN350=0,0,DGET('DB &gt; 100 ha'!$F$2:$N$41,'DB &gt; 100 ha'!$J$2,AL349:AN350))</f>
        <v>0</v>
      </c>
      <c r="AP349" s="77" t="s">
        <v>24</v>
      </c>
      <c r="AQ349" s="77" t="s">
        <v>28</v>
      </c>
      <c r="AR349" s="77" t="s">
        <v>29</v>
      </c>
      <c r="AS349" s="300">
        <f>IF(AR350=0,0,DGET('DB &gt; 100 ha'!$F$2:$N$41,'DB &gt; 100 ha'!$J$2,AP349:AR350))</f>
        <v>0</v>
      </c>
      <c r="AT349" s="77" t="s">
        <v>24</v>
      </c>
      <c r="AU349" s="77" t="s">
        <v>28</v>
      </c>
      <c r="AV349" s="77" t="s">
        <v>29</v>
      </c>
      <c r="AW349" s="300">
        <f>IF(AV350=0,0,DGET('DB &gt; 100 ha'!$F$2:$N$41,'DB &gt; 100 ha'!$J$2,AT349:AV350))</f>
        <v>0</v>
      </c>
      <c r="AX349" s="77" t="s">
        <v>24</v>
      </c>
      <c r="AY349" s="77" t="s">
        <v>28</v>
      </c>
      <c r="AZ349" s="77" t="s">
        <v>29</v>
      </c>
      <c r="BA349" s="300">
        <f>IF(AZ350=0,0,DGET('DB &gt; 100 ha'!$F$2:$N$41,'DB &gt; 100 ha'!$J$2,AX349:AZ350))</f>
        <v>0</v>
      </c>
      <c r="BB349" s="77" t="s">
        <v>24</v>
      </c>
      <c r="BC349" s="77" t="s">
        <v>28</v>
      </c>
      <c r="BD349" s="77" t="s">
        <v>29</v>
      </c>
      <c r="BE349" s="300">
        <f>IF(BD350=0,0,DGET('DB &gt; 100 ha'!$F$2:$N$41,'DB &gt; 100 ha'!$J$2,BB349:BD350))</f>
        <v>0</v>
      </c>
    </row>
    <row r="350" spans="21:57" ht="15" hidden="1" x14ac:dyDescent="0.25">
      <c r="U350" s="157" t="s">
        <v>332</v>
      </c>
      <c r="V350" s="67">
        <f>V348</f>
        <v>6</v>
      </c>
      <c r="W350" s="67" t="s">
        <v>174</v>
      </c>
      <c r="X350" s="65">
        <f>IF($K$43&gt;'DB &gt; 100 ha'!$R$31,'DB &gt; 100 ha'!$P$32,IF($K$43&gt;'DB &gt; 100 ha'!$R$30,'DB &gt; 100 ha'!$P$31,IF($K$43&gt;='DB &gt; 100 ha'!$Q$30,'DB &gt; 100 ha'!$P$26,0)))</f>
        <v>0</v>
      </c>
      <c r="Z350" s="67">
        <f>Z348</f>
        <v>6</v>
      </c>
      <c r="AA350" s="67" t="s">
        <v>174</v>
      </c>
      <c r="AB350" s="65">
        <f>IF($K$43&gt;'DB &gt; 100 ha'!$R$31,'DB &gt; 100 ha'!$P$32,IF($K$43&gt;'DB &gt; 100 ha'!$R$30,'DB &gt; 100 ha'!$P$31,IF($K$43&gt;='DB &gt; 100 ha'!$Q$30,'DB &gt; 100 ha'!$P$26,0)))</f>
        <v>0</v>
      </c>
      <c r="AC350" s="300"/>
      <c r="AD350" s="67">
        <f>AD348</f>
        <v>6</v>
      </c>
      <c r="AE350" s="67" t="s">
        <v>174</v>
      </c>
      <c r="AF350" s="65">
        <f>IF($K$43&gt;'DB &gt; 100 ha'!$R$31,'DB &gt; 100 ha'!$P$32,IF($K$43&gt;'DB &gt; 100 ha'!$R$30,'DB &gt; 100 ha'!$P$31,IF($K$43&gt;='DB &gt; 100 ha'!$Q$30,'DB &gt; 100 ha'!$P$26,0)))</f>
        <v>0</v>
      </c>
      <c r="AG350" s="300"/>
      <c r="AH350" s="67">
        <f>AH348</f>
        <v>6</v>
      </c>
      <c r="AI350" s="67" t="s">
        <v>174</v>
      </c>
      <c r="AJ350" s="65">
        <f>IF($K$43&gt;'DB &gt; 100 ha'!$R$31,'DB &gt; 100 ha'!$P$32,IF($K$43&gt;'DB &gt; 100 ha'!$R$30,'DB &gt; 100 ha'!$P$31,IF($K$43&gt;='DB &gt; 100 ha'!$Q$30,'DB &gt; 100 ha'!$P$26,0)))</f>
        <v>0</v>
      </c>
      <c r="AK350" s="300"/>
      <c r="AL350" s="67">
        <f>AL348</f>
        <v>6</v>
      </c>
      <c r="AM350" s="67" t="s">
        <v>174</v>
      </c>
      <c r="AN350" s="65">
        <f>IF($K$43&gt;'DB &gt; 100 ha'!$R$31,'DB &gt; 100 ha'!$P$32,IF($K$43&gt;'DB &gt; 100 ha'!$R$30,'DB &gt; 100 ha'!$P$31,IF($K$43&gt;='DB &gt; 100 ha'!$Q$30,'DB &gt; 100 ha'!$P$26,0)))</f>
        <v>0</v>
      </c>
      <c r="AO350" s="300"/>
      <c r="AP350" s="67">
        <f>AP348</f>
        <v>6</v>
      </c>
      <c r="AQ350" s="67" t="s">
        <v>317</v>
      </c>
      <c r="AR350" s="65">
        <f>IF($K$43&gt;'DB &gt; 100 ha'!$R$31,'DB &gt; 100 ha'!$P$32,IF($K$43&gt;'DB &gt; 100 ha'!$R$30,'DB &gt; 100 ha'!$P$31,IF($K$43&gt;='DB &gt; 100 ha'!$Q$30,'DB &gt; 100 ha'!$P$26,0)))</f>
        <v>0</v>
      </c>
      <c r="AS350" s="300"/>
      <c r="AT350" s="67">
        <f>AT348</f>
        <v>6</v>
      </c>
      <c r="AU350" s="67" t="s">
        <v>174</v>
      </c>
      <c r="AV350" s="65">
        <f>IF($K$43&gt;'DB &gt; 100 ha'!$R$31,'DB &gt; 100 ha'!$P$32,IF($K$43&gt;'DB &gt; 100 ha'!$R$30,'DB &gt; 100 ha'!$P$31,IF($K$43&gt;='DB &gt; 100 ha'!$Q$30,'DB &gt; 100 ha'!$P$26,0)))</f>
        <v>0</v>
      </c>
      <c r="AW350" s="300"/>
      <c r="AX350" s="67">
        <f>AX348</f>
        <v>6</v>
      </c>
      <c r="AY350" s="67" t="s">
        <v>174</v>
      </c>
      <c r="AZ350" s="65">
        <f>IF($K$43&gt;'DB &gt; 100 ha'!$R$31,'DB &gt; 100 ha'!$P$32,IF($K$43&gt;'DB &gt; 100 ha'!$R$30,'DB &gt; 100 ha'!$P$31,IF($K$43&gt;='DB &gt; 100 ha'!$Q$30,'DB &gt; 100 ha'!$P$26,0)))</f>
        <v>0</v>
      </c>
      <c r="BA350" s="300"/>
      <c r="BB350" s="67">
        <f>BB348</f>
        <v>6</v>
      </c>
      <c r="BC350" s="67" t="s">
        <v>174</v>
      </c>
      <c r="BD350" s="65">
        <f>IF($K$43&gt;'DB &gt; 100 ha'!$R$31,'DB &gt; 100 ha'!$P$32,IF($K$43&gt;'DB &gt; 100 ha'!$R$30,'DB &gt; 100 ha'!$P$31,IF($K$43&gt;='DB &gt; 100 ha'!$Q$30,'DB &gt; 100 ha'!$P$26,0)))</f>
        <v>0</v>
      </c>
      <c r="BE350" s="300"/>
    </row>
    <row r="351" spans="21:57" ht="15" hidden="1" x14ac:dyDescent="0.25">
      <c r="U351" s="157" t="s">
        <v>315</v>
      </c>
      <c r="V351" s="77" t="s">
        <v>24</v>
      </c>
      <c r="W351" s="77" t="s">
        <v>28</v>
      </c>
      <c r="X351" s="77" t="s">
        <v>29</v>
      </c>
      <c r="Y351" s="300">
        <f>DGET('DB &gt; 100 ha'!$F$2:$N$41,'DB &gt; 100 ha'!$K$2,V351:X352)</f>
        <v>61</v>
      </c>
      <c r="Z351" s="77" t="s">
        <v>24</v>
      </c>
      <c r="AA351" s="77" t="s">
        <v>28</v>
      </c>
      <c r="AB351" s="77" t="s">
        <v>29</v>
      </c>
      <c r="AC351" s="300">
        <f>DGET('DB &gt; 100 ha'!$F$2:$N$41,'DB &gt; 100 ha'!$K$2,Z351:AB352)</f>
        <v>61</v>
      </c>
      <c r="AD351" s="77" t="s">
        <v>24</v>
      </c>
      <c r="AE351" s="77" t="s">
        <v>28</v>
      </c>
      <c r="AF351" s="77" t="s">
        <v>29</v>
      </c>
      <c r="AG351" s="300">
        <f>DGET('DB &gt; 100 ha'!$F$2:$N$41,'DB &gt; 100 ha'!$K$2,AD351:AF352)</f>
        <v>61</v>
      </c>
      <c r="AH351" s="77" t="s">
        <v>24</v>
      </c>
      <c r="AI351" s="77" t="s">
        <v>28</v>
      </c>
      <c r="AJ351" s="77" t="s">
        <v>29</v>
      </c>
      <c r="AK351" s="300">
        <f>DGET('DB &gt; 100 ha'!$F$2:$N$41,'DB &gt; 100 ha'!$K$2,AH351:AJ352)</f>
        <v>61</v>
      </c>
      <c r="AL351" s="77" t="s">
        <v>24</v>
      </c>
      <c r="AM351" s="77" t="s">
        <v>28</v>
      </c>
      <c r="AN351" s="77" t="s">
        <v>29</v>
      </c>
      <c r="AO351" s="300">
        <f>DGET('DB &gt; 100 ha'!$F$2:$N$41,'DB &gt; 100 ha'!$K$2,AL351:AN352)</f>
        <v>61</v>
      </c>
      <c r="AP351" s="77" t="s">
        <v>24</v>
      </c>
      <c r="AQ351" s="77" t="s">
        <v>28</v>
      </c>
      <c r="AR351" s="77" t="s">
        <v>29</v>
      </c>
      <c r="AS351" s="300">
        <f>DGET('DB &gt; 100 ha'!$F$2:$N$41,'DB &gt; 100 ha'!$K$2,AP351:AR352)</f>
        <v>61</v>
      </c>
      <c r="AT351" s="77" t="s">
        <v>24</v>
      </c>
      <c r="AU351" s="77" t="s">
        <v>28</v>
      </c>
      <c r="AV351" s="77" t="s">
        <v>29</v>
      </c>
      <c r="AW351" s="300">
        <f>DGET('DB &gt; 100 ha'!$F$2:$N$41,'DB &gt; 100 ha'!$K$2,AT351:AV352)</f>
        <v>61</v>
      </c>
      <c r="AX351" s="77" t="s">
        <v>24</v>
      </c>
      <c r="AY351" s="77" t="s">
        <v>28</v>
      </c>
      <c r="AZ351" s="77" t="s">
        <v>29</v>
      </c>
      <c r="BA351" s="300">
        <f>DGET('DB &gt; 100 ha'!$F$2:$N$41,'DB &gt; 100 ha'!$K$2,AX351:AZ352)</f>
        <v>61</v>
      </c>
      <c r="BB351" s="77" t="s">
        <v>24</v>
      </c>
      <c r="BC351" s="77" t="s">
        <v>28</v>
      </c>
      <c r="BD351" s="77" t="s">
        <v>29</v>
      </c>
      <c r="BE351" s="300">
        <f>DGET('DB &gt; 100 ha'!$F$2:$N$41,'DB &gt; 100 ha'!$K$2,BB351:BD352)</f>
        <v>61</v>
      </c>
    </row>
    <row r="352" spans="21:57" ht="15" hidden="1" x14ac:dyDescent="0.25">
      <c r="U352" s="157" t="s">
        <v>336</v>
      </c>
      <c r="V352" s="67">
        <f>V350</f>
        <v>6</v>
      </c>
      <c r="W352" s="77" t="s">
        <v>174</v>
      </c>
      <c r="X352" s="65">
        <v>1</v>
      </c>
      <c r="Z352" s="67">
        <f>Z350</f>
        <v>6</v>
      </c>
      <c r="AA352" s="77" t="s">
        <v>174</v>
      </c>
      <c r="AB352" s="65">
        <v>1</v>
      </c>
      <c r="AD352" s="67">
        <f>AD350</f>
        <v>6</v>
      </c>
      <c r="AE352" s="77" t="s">
        <v>174</v>
      </c>
      <c r="AF352" s="65">
        <v>1</v>
      </c>
      <c r="AH352" s="67">
        <f>AH350</f>
        <v>6</v>
      </c>
      <c r="AI352" s="77" t="s">
        <v>174</v>
      </c>
      <c r="AJ352" s="65">
        <v>1</v>
      </c>
      <c r="AL352" s="67">
        <f>AL350</f>
        <v>6</v>
      </c>
      <c r="AM352" s="77" t="s">
        <v>174</v>
      </c>
      <c r="AN352" s="65">
        <v>1</v>
      </c>
      <c r="AP352" s="67">
        <f>AP350</f>
        <v>6</v>
      </c>
      <c r="AQ352" s="77" t="s">
        <v>174</v>
      </c>
      <c r="AR352" s="65">
        <v>1</v>
      </c>
      <c r="AT352" s="67">
        <f>AT350</f>
        <v>6</v>
      </c>
      <c r="AU352" s="77" t="s">
        <v>174</v>
      </c>
      <c r="AV352" s="65">
        <v>1</v>
      </c>
      <c r="AX352" s="67">
        <f>AX350</f>
        <v>6</v>
      </c>
      <c r="AY352" s="77" t="s">
        <v>174</v>
      </c>
      <c r="AZ352" s="65">
        <v>1</v>
      </c>
      <c r="BB352" s="67">
        <f>BB350</f>
        <v>6</v>
      </c>
      <c r="BC352" s="77" t="s">
        <v>174</v>
      </c>
      <c r="BD352" s="65">
        <v>1</v>
      </c>
    </row>
    <row r="353" spans="21:57" ht="15" hidden="1" x14ac:dyDescent="0.25">
      <c r="U353" s="157" t="s">
        <v>315</v>
      </c>
      <c r="V353" s="77" t="s">
        <v>24</v>
      </c>
      <c r="W353" s="77" t="s">
        <v>28</v>
      </c>
      <c r="X353" s="77" t="s">
        <v>29</v>
      </c>
      <c r="Y353" s="300">
        <f>DGET('DB &gt; 100 ha'!$F$2:$N$41,'DB &gt; 100 ha'!$L$2,V353:X354)</f>
        <v>11</v>
      </c>
      <c r="Z353" s="77" t="s">
        <v>24</v>
      </c>
      <c r="AA353" s="77" t="s">
        <v>28</v>
      </c>
      <c r="AB353" s="77" t="s">
        <v>29</v>
      </c>
      <c r="AC353" s="300">
        <f>DGET('DB &gt; 100 ha'!$F$2:$N$41,'DB &gt; 100 ha'!$L$2,Z353:AB354)</f>
        <v>11</v>
      </c>
      <c r="AD353" s="77" t="s">
        <v>24</v>
      </c>
      <c r="AE353" s="77" t="s">
        <v>28</v>
      </c>
      <c r="AF353" s="77" t="s">
        <v>29</v>
      </c>
      <c r="AG353" s="300">
        <f>DGET('DB &gt; 100 ha'!$F$2:$N$41,'DB &gt; 100 ha'!$L$2,AD353:AF354)</f>
        <v>11</v>
      </c>
      <c r="AH353" s="77" t="s">
        <v>24</v>
      </c>
      <c r="AI353" s="77" t="s">
        <v>28</v>
      </c>
      <c r="AJ353" s="77" t="s">
        <v>29</v>
      </c>
      <c r="AK353" s="300">
        <f>DGET('DB &gt; 100 ha'!$F$2:$N$41,'DB &gt; 100 ha'!$L$2,AH353:AJ354)</f>
        <v>11</v>
      </c>
      <c r="AL353" s="77" t="s">
        <v>24</v>
      </c>
      <c r="AM353" s="77" t="s">
        <v>28</v>
      </c>
      <c r="AN353" s="77" t="s">
        <v>29</v>
      </c>
      <c r="AO353" s="300">
        <f>DGET('DB &gt; 100 ha'!$F$2:$N$41,'DB &gt; 100 ha'!$L$2,AL353:AN354)</f>
        <v>11</v>
      </c>
      <c r="AP353" s="77" t="s">
        <v>24</v>
      </c>
      <c r="AQ353" s="77" t="s">
        <v>28</v>
      </c>
      <c r="AR353" s="77" t="s">
        <v>29</v>
      </c>
      <c r="AS353" s="300">
        <f>DGET('DB &gt; 100 ha'!$F$2:$N$41,'DB &gt; 100 ha'!$L$2,AP353:AR354)</f>
        <v>11</v>
      </c>
      <c r="AT353" s="77" t="s">
        <v>24</v>
      </c>
      <c r="AU353" s="77" t="s">
        <v>28</v>
      </c>
      <c r="AV353" s="77" t="s">
        <v>29</v>
      </c>
      <c r="AW353" s="300">
        <f>DGET('DB &gt; 100 ha'!$F$2:$N$41,'DB &gt; 100 ha'!$L$2,AT353:AV354)</f>
        <v>11</v>
      </c>
      <c r="AX353" s="77" t="s">
        <v>24</v>
      </c>
      <c r="AY353" s="77" t="s">
        <v>28</v>
      </c>
      <c r="AZ353" s="77" t="s">
        <v>29</v>
      </c>
      <c r="BA353" s="300">
        <f>DGET('DB &gt; 100 ha'!$F$2:$N$41,'DB &gt; 100 ha'!$L$2,AX353:AZ354)</f>
        <v>11</v>
      </c>
      <c r="BB353" s="77" t="s">
        <v>24</v>
      </c>
      <c r="BC353" s="77" t="s">
        <v>28</v>
      </c>
      <c r="BD353" s="77" t="s">
        <v>29</v>
      </c>
      <c r="BE353" s="300">
        <f>DGET('DB &gt; 100 ha'!$F$2:$N$41,'DB &gt; 100 ha'!$L$2,BB353:BD354)</f>
        <v>11</v>
      </c>
    </row>
    <row r="354" spans="21:57" ht="15" hidden="1" x14ac:dyDescent="0.25">
      <c r="U354" s="157" t="s">
        <v>337</v>
      </c>
      <c r="V354" s="67">
        <f>V352</f>
        <v>6</v>
      </c>
      <c r="W354" s="77" t="s">
        <v>174</v>
      </c>
      <c r="X354" s="65">
        <f>X352</f>
        <v>1</v>
      </c>
      <c r="Z354" s="67">
        <f>Z352</f>
        <v>6</v>
      </c>
      <c r="AA354" s="77" t="s">
        <v>174</v>
      </c>
      <c r="AB354" s="65">
        <f>AB352</f>
        <v>1</v>
      </c>
      <c r="AD354" s="67">
        <f>AD352</f>
        <v>6</v>
      </c>
      <c r="AE354" s="77" t="s">
        <v>174</v>
      </c>
      <c r="AF354" s="65">
        <f>AF352</f>
        <v>1</v>
      </c>
      <c r="AH354" s="67">
        <f>AH352</f>
        <v>6</v>
      </c>
      <c r="AI354" s="77" t="s">
        <v>174</v>
      </c>
      <c r="AJ354" s="65">
        <f>AJ352</f>
        <v>1</v>
      </c>
      <c r="AL354" s="67">
        <f>AL352</f>
        <v>6</v>
      </c>
      <c r="AM354" s="77" t="s">
        <v>174</v>
      </c>
      <c r="AN354" s="65">
        <f>AN352</f>
        <v>1</v>
      </c>
      <c r="AP354" s="67">
        <f>AP352</f>
        <v>6</v>
      </c>
      <c r="AQ354" s="77" t="s">
        <v>174</v>
      </c>
      <c r="AR354" s="65">
        <f>AR352</f>
        <v>1</v>
      </c>
      <c r="AT354" s="67">
        <f>AT352</f>
        <v>6</v>
      </c>
      <c r="AU354" s="77" t="s">
        <v>174</v>
      </c>
      <c r="AV354" s="65">
        <f>AV352</f>
        <v>1</v>
      </c>
      <c r="AX354" s="67">
        <f>AX352</f>
        <v>6</v>
      </c>
      <c r="AY354" s="77" t="s">
        <v>174</v>
      </c>
      <c r="AZ354" s="65">
        <f>AZ352</f>
        <v>1</v>
      </c>
      <c r="BB354" s="67">
        <f>BB352</f>
        <v>6</v>
      </c>
      <c r="BC354" s="77" t="s">
        <v>174</v>
      </c>
      <c r="BD354" s="65">
        <f>BD352</f>
        <v>1</v>
      </c>
    </row>
    <row r="355" spans="21:57" ht="15" hidden="1" x14ac:dyDescent="0.25">
      <c r="U355" s="157" t="s">
        <v>315</v>
      </c>
      <c r="V355" s="77" t="s">
        <v>24</v>
      </c>
      <c r="W355" s="77" t="s">
        <v>28</v>
      </c>
      <c r="X355" s="77" t="s">
        <v>29</v>
      </c>
      <c r="Y355" s="300">
        <f>DGET('DB &gt; 100 ha'!$F$2:$N$41,'DB &gt; 100 ha'!$M$2,V355:X356)</f>
        <v>0</v>
      </c>
      <c r="Z355" s="77" t="s">
        <v>24</v>
      </c>
      <c r="AA355" s="77" t="s">
        <v>28</v>
      </c>
      <c r="AB355" s="77" t="s">
        <v>29</v>
      </c>
      <c r="AC355" s="300">
        <f>DGET('DB &gt; 100 ha'!$F$2:$N$41,'DB &gt; 100 ha'!$M$2,Z355:AB356)</f>
        <v>0</v>
      </c>
      <c r="AD355" s="77" t="s">
        <v>24</v>
      </c>
      <c r="AE355" s="77" t="s">
        <v>28</v>
      </c>
      <c r="AF355" s="77" t="s">
        <v>29</v>
      </c>
      <c r="AG355" s="300">
        <f>DGET('DB &gt; 100 ha'!$F$2:$N$41,'DB &gt; 100 ha'!$M$2,AD355:AF356)</f>
        <v>0</v>
      </c>
      <c r="AH355" s="77" t="s">
        <v>24</v>
      </c>
      <c r="AI355" s="77" t="s">
        <v>28</v>
      </c>
      <c r="AJ355" s="77" t="s">
        <v>29</v>
      </c>
      <c r="AK355" s="300">
        <f>DGET('DB &gt; 100 ha'!$F$2:$N$41,'DB &gt; 100 ha'!$M$2,AH355:AJ356)</f>
        <v>0</v>
      </c>
      <c r="AL355" s="77" t="s">
        <v>24</v>
      </c>
      <c r="AM355" s="77" t="s">
        <v>28</v>
      </c>
      <c r="AN355" s="77" t="s">
        <v>29</v>
      </c>
      <c r="AO355" s="300">
        <f>DGET('DB &gt; 100 ha'!$F$2:$N$41,'DB &gt; 100 ha'!$M$2,AL355:AN356)</f>
        <v>0</v>
      </c>
      <c r="AP355" s="77" t="s">
        <v>24</v>
      </c>
      <c r="AQ355" s="77" t="s">
        <v>28</v>
      </c>
      <c r="AR355" s="77" t="s">
        <v>29</v>
      </c>
      <c r="AS355" s="300">
        <f>DGET('DB &gt; 100 ha'!$F$2:$N$41,'DB &gt; 100 ha'!$M$2,AP355:AR356)</f>
        <v>0</v>
      </c>
      <c r="AT355" s="77" t="s">
        <v>24</v>
      </c>
      <c r="AU355" s="77" t="s">
        <v>28</v>
      </c>
      <c r="AV355" s="77" t="s">
        <v>29</v>
      </c>
      <c r="AW355" s="300">
        <f>DGET('DB &gt; 100 ha'!$F$2:$N$41,'DB &gt; 100 ha'!$M$2,AT355:AV356)</f>
        <v>0</v>
      </c>
      <c r="AX355" s="77" t="s">
        <v>24</v>
      </c>
      <c r="AY355" s="77" t="s">
        <v>28</v>
      </c>
      <c r="AZ355" s="77" t="s">
        <v>29</v>
      </c>
      <c r="BA355" s="300">
        <f>DGET('DB &gt; 100 ha'!$F$2:$N$41,'DB &gt; 100 ha'!$M$2,AX355:AZ356)</f>
        <v>0</v>
      </c>
      <c r="BB355" s="77" t="s">
        <v>24</v>
      </c>
      <c r="BC355" s="77" t="s">
        <v>28</v>
      </c>
      <c r="BD355" s="77" t="s">
        <v>29</v>
      </c>
      <c r="BE355" s="300">
        <f>DGET('DB &gt; 100 ha'!$F$2:$N$41,'DB &gt; 100 ha'!$M$2,BB355:BD356)</f>
        <v>0</v>
      </c>
    </row>
    <row r="356" spans="21:57" ht="15" hidden="1" x14ac:dyDescent="0.25">
      <c r="U356" s="157" t="s">
        <v>342</v>
      </c>
      <c r="V356" s="67">
        <f>V354</f>
        <v>6</v>
      </c>
      <c r="W356" s="77" t="str">
        <f>W354</f>
        <v>&gt;20</v>
      </c>
      <c r="X356" s="65">
        <f>$O$64+1</f>
        <v>1</v>
      </c>
      <c r="Z356" s="67">
        <f>Z354</f>
        <v>6</v>
      </c>
      <c r="AA356" s="77" t="str">
        <f>AA354</f>
        <v>&gt;20</v>
      </c>
      <c r="AB356" s="65">
        <f>$O$64+1</f>
        <v>1</v>
      </c>
      <c r="AD356" s="67">
        <f>AD354</f>
        <v>6</v>
      </c>
      <c r="AE356" s="77" t="str">
        <f>AE354</f>
        <v>&gt;20</v>
      </c>
      <c r="AF356" s="65">
        <f>$O$64+1</f>
        <v>1</v>
      </c>
      <c r="AH356" s="67">
        <f>AH354</f>
        <v>6</v>
      </c>
      <c r="AI356" s="77" t="str">
        <f>AI354</f>
        <v>&gt;20</v>
      </c>
      <c r="AJ356" s="65">
        <f>$O$64+1</f>
        <v>1</v>
      </c>
      <c r="AL356" s="67">
        <f>AL354</f>
        <v>6</v>
      </c>
      <c r="AM356" s="77" t="str">
        <f>AM354</f>
        <v>&gt;20</v>
      </c>
      <c r="AN356" s="65">
        <f>$O$64+1</f>
        <v>1</v>
      </c>
      <c r="AP356" s="67">
        <f>AP354</f>
        <v>6</v>
      </c>
      <c r="AQ356" s="77" t="str">
        <f>AQ354</f>
        <v>&gt;20</v>
      </c>
      <c r="AR356" s="65">
        <f>$O$64+1</f>
        <v>1</v>
      </c>
      <c r="AT356" s="67">
        <f>AT354</f>
        <v>6</v>
      </c>
      <c r="AU356" s="77" t="str">
        <f>AU354</f>
        <v>&gt;20</v>
      </c>
      <c r="AV356" s="65">
        <f>$O$64+1</f>
        <v>1</v>
      </c>
      <c r="AX356" s="67">
        <f>AX354</f>
        <v>6</v>
      </c>
      <c r="AY356" s="77" t="str">
        <f>AY354</f>
        <v>&gt;20</v>
      </c>
      <c r="AZ356" s="65">
        <f>$O$64+1</f>
        <v>1</v>
      </c>
      <c r="BB356" s="67">
        <f>BB354</f>
        <v>6</v>
      </c>
      <c r="BC356" s="77" t="str">
        <f>BC354</f>
        <v>&gt;20</v>
      </c>
      <c r="BD356" s="65">
        <f>$O$64+1</f>
        <v>1</v>
      </c>
    </row>
    <row r="357" spans="21:57" hidden="1" x14ac:dyDescent="0.2"/>
    <row r="358" spans="21:57" hidden="1" x14ac:dyDescent="0.2">
      <c r="U358" s="65" t="s">
        <v>23</v>
      </c>
      <c r="V358" s="65" t="s">
        <v>24</v>
      </c>
      <c r="W358" s="65" t="s">
        <v>25</v>
      </c>
      <c r="X358" s="65" t="s">
        <v>110</v>
      </c>
      <c r="Y358" s="65" t="s">
        <v>24</v>
      </c>
      <c r="Z358" s="65" t="s">
        <v>25</v>
      </c>
      <c r="AA358" s="65" t="s">
        <v>110</v>
      </c>
      <c r="AB358" s="65" t="s">
        <v>24</v>
      </c>
      <c r="AC358" s="65" t="s">
        <v>25</v>
      </c>
      <c r="AD358" s="65" t="s">
        <v>110</v>
      </c>
      <c r="AE358" s="65" t="s">
        <v>24</v>
      </c>
      <c r="AF358" s="65" t="s">
        <v>25</v>
      </c>
      <c r="AG358" s="65" t="s">
        <v>110</v>
      </c>
      <c r="AH358" s="65" t="s">
        <v>24</v>
      </c>
      <c r="AI358" s="65" t="s">
        <v>25</v>
      </c>
      <c r="AJ358" s="65" t="s">
        <v>110</v>
      </c>
      <c r="AK358" s="65" t="s">
        <v>24</v>
      </c>
      <c r="AL358" s="65" t="s">
        <v>25</v>
      </c>
      <c r="AM358" s="65" t="s">
        <v>110</v>
      </c>
      <c r="AN358" s="65" t="s">
        <v>24</v>
      </c>
      <c r="AO358" s="65" t="s">
        <v>25</v>
      </c>
      <c r="AP358" s="65" t="s">
        <v>110</v>
      </c>
      <c r="AQ358" s="65" t="s">
        <v>24</v>
      </c>
      <c r="AR358" s="65" t="s">
        <v>25</v>
      </c>
      <c r="AS358" s="65" t="s">
        <v>110</v>
      </c>
      <c r="AT358" s="65" t="s">
        <v>24</v>
      </c>
      <c r="AU358" s="65" t="s">
        <v>25</v>
      </c>
      <c r="AV358" s="65" t="s">
        <v>110</v>
      </c>
    </row>
    <row r="359" spans="21:57" hidden="1" x14ac:dyDescent="0.2">
      <c r="V359" s="65">
        <f>IF(D132&lt;3,2,ROUND(D132/5,1)*5)</f>
        <v>2</v>
      </c>
      <c r="W359" s="65">
        <v>0</v>
      </c>
      <c r="X359" s="65">
        <v>22</v>
      </c>
      <c r="Y359" s="65">
        <f>IF(E132&lt;3,2,ROUND(E132/5,1)*5)</f>
        <v>2</v>
      </c>
      <c r="Z359" s="65">
        <f>W359</f>
        <v>0</v>
      </c>
      <c r="AA359" s="65">
        <f>X359</f>
        <v>22</v>
      </c>
      <c r="AB359" s="65">
        <f>IF(F132&lt;3,2,ROUND(F132/5,1)*5)</f>
        <v>2</v>
      </c>
      <c r="AC359" s="65">
        <f>$Z$281</f>
        <v>0</v>
      </c>
      <c r="AD359" s="65">
        <f>X359</f>
        <v>22</v>
      </c>
      <c r="AE359" s="65">
        <f>IF(G132&lt;3,2,ROUND(G132/5,1)*5)</f>
        <v>2</v>
      </c>
      <c r="AF359" s="65">
        <f>$Z$281</f>
        <v>0</v>
      </c>
      <c r="AG359" s="65">
        <f>X359</f>
        <v>22</v>
      </c>
      <c r="AH359" s="65">
        <f>IF(H132&lt;3,2,ROUND(H132/5,1)*5)</f>
        <v>2</v>
      </c>
      <c r="AI359" s="65">
        <f>$Z$281</f>
        <v>0</v>
      </c>
      <c r="AJ359" s="65">
        <f>X359</f>
        <v>22</v>
      </c>
      <c r="AK359" s="65">
        <f>IF(I132&lt;3,2,ROUND(I132/5,1)*5)</f>
        <v>2</v>
      </c>
      <c r="AL359" s="65">
        <f>$Z$281</f>
        <v>0</v>
      </c>
      <c r="AM359" s="65">
        <f>X359</f>
        <v>22</v>
      </c>
      <c r="AN359" s="65">
        <f>IF(J132&lt;3,2,ROUND(J132/5,1)*5)</f>
        <v>2</v>
      </c>
      <c r="AO359" s="65">
        <f>$Z$281</f>
        <v>0</v>
      </c>
      <c r="AP359" s="65">
        <f>AM359</f>
        <v>22</v>
      </c>
      <c r="AQ359" s="65">
        <f>IF(K132&lt;3,2,ROUND(K132/5,1)*5)</f>
        <v>2</v>
      </c>
      <c r="AR359" s="65">
        <f>$Z$281</f>
        <v>0</v>
      </c>
      <c r="AS359" s="65">
        <f>AP359</f>
        <v>22</v>
      </c>
      <c r="AT359" s="65">
        <f>IF(L132&lt;3,2,ROUND(L132/5,1)*5)</f>
        <v>2</v>
      </c>
      <c r="AU359" s="65">
        <f>$Z$281</f>
        <v>0</v>
      </c>
      <c r="AV359" s="65">
        <f>AS359</f>
        <v>22</v>
      </c>
    </row>
    <row r="360" spans="21:57" ht="15" hidden="1" x14ac:dyDescent="0.25">
      <c r="U360" s="298" t="s">
        <v>315</v>
      </c>
      <c r="V360" s="77" t="s">
        <v>24</v>
      </c>
      <c r="W360" s="77" t="s">
        <v>28</v>
      </c>
      <c r="X360" s="77" t="s">
        <v>29</v>
      </c>
      <c r="Y360" s="78"/>
      <c r="Z360" s="77" t="s">
        <v>24</v>
      </c>
      <c r="AA360" s="77" t="s">
        <v>28</v>
      </c>
      <c r="AB360" s="77" t="s">
        <v>29</v>
      </c>
      <c r="AC360" s="78"/>
      <c r="AD360" s="77" t="s">
        <v>24</v>
      </c>
      <c r="AE360" s="77" t="s">
        <v>28</v>
      </c>
      <c r="AF360" s="77" t="s">
        <v>29</v>
      </c>
      <c r="AG360" s="78"/>
      <c r="AH360" s="77" t="s">
        <v>24</v>
      </c>
      <c r="AI360" s="77" t="s">
        <v>28</v>
      </c>
      <c r="AJ360" s="77" t="s">
        <v>29</v>
      </c>
      <c r="AK360" s="78"/>
      <c r="AL360" s="77" t="s">
        <v>24</v>
      </c>
      <c r="AM360" s="77" t="s">
        <v>28</v>
      </c>
      <c r="AN360" s="77" t="s">
        <v>29</v>
      </c>
      <c r="AO360" s="78"/>
      <c r="AP360" s="77" t="s">
        <v>24</v>
      </c>
      <c r="AQ360" s="77" t="s">
        <v>28</v>
      </c>
      <c r="AR360" s="77" t="s">
        <v>29</v>
      </c>
      <c r="AS360" s="78"/>
      <c r="AT360" s="77" t="s">
        <v>24</v>
      </c>
      <c r="AU360" s="77" t="s">
        <v>28</v>
      </c>
      <c r="AV360" s="77" t="s">
        <v>29</v>
      </c>
      <c r="AW360" s="78"/>
      <c r="AX360" s="77" t="s">
        <v>24</v>
      </c>
      <c r="AY360" s="77" t="s">
        <v>28</v>
      </c>
      <c r="AZ360" s="77" t="s">
        <v>29</v>
      </c>
      <c r="BA360" s="78"/>
      <c r="BB360" s="77" t="s">
        <v>24</v>
      </c>
      <c r="BC360" s="77" t="s">
        <v>28</v>
      </c>
      <c r="BD360" s="77" t="s">
        <v>29</v>
      </c>
      <c r="BE360" s="78"/>
    </row>
    <row r="361" spans="21:57" ht="15" hidden="1" x14ac:dyDescent="0.25">
      <c r="U361" s="299" t="s">
        <v>316</v>
      </c>
      <c r="V361" s="67">
        <f>IF(D132&lt;7,6,ROUND(D132,0.1))</f>
        <v>6</v>
      </c>
      <c r="W361" s="67" t="s">
        <v>174</v>
      </c>
      <c r="X361" s="67">
        <f>IF($K$42&lt;='DB &gt; 100 ha'!R75,1,IF($K$42&gt;='DB &gt; 100 ha'!$Q$28,3,2))</f>
        <v>1</v>
      </c>
      <c r="Y361" s="300">
        <f>DGET('DB &gt; 100 ha'!$F$2:$N$41,'DB &gt; 100 ha'!$I$2,V360:X361)</f>
        <v>3</v>
      </c>
      <c r="Z361" s="67">
        <f>IF(E132&lt;7,6,ROUND(E132,0.1))</f>
        <v>6</v>
      </c>
      <c r="AA361" s="67" t="s">
        <v>174</v>
      </c>
      <c r="AB361" s="67">
        <f>IF($K$42&lt;='DB &gt; 100 ha'!V75,1,IF($K$42&gt;='DB &gt; 100 ha'!$Q$28,3,2))</f>
        <v>1</v>
      </c>
      <c r="AC361" s="300">
        <f>DGET('DB &gt; 100 ha'!$F$2:$N$41,'DB &gt; 100 ha'!$I$2,Z360:AB361)</f>
        <v>3</v>
      </c>
      <c r="AD361" s="67">
        <f>IF(F132&lt;7,6,ROUND(F132,0.1))</f>
        <v>6</v>
      </c>
      <c r="AE361" s="67" t="s">
        <v>174</v>
      </c>
      <c r="AF361" s="67">
        <f>IF($K$42&lt;='DB &gt; 100 ha'!Z75,1,IF($K$42&gt;='DB &gt; 100 ha'!$Q$28,3,2))</f>
        <v>1</v>
      </c>
      <c r="AG361" s="300">
        <f>DGET('DB &gt; 100 ha'!$F$2:$N$41,'DB &gt; 100 ha'!$I$2,AD360:AF361)</f>
        <v>3</v>
      </c>
      <c r="AH361" s="67">
        <f>IF(G132&lt;7,6,ROUND(G132,0.1))</f>
        <v>6</v>
      </c>
      <c r="AI361" s="67" t="s">
        <v>174</v>
      </c>
      <c r="AJ361" s="67">
        <f>IF($K$42&lt;='DB &gt; 100 ha'!AD75,1,IF($K$42&gt;='DB &gt; 100 ha'!$Q$28,3,2))</f>
        <v>1</v>
      </c>
      <c r="AK361" s="300">
        <f>DGET('DB &gt; 100 ha'!$F$2:$N$41,'DB &gt; 100 ha'!$I$2,AH360:AJ361)</f>
        <v>3</v>
      </c>
      <c r="AL361" s="67">
        <f>IF(H132&lt;7,6,ROUND(H132,0.1))</f>
        <v>6</v>
      </c>
      <c r="AM361" s="67" t="s">
        <v>174</v>
      </c>
      <c r="AN361" s="67">
        <f>IF($K$42&lt;='DB &gt; 100 ha'!AH75,1,IF($K$42&gt;='DB &gt; 100 ha'!$Q$28,3,2))</f>
        <v>1</v>
      </c>
      <c r="AO361" s="300">
        <f>DGET('DB &gt; 100 ha'!$F$2:$N$41,'DB &gt; 100 ha'!$I$2,AL360:AN361)</f>
        <v>3</v>
      </c>
      <c r="AP361" s="67">
        <f>IF(I132&lt;7,6,ROUND(I132,0.1))</f>
        <v>6</v>
      </c>
      <c r="AQ361" s="67" t="s">
        <v>174</v>
      </c>
      <c r="AR361" s="67">
        <f>IF($K$42&lt;='DB &gt; 100 ha'!AL75,1,IF($K$42&gt;='DB &gt; 100 ha'!$Q$28,3,2))</f>
        <v>1</v>
      </c>
      <c r="AS361" s="300">
        <f>DGET('DB &gt; 100 ha'!$F$2:$N$41,'DB &gt; 100 ha'!$I$2,AP360:AR361)</f>
        <v>3</v>
      </c>
      <c r="AT361" s="67">
        <f>IF(J132&lt;7,6,ROUND(J132,0.1))</f>
        <v>6</v>
      </c>
      <c r="AU361" s="67" t="s">
        <v>174</v>
      </c>
      <c r="AV361" s="67">
        <f>IF($K$42&lt;='DB &gt; 100 ha'!AP75,1,IF($K$42&gt;='DB &gt; 100 ha'!$Q$28,3,2))</f>
        <v>1</v>
      </c>
      <c r="AW361" s="300">
        <f>DGET('DB &gt; 100 ha'!$F$2:$N$41,'DB &gt; 100 ha'!$I$2,AT360:AV361)</f>
        <v>3</v>
      </c>
      <c r="AX361" s="67">
        <f>IF(K132&lt;7,6,ROUND(K132,0.1))</f>
        <v>6</v>
      </c>
      <c r="AY361" s="67" t="s">
        <v>174</v>
      </c>
      <c r="AZ361" s="67">
        <f>IF($K$42&lt;='DB &gt; 100 ha'!AT75,1,IF($K$42&gt;='DB &gt; 100 ha'!$Q$28,3,2))</f>
        <v>1</v>
      </c>
      <c r="BA361" s="300">
        <f>DGET('DB &gt; 100 ha'!$F$2:$N$41,'DB &gt; 100 ha'!$I$2,AX360:AZ361)</f>
        <v>3</v>
      </c>
      <c r="BB361" s="67">
        <f>IF(L132&lt;7,6,ROUND(L132,0.1))</f>
        <v>6</v>
      </c>
      <c r="BC361" s="67" t="s">
        <v>174</v>
      </c>
      <c r="BD361" s="67">
        <f>IF($K$42&lt;='DB &gt; 100 ha'!AX75,1,IF($K$42&gt;='DB &gt; 100 ha'!$Q$28,3,2))</f>
        <v>1</v>
      </c>
      <c r="BE361" s="300">
        <f>DGET('DB &gt; 100 ha'!$F$2:$N$41,'DB &gt; 100 ha'!$I$2,BB360:BD361)</f>
        <v>3</v>
      </c>
    </row>
    <row r="362" spans="21:57" ht="15" hidden="1" x14ac:dyDescent="0.25">
      <c r="U362" s="157" t="s">
        <v>315</v>
      </c>
      <c r="V362" s="77" t="s">
        <v>24</v>
      </c>
      <c r="W362" s="77" t="s">
        <v>28</v>
      </c>
      <c r="X362" s="77" t="s">
        <v>29</v>
      </c>
      <c r="Y362" s="300">
        <f>IF(X363=0,0,DGET('DB &gt; 100 ha'!$F$2:$N$41,'DB &gt; 100 ha'!$J$2,V362:X363))</f>
        <v>0</v>
      </c>
      <c r="Z362" s="77" t="s">
        <v>24</v>
      </c>
      <c r="AA362" s="77" t="s">
        <v>28</v>
      </c>
      <c r="AB362" s="77" t="s">
        <v>29</v>
      </c>
      <c r="AC362" s="300">
        <f>IF(AB363=0,0,DGET('DB &gt; 100 ha'!$F$2:$N$41,'DB &gt; 100 ha'!$J$2,Z362:AB363))</f>
        <v>0</v>
      </c>
      <c r="AD362" s="77" t="s">
        <v>24</v>
      </c>
      <c r="AE362" s="77" t="s">
        <v>28</v>
      </c>
      <c r="AF362" s="77" t="s">
        <v>29</v>
      </c>
      <c r="AG362" s="300">
        <f>IF(AF363=0,0,DGET('DB &gt; 100 ha'!$F$2:$N$41,'DB &gt; 100 ha'!$J$2,AD362:AF363))</f>
        <v>0</v>
      </c>
      <c r="AH362" s="77" t="s">
        <v>24</v>
      </c>
      <c r="AI362" s="77" t="s">
        <v>28</v>
      </c>
      <c r="AJ362" s="77" t="s">
        <v>29</v>
      </c>
      <c r="AK362" s="300">
        <f>IF(AJ363=0,0,DGET('DB &gt; 100 ha'!$F$2:$N$41,'DB &gt; 100 ha'!$J$2,AH362:AJ363))</f>
        <v>0</v>
      </c>
      <c r="AL362" s="77" t="s">
        <v>24</v>
      </c>
      <c r="AM362" s="77" t="s">
        <v>28</v>
      </c>
      <c r="AN362" s="77" t="s">
        <v>29</v>
      </c>
      <c r="AO362" s="300">
        <f>IF(AN363=0,0,DGET('DB &gt; 100 ha'!$F$2:$N$41,'DB &gt; 100 ha'!$J$2,AL362:AN363))</f>
        <v>0</v>
      </c>
      <c r="AP362" s="77" t="s">
        <v>24</v>
      </c>
      <c r="AQ362" s="77" t="s">
        <v>28</v>
      </c>
      <c r="AR362" s="77" t="s">
        <v>29</v>
      </c>
      <c r="AS362" s="300">
        <f>IF(AR363=0,0,DGET('DB &gt; 100 ha'!$F$2:$N$41,'DB &gt; 100 ha'!$J$2,AP362:AR363))</f>
        <v>0</v>
      </c>
      <c r="AT362" s="77" t="s">
        <v>24</v>
      </c>
      <c r="AU362" s="77" t="s">
        <v>28</v>
      </c>
      <c r="AV362" s="77" t="s">
        <v>29</v>
      </c>
      <c r="AW362" s="300">
        <f>IF(AV363=0,0,DGET('DB &gt; 100 ha'!$F$2:$N$41,'DB &gt; 100 ha'!$J$2,AT362:AV363))</f>
        <v>0</v>
      </c>
      <c r="AX362" s="77" t="s">
        <v>24</v>
      </c>
      <c r="AY362" s="77" t="s">
        <v>28</v>
      </c>
      <c r="AZ362" s="77" t="s">
        <v>29</v>
      </c>
      <c r="BA362" s="300">
        <f>IF(AZ363=0,0,DGET('DB &gt; 100 ha'!$F$2:$N$41,'DB &gt; 100 ha'!$J$2,AX362:AZ363))</f>
        <v>0</v>
      </c>
      <c r="BB362" s="77" t="s">
        <v>24</v>
      </c>
      <c r="BC362" s="77" t="s">
        <v>28</v>
      </c>
      <c r="BD362" s="77" t="s">
        <v>29</v>
      </c>
      <c r="BE362" s="300">
        <f>IF(BD363=0,0,DGET('DB &gt; 100 ha'!$F$2:$N$41,'DB &gt; 100 ha'!$J$2,BB362:BD363))</f>
        <v>0</v>
      </c>
    </row>
    <row r="363" spans="21:57" ht="15" hidden="1" x14ac:dyDescent="0.25">
      <c r="U363" s="157" t="s">
        <v>332</v>
      </c>
      <c r="V363" s="67">
        <f>V361</f>
        <v>6</v>
      </c>
      <c r="W363" s="67" t="s">
        <v>174</v>
      </c>
      <c r="X363" s="65">
        <f>IF($K$43&gt;'DB &gt; 100 ha'!$R$31,'DB &gt; 100 ha'!$P$32,IF($K$43&gt;'DB &gt; 100 ha'!$R$30,'DB &gt; 100 ha'!$P$31,IF($K$43&gt;='DB &gt; 100 ha'!$Q$30,'DB &gt; 100 ha'!$P$26,0)))</f>
        <v>0</v>
      </c>
      <c r="Z363" s="67">
        <f>Z361</f>
        <v>6</v>
      </c>
      <c r="AA363" s="67" t="s">
        <v>174</v>
      </c>
      <c r="AB363" s="65">
        <f>IF($K$43&gt;'DB &gt; 100 ha'!$R$31,'DB &gt; 100 ha'!$P$32,IF($K$43&gt;'DB &gt; 100 ha'!$R$30,'DB &gt; 100 ha'!$P$31,IF($K$43&gt;='DB &gt; 100 ha'!$Q$30,'DB &gt; 100 ha'!$P$26,0)))</f>
        <v>0</v>
      </c>
      <c r="AC363" s="300"/>
      <c r="AD363" s="67">
        <f>AD361</f>
        <v>6</v>
      </c>
      <c r="AE363" s="67" t="s">
        <v>174</v>
      </c>
      <c r="AF363" s="65">
        <f>IF($K$43&gt;'DB &gt; 100 ha'!$R$31,'DB &gt; 100 ha'!$P$32,IF($K$43&gt;'DB &gt; 100 ha'!$R$30,'DB &gt; 100 ha'!$P$31,IF($K$43&gt;='DB &gt; 100 ha'!$Q$30,'DB &gt; 100 ha'!$P$26,0)))</f>
        <v>0</v>
      </c>
      <c r="AG363" s="300"/>
      <c r="AH363" s="67">
        <f>AH361</f>
        <v>6</v>
      </c>
      <c r="AI363" s="67" t="s">
        <v>174</v>
      </c>
      <c r="AJ363" s="65">
        <f>IF($K$43&gt;'DB &gt; 100 ha'!$R$31,'DB &gt; 100 ha'!$P$32,IF($K$43&gt;'DB &gt; 100 ha'!$R$30,'DB &gt; 100 ha'!$P$31,IF($K$43&gt;='DB &gt; 100 ha'!$Q$30,'DB &gt; 100 ha'!$P$26,0)))</f>
        <v>0</v>
      </c>
      <c r="AK363" s="300"/>
      <c r="AL363" s="67">
        <f>AL361</f>
        <v>6</v>
      </c>
      <c r="AM363" s="67" t="s">
        <v>174</v>
      </c>
      <c r="AN363" s="65">
        <f>IF($K$43&gt;'DB &gt; 100 ha'!$R$31,'DB &gt; 100 ha'!$P$32,IF($K$43&gt;'DB &gt; 100 ha'!$R$30,'DB &gt; 100 ha'!$P$31,IF($K$43&gt;='DB &gt; 100 ha'!$Q$30,'DB &gt; 100 ha'!$P$26,0)))</f>
        <v>0</v>
      </c>
      <c r="AO363" s="300"/>
      <c r="AP363" s="67">
        <f>AP361</f>
        <v>6</v>
      </c>
      <c r="AQ363" s="67" t="s">
        <v>317</v>
      </c>
      <c r="AR363" s="65">
        <f>IF($K$43&gt;'DB &gt; 100 ha'!$R$31,'DB &gt; 100 ha'!$P$32,IF($K$43&gt;'DB &gt; 100 ha'!$R$30,'DB &gt; 100 ha'!$P$31,IF($K$43&gt;='DB &gt; 100 ha'!$Q$30,'DB &gt; 100 ha'!$P$26,0)))</f>
        <v>0</v>
      </c>
      <c r="AS363" s="300"/>
      <c r="AT363" s="67">
        <f>AT361</f>
        <v>6</v>
      </c>
      <c r="AU363" s="67" t="s">
        <v>174</v>
      </c>
      <c r="AV363" s="65">
        <f>IF($K$43&gt;'DB &gt; 100 ha'!$R$31,'DB &gt; 100 ha'!$P$32,IF($K$43&gt;'DB &gt; 100 ha'!$R$30,'DB &gt; 100 ha'!$P$31,IF($K$43&gt;='DB &gt; 100 ha'!$Q$30,'DB &gt; 100 ha'!$P$26,0)))</f>
        <v>0</v>
      </c>
      <c r="AW363" s="300"/>
      <c r="AX363" s="67">
        <f>AX361</f>
        <v>6</v>
      </c>
      <c r="AY363" s="67" t="s">
        <v>174</v>
      </c>
      <c r="AZ363" s="65">
        <f>IF($K$43&gt;'DB &gt; 100 ha'!$R$31,'DB &gt; 100 ha'!$P$32,IF($K$43&gt;'DB &gt; 100 ha'!$R$30,'DB &gt; 100 ha'!$P$31,IF($K$43&gt;='DB &gt; 100 ha'!$Q$30,'DB &gt; 100 ha'!$P$26,0)))</f>
        <v>0</v>
      </c>
      <c r="BA363" s="300"/>
      <c r="BB363" s="67">
        <f>BB361</f>
        <v>6</v>
      </c>
      <c r="BC363" s="67" t="s">
        <v>174</v>
      </c>
      <c r="BD363" s="65">
        <f>IF($K$43&gt;'DB &gt; 100 ha'!$R$31,'DB &gt; 100 ha'!$P$32,IF($K$43&gt;'DB &gt; 100 ha'!$R$30,'DB &gt; 100 ha'!$P$31,IF($K$43&gt;='DB &gt; 100 ha'!$Q$30,'DB &gt; 100 ha'!$P$26,0)))</f>
        <v>0</v>
      </c>
      <c r="BE363" s="300"/>
    </row>
    <row r="364" spans="21:57" ht="15" hidden="1" x14ac:dyDescent="0.25">
      <c r="U364" s="157" t="s">
        <v>315</v>
      </c>
      <c r="V364" s="77" t="s">
        <v>24</v>
      </c>
      <c r="W364" s="77" t="s">
        <v>28</v>
      </c>
      <c r="X364" s="77" t="s">
        <v>29</v>
      </c>
      <c r="Y364" s="300">
        <f>DGET('DB &gt; 100 ha'!$F$2:$N$41,'DB &gt; 100 ha'!$K$2,V364:X365)</f>
        <v>61</v>
      </c>
      <c r="Z364" s="77" t="s">
        <v>24</v>
      </c>
      <c r="AA364" s="77" t="s">
        <v>28</v>
      </c>
      <c r="AB364" s="77" t="s">
        <v>29</v>
      </c>
      <c r="AC364" s="300">
        <f>DGET('DB &gt; 100 ha'!$F$2:$N$41,'DB &gt; 100 ha'!$K$2,Z364:AB365)</f>
        <v>61</v>
      </c>
      <c r="AD364" s="77" t="s">
        <v>24</v>
      </c>
      <c r="AE364" s="77" t="s">
        <v>28</v>
      </c>
      <c r="AF364" s="77" t="s">
        <v>29</v>
      </c>
      <c r="AG364" s="300">
        <f>DGET('DB &gt; 100 ha'!$F$2:$N$41,'DB &gt; 100 ha'!$K$2,AD364:AF365)</f>
        <v>61</v>
      </c>
      <c r="AH364" s="77" t="s">
        <v>24</v>
      </c>
      <c r="AI364" s="77" t="s">
        <v>28</v>
      </c>
      <c r="AJ364" s="77" t="s">
        <v>29</v>
      </c>
      <c r="AK364" s="300">
        <f>DGET('DB &gt; 100 ha'!$F$2:$N$41,'DB &gt; 100 ha'!$K$2,AH364:AJ365)</f>
        <v>61</v>
      </c>
      <c r="AL364" s="77" t="s">
        <v>24</v>
      </c>
      <c r="AM364" s="77" t="s">
        <v>28</v>
      </c>
      <c r="AN364" s="77" t="s">
        <v>29</v>
      </c>
      <c r="AO364" s="300">
        <f>DGET('DB &gt; 100 ha'!$F$2:$N$41,'DB &gt; 100 ha'!$K$2,AL364:AN365)</f>
        <v>61</v>
      </c>
      <c r="AP364" s="77" t="s">
        <v>24</v>
      </c>
      <c r="AQ364" s="77" t="s">
        <v>28</v>
      </c>
      <c r="AR364" s="77" t="s">
        <v>29</v>
      </c>
      <c r="AS364" s="300">
        <f>DGET('DB &gt; 100 ha'!$F$2:$N$41,'DB &gt; 100 ha'!$K$2,AP364:AR365)</f>
        <v>61</v>
      </c>
      <c r="AT364" s="77" t="s">
        <v>24</v>
      </c>
      <c r="AU364" s="77" t="s">
        <v>28</v>
      </c>
      <c r="AV364" s="77" t="s">
        <v>29</v>
      </c>
      <c r="AW364" s="300">
        <f>DGET('DB &gt; 100 ha'!$F$2:$N$41,'DB &gt; 100 ha'!$K$2,AT364:AV365)</f>
        <v>61</v>
      </c>
      <c r="AX364" s="77" t="s">
        <v>24</v>
      </c>
      <c r="AY364" s="77" t="s">
        <v>28</v>
      </c>
      <c r="AZ364" s="77" t="s">
        <v>29</v>
      </c>
      <c r="BA364" s="300">
        <f>DGET('DB &gt; 100 ha'!$F$2:$N$41,'DB &gt; 100 ha'!$K$2,AX364:AZ365)</f>
        <v>61</v>
      </c>
      <c r="BB364" s="77" t="s">
        <v>24</v>
      </c>
      <c r="BC364" s="77" t="s">
        <v>28</v>
      </c>
      <c r="BD364" s="77" t="s">
        <v>29</v>
      </c>
      <c r="BE364" s="300">
        <f>DGET('DB &gt; 100 ha'!$F$2:$N$41,'DB &gt; 100 ha'!$K$2,BB364:BD365)</f>
        <v>61</v>
      </c>
    </row>
    <row r="365" spans="21:57" ht="15" hidden="1" x14ac:dyDescent="0.25">
      <c r="U365" s="157" t="s">
        <v>336</v>
      </c>
      <c r="V365" s="67">
        <f>V363</f>
        <v>6</v>
      </c>
      <c r="W365" s="77" t="s">
        <v>174</v>
      </c>
      <c r="X365" s="65">
        <v>1</v>
      </c>
      <c r="Z365" s="67">
        <f>Z363</f>
        <v>6</v>
      </c>
      <c r="AA365" s="77" t="s">
        <v>174</v>
      </c>
      <c r="AB365" s="65">
        <v>1</v>
      </c>
      <c r="AD365" s="67">
        <f>AD363</f>
        <v>6</v>
      </c>
      <c r="AE365" s="77" t="s">
        <v>174</v>
      </c>
      <c r="AF365" s="65">
        <v>1</v>
      </c>
      <c r="AH365" s="67">
        <f>AH363</f>
        <v>6</v>
      </c>
      <c r="AI365" s="77" t="s">
        <v>174</v>
      </c>
      <c r="AJ365" s="65">
        <v>1</v>
      </c>
      <c r="AL365" s="67">
        <f>AL363</f>
        <v>6</v>
      </c>
      <c r="AM365" s="77" t="s">
        <v>174</v>
      </c>
      <c r="AN365" s="65">
        <v>1</v>
      </c>
      <c r="AP365" s="67">
        <f>AP363</f>
        <v>6</v>
      </c>
      <c r="AQ365" s="77" t="s">
        <v>174</v>
      </c>
      <c r="AR365" s="65">
        <v>1</v>
      </c>
      <c r="AT365" s="67">
        <f>AT363</f>
        <v>6</v>
      </c>
      <c r="AU365" s="77" t="s">
        <v>174</v>
      </c>
      <c r="AV365" s="65">
        <v>1</v>
      </c>
      <c r="AX365" s="67">
        <f>AX363</f>
        <v>6</v>
      </c>
      <c r="AY365" s="77" t="s">
        <v>174</v>
      </c>
      <c r="AZ365" s="65">
        <v>1</v>
      </c>
      <c r="BB365" s="67">
        <f>BB363</f>
        <v>6</v>
      </c>
      <c r="BC365" s="77" t="s">
        <v>174</v>
      </c>
      <c r="BD365" s="65">
        <v>1</v>
      </c>
    </row>
    <row r="366" spans="21:57" ht="15" hidden="1" x14ac:dyDescent="0.25">
      <c r="U366" s="157" t="s">
        <v>315</v>
      </c>
      <c r="V366" s="77" t="s">
        <v>24</v>
      </c>
      <c r="W366" s="77" t="s">
        <v>28</v>
      </c>
      <c r="X366" s="77" t="s">
        <v>29</v>
      </c>
      <c r="Y366" s="300">
        <f>DGET('DB &gt; 100 ha'!$F$2:$N$41,'DB &gt; 100 ha'!$L$2,V366:X367)</f>
        <v>11</v>
      </c>
      <c r="Z366" s="77" t="s">
        <v>24</v>
      </c>
      <c r="AA366" s="77" t="s">
        <v>28</v>
      </c>
      <c r="AB366" s="77" t="s">
        <v>29</v>
      </c>
      <c r="AC366" s="300">
        <f>DGET('DB &gt; 100 ha'!$F$2:$N$41,'DB &gt; 100 ha'!$L$2,Z366:AB367)</f>
        <v>11</v>
      </c>
      <c r="AD366" s="77" t="s">
        <v>24</v>
      </c>
      <c r="AE366" s="77" t="s">
        <v>28</v>
      </c>
      <c r="AF366" s="77" t="s">
        <v>29</v>
      </c>
      <c r="AG366" s="300">
        <f>DGET('DB &gt; 100 ha'!$F$2:$N$41,'DB &gt; 100 ha'!$L$2,AD366:AF367)</f>
        <v>11</v>
      </c>
      <c r="AH366" s="77" t="s">
        <v>24</v>
      </c>
      <c r="AI366" s="77" t="s">
        <v>28</v>
      </c>
      <c r="AJ366" s="77" t="s">
        <v>29</v>
      </c>
      <c r="AK366" s="300">
        <f>DGET('DB &gt; 100 ha'!$F$2:$N$41,'DB &gt; 100 ha'!$L$2,AH366:AJ367)</f>
        <v>11</v>
      </c>
      <c r="AL366" s="77" t="s">
        <v>24</v>
      </c>
      <c r="AM366" s="77" t="s">
        <v>28</v>
      </c>
      <c r="AN366" s="77" t="s">
        <v>29</v>
      </c>
      <c r="AO366" s="300">
        <f>DGET('DB &gt; 100 ha'!$F$2:$N$41,'DB &gt; 100 ha'!$L$2,AL366:AN367)</f>
        <v>11</v>
      </c>
      <c r="AP366" s="77" t="s">
        <v>24</v>
      </c>
      <c r="AQ366" s="77" t="s">
        <v>28</v>
      </c>
      <c r="AR366" s="77" t="s">
        <v>29</v>
      </c>
      <c r="AS366" s="300">
        <f>DGET('DB &gt; 100 ha'!$F$2:$N$41,'DB &gt; 100 ha'!$L$2,AP366:AR367)</f>
        <v>11</v>
      </c>
      <c r="AT366" s="77" t="s">
        <v>24</v>
      </c>
      <c r="AU366" s="77" t="s">
        <v>28</v>
      </c>
      <c r="AV366" s="77" t="s">
        <v>29</v>
      </c>
      <c r="AW366" s="300">
        <f>DGET('DB &gt; 100 ha'!$F$2:$N$41,'DB &gt; 100 ha'!$L$2,AT366:AV367)</f>
        <v>11</v>
      </c>
      <c r="AX366" s="77" t="s">
        <v>24</v>
      </c>
      <c r="AY366" s="77" t="s">
        <v>28</v>
      </c>
      <c r="AZ366" s="77" t="s">
        <v>29</v>
      </c>
      <c r="BA366" s="300">
        <f>DGET('DB &gt; 100 ha'!$F$2:$N$41,'DB &gt; 100 ha'!$L$2,AX366:AZ367)</f>
        <v>11</v>
      </c>
      <c r="BB366" s="77" t="s">
        <v>24</v>
      </c>
      <c r="BC366" s="77" t="s">
        <v>28</v>
      </c>
      <c r="BD366" s="77" t="s">
        <v>29</v>
      </c>
      <c r="BE366" s="300">
        <f>DGET('DB &gt; 100 ha'!$F$2:$N$41,'DB &gt; 100 ha'!$L$2,BB366:BD367)</f>
        <v>11</v>
      </c>
    </row>
    <row r="367" spans="21:57" ht="15" hidden="1" x14ac:dyDescent="0.25">
      <c r="U367" s="157" t="s">
        <v>337</v>
      </c>
      <c r="V367" s="67">
        <f>V365</f>
        <v>6</v>
      </c>
      <c r="W367" s="77" t="s">
        <v>174</v>
      </c>
      <c r="X367" s="65">
        <f>X365</f>
        <v>1</v>
      </c>
      <c r="Z367" s="67">
        <f>Z365</f>
        <v>6</v>
      </c>
      <c r="AA367" s="77" t="s">
        <v>174</v>
      </c>
      <c r="AB367" s="65">
        <f>AB365</f>
        <v>1</v>
      </c>
      <c r="AD367" s="67">
        <f>AD365</f>
        <v>6</v>
      </c>
      <c r="AE367" s="77" t="s">
        <v>174</v>
      </c>
      <c r="AF367" s="65">
        <f>AF365</f>
        <v>1</v>
      </c>
      <c r="AH367" s="67">
        <f>AH365</f>
        <v>6</v>
      </c>
      <c r="AI367" s="77" t="s">
        <v>174</v>
      </c>
      <c r="AJ367" s="65">
        <f>AJ365</f>
        <v>1</v>
      </c>
      <c r="AL367" s="67">
        <f>AL365</f>
        <v>6</v>
      </c>
      <c r="AM367" s="77" t="s">
        <v>174</v>
      </c>
      <c r="AN367" s="65">
        <f>AN365</f>
        <v>1</v>
      </c>
      <c r="AP367" s="67">
        <f>AP365</f>
        <v>6</v>
      </c>
      <c r="AQ367" s="77" t="s">
        <v>174</v>
      </c>
      <c r="AR367" s="65">
        <f>AR365</f>
        <v>1</v>
      </c>
      <c r="AT367" s="67">
        <f>AT365</f>
        <v>6</v>
      </c>
      <c r="AU367" s="77" t="s">
        <v>174</v>
      </c>
      <c r="AV367" s="65">
        <f>AV365</f>
        <v>1</v>
      </c>
      <c r="AX367" s="67">
        <f>AX365</f>
        <v>6</v>
      </c>
      <c r="AY367" s="77" t="s">
        <v>174</v>
      </c>
      <c r="AZ367" s="65">
        <f>AZ365</f>
        <v>1</v>
      </c>
      <c r="BB367" s="67">
        <f>BB365</f>
        <v>6</v>
      </c>
      <c r="BC367" s="77" t="s">
        <v>174</v>
      </c>
      <c r="BD367" s="65">
        <f>BD365</f>
        <v>1</v>
      </c>
    </row>
    <row r="368" spans="21:57" ht="15" hidden="1" x14ac:dyDescent="0.25">
      <c r="U368" s="157" t="s">
        <v>315</v>
      </c>
      <c r="V368" s="77" t="s">
        <v>24</v>
      </c>
      <c r="W368" s="77" t="s">
        <v>28</v>
      </c>
      <c r="X368" s="77" t="s">
        <v>29</v>
      </c>
      <c r="Y368" s="300">
        <f>DGET('DB &gt; 100 ha'!$F$2:$N$41,'DB &gt; 100 ha'!$M$2,V368:X369)</f>
        <v>0</v>
      </c>
      <c r="Z368" s="77" t="s">
        <v>24</v>
      </c>
      <c r="AA368" s="77" t="s">
        <v>28</v>
      </c>
      <c r="AB368" s="77" t="s">
        <v>29</v>
      </c>
      <c r="AC368" s="300">
        <f>DGET('DB &gt; 100 ha'!$F$2:$N$41,'DB &gt; 100 ha'!$M$2,Z368:AB369)</f>
        <v>0</v>
      </c>
      <c r="AD368" s="77" t="s">
        <v>24</v>
      </c>
      <c r="AE368" s="77" t="s">
        <v>28</v>
      </c>
      <c r="AF368" s="77" t="s">
        <v>29</v>
      </c>
      <c r="AG368" s="300">
        <f>DGET('DB &gt; 100 ha'!$F$2:$N$41,'DB &gt; 100 ha'!$M$2,AD368:AF369)</f>
        <v>0</v>
      </c>
      <c r="AH368" s="77" t="s">
        <v>24</v>
      </c>
      <c r="AI368" s="77" t="s">
        <v>28</v>
      </c>
      <c r="AJ368" s="77" t="s">
        <v>29</v>
      </c>
      <c r="AK368" s="300">
        <f>DGET('DB &gt; 100 ha'!$F$2:$N$41,'DB &gt; 100 ha'!$M$2,AH368:AJ369)</f>
        <v>0</v>
      </c>
      <c r="AL368" s="77" t="s">
        <v>24</v>
      </c>
      <c r="AM368" s="77" t="s">
        <v>28</v>
      </c>
      <c r="AN368" s="77" t="s">
        <v>29</v>
      </c>
      <c r="AO368" s="300">
        <f>DGET('DB &gt; 100 ha'!$F$2:$N$41,'DB &gt; 100 ha'!$M$2,AL368:AN369)</f>
        <v>0</v>
      </c>
      <c r="AP368" s="77" t="s">
        <v>24</v>
      </c>
      <c r="AQ368" s="77" t="s">
        <v>28</v>
      </c>
      <c r="AR368" s="77" t="s">
        <v>29</v>
      </c>
      <c r="AS368" s="300">
        <f>DGET('DB &gt; 100 ha'!$F$2:$N$41,'DB &gt; 100 ha'!$M$2,AP368:AR369)</f>
        <v>0</v>
      </c>
      <c r="AT368" s="77" t="s">
        <v>24</v>
      </c>
      <c r="AU368" s="77" t="s">
        <v>28</v>
      </c>
      <c r="AV368" s="77" t="s">
        <v>29</v>
      </c>
      <c r="AW368" s="300">
        <f>DGET('DB &gt; 100 ha'!$F$2:$N$41,'DB &gt; 100 ha'!$M$2,AT368:AV369)</f>
        <v>0</v>
      </c>
      <c r="AX368" s="77" t="s">
        <v>24</v>
      </c>
      <c r="AY368" s="77" t="s">
        <v>28</v>
      </c>
      <c r="AZ368" s="77" t="s">
        <v>29</v>
      </c>
      <c r="BA368" s="300">
        <f>DGET('DB &gt; 100 ha'!$F$2:$N$41,'DB &gt; 100 ha'!$M$2,AX368:AZ369)</f>
        <v>0</v>
      </c>
      <c r="BB368" s="77" t="s">
        <v>24</v>
      </c>
      <c r="BC368" s="77" t="s">
        <v>28</v>
      </c>
      <c r="BD368" s="77" t="s">
        <v>29</v>
      </c>
      <c r="BE368" s="300">
        <f>DGET('DB &gt; 100 ha'!$F$2:$N$41,'DB &gt; 100 ha'!$M$2,BB368:BD369)</f>
        <v>0</v>
      </c>
    </row>
    <row r="369" spans="21:56" ht="15" hidden="1" x14ac:dyDescent="0.25">
      <c r="U369" s="157" t="s">
        <v>342</v>
      </c>
      <c r="V369" s="67">
        <f>V367</f>
        <v>6</v>
      </c>
      <c r="W369" s="77" t="str">
        <f>W367</f>
        <v>&gt;20</v>
      </c>
      <c r="X369" s="65">
        <f>$O$64+1</f>
        <v>1</v>
      </c>
      <c r="Z369" s="67">
        <f>Z367</f>
        <v>6</v>
      </c>
      <c r="AA369" s="77" t="str">
        <f>AA367</f>
        <v>&gt;20</v>
      </c>
      <c r="AB369" s="65">
        <f>$O$64+1</f>
        <v>1</v>
      </c>
      <c r="AD369" s="67">
        <f>AD367</f>
        <v>6</v>
      </c>
      <c r="AE369" s="77" t="str">
        <f>AE367</f>
        <v>&gt;20</v>
      </c>
      <c r="AF369" s="65">
        <f>$O$64+1</f>
        <v>1</v>
      </c>
      <c r="AH369" s="67">
        <f>AH367</f>
        <v>6</v>
      </c>
      <c r="AI369" s="77" t="str">
        <f>AI367</f>
        <v>&gt;20</v>
      </c>
      <c r="AJ369" s="65">
        <f>$O$64+1</f>
        <v>1</v>
      </c>
      <c r="AL369" s="67">
        <f>AL367</f>
        <v>6</v>
      </c>
      <c r="AM369" s="77" t="str">
        <f>AM367</f>
        <v>&gt;20</v>
      </c>
      <c r="AN369" s="65">
        <f>$O$64+1</f>
        <v>1</v>
      </c>
      <c r="AP369" s="67">
        <f>AP367</f>
        <v>6</v>
      </c>
      <c r="AQ369" s="77" t="str">
        <f>AQ367</f>
        <v>&gt;20</v>
      </c>
      <c r="AR369" s="65">
        <f>$O$64+1</f>
        <v>1</v>
      </c>
      <c r="AT369" s="67">
        <f>AT367</f>
        <v>6</v>
      </c>
      <c r="AU369" s="77" t="str">
        <f>AU367</f>
        <v>&gt;20</v>
      </c>
      <c r="AV369" s="65">
        <f>$O$64+1</f>
        <v>1</v>
      </c>
      <c r="AX369" s="67">
        <f>AX367</f>
        <v>6</v>
      </c>
      <c r="AY369" s="77" t="str">
        <f>AY367</f>
        <v>&gt;20</v>
      </c>
      <c r="AZ369" s="65">
        <f>$O$64+1</f>
        <v>1</v>
      </c>
      <c r="BB369" s="67">
        <f>BB367</f>
        <v>6</v>
      </c>
      <c r="BC369" s="77" t="str">
        <f>BC367</f>
        <v>&gt;20</v>
      </c>
      <c r="BD369" s="65">
        <f>$O$64+1</f>
        <v>1</v>
      </c>
    </row>
    <row r="370" spans="21:56" hidden="1" x14ac:dyDescent="0.2"/>
    <row r="371" spans="21:56" hidden="1" x14ac:dyDescent="0.2"/>
    <row r="372" spans="21:56" hidden="1" x14ac:dyDescent="0.2">
      <c r="U372" s="65" t="s">
        <v>57</v>
      </c>
      <c r="V372" s="65" t="s">
        <v>24</v>
      </c>
      <c r="W372" s="65" t="s">
        <v>25</v>
      </c>
      <c r="X372" s="65" t="s">
        <v>110</v>
      </c>
    </row>
    <row r="373" spans="21:56" hidden="1" x14ac:dyDescent="0.2">
      <c r="V373" s="65" t="s">
        <v>4</v>
      </c>
      <c r="W373" s="65">
        <v>0</v>
      </c>
      <c r="X373" s="65">
        <v>43</v>
      </c>
    </row>
    <row r="374" spans="21:56" hidden="1" x14ac:dyDescent="0.2">
      <c r="U374" s="65" t="s">
        <v>57</v>
      </c>
      <c r="V374" s="65" t="s">
        <v>24</v>
      </c>
      <c r="W374" s="65" t="s">
        <v>25</v>
      </c>
      <c r="X374" s="65" t="s">
        <v>110</v>
      </c>
    </row>
    <row r="375" spans="21:56" hidden="1" x14ac:dyDescent="0.2">
      <c r="V375" s="65" t="s">
        <v>5</v>
      </c>
      <c r="W375" s="65">
        <v>0</v>
      </c>
      <c r="X375" s="65">
        <f>X373</f>
        <v>43</v>
      </c>
    </row>
    <row r="376" spans="21:56" hidden="1" x14ac:dyDescent="0.2">
      <c r="U376" s="65" t="s">
        <v>57</v>
      </c>
      <c r="V376" s="65" t="s">
        <v>24</v>
      </c>
      <c r="W376" s="65" t="s">
        <v>25</v>
      </c>
      <c r="X376" s="65" t="s">
        <v>110</v>
      </c>
    </row>
    <row r="377" spans="21:56" hidden="1" x14ac:dyDescent="0.2">
      <c r="V377" s="65" t="s">
        <v>6</v>
      </c>
      <c r="W377" s="65">
        <v>0</v>
      </c>
      <c r="X377" s="65">
        <f>X375</f>
        <v>43</v>
      </c>
    </row>
    <row r="378" spans="21:56" hidden="1" x14ac:dyDescent="0.2">
      <c r="U378" s="65" t="s">
        <v>56</v>
      </c>
      <c r="V378" s="65" t="s">
        <v>24</v>
      </c>
      <c r="W378" s="65" t="s">
        <v>25</v>
      </c>
      <c r="X378" s="65" t="s">
        <v>110</v>
      </c>
    </row>
    <row r="379" spans="21:56" hidden="1" x14ac:dyDescent="0.2">
      <c r="V379" s="65" t="s">
        <v>4</v>
      </c>
      <c r="W379" s="65">
        <v>0</v>
      </c>
      <c r="X379" s="65">
        <v>42</v>
      </c>
    </row>
    <row r="380" spans="21:56" hidden="1" x14ac:dyDescent="0.2">
      <c r="V380" s="65" t="s">
        <v>24</v>
      </c>
      <c r="W380" s="65" t="s">
        <v>25</v>
      </c>
      <c r="X380" s="65" t="s">
        <v>110</v>
      </c>
    </row>
    <row r="381" spans="21:56" hidden="1" x14ac:dyDescent="0.2">
      <c r="V381" s="65" t="s">
        <v>5</v>
      </c>
      <c r="W381" s="65">
        <v>0</v>
      </c>
      <c r="X381" s="65">
        <f>X379</f>
        <v>42</v>
      </c>
    </row>
    <row r="382" spans="21:56" hidden="1" x14ac:dyDescent="0.2">
      <c r="V382" s="65" t="s">
        <v>24</v>
      </c>
      <c r="W382" s="65" t="s">
        <v>25</v>
      </c>
      <c r="X382" s="65" t="s">
        <v>110</v>
      </c>
    </row>
    <row r="383" spans="21:56" hidden="1" x14ac:dyDescent="0.2">
      <c r="V383" s="65" t="s">
        <v>6</v>
      </c>
      <c r="W383" s="65">
        <v>0</v>
      </c>
      <c r="X383" s="65">
        <f>X381</f>
        <v>42</v>
      </c>
    </row>
    <row r="384" spans="21:56" hidden="1" x14ac:dyDescent="0.2">
      <c r="U384" s="65" t="s">
        <v>351</v>
      </c>
      <c r="V384" s="65" t="s">
        <v>24</v>
      </c>
      <c r="W384" s="65" t="s">
        <v>25</v>
      </c>
      <c r="X384" s="65" t="s">
        <v>110</v>
      </c>
    </row>
    <row r="385" spans="21:25" hidden="1" x14ac:dyDescent="0.2">
      <c r="V385" s="65" t="s">
        <v>4</v>
      </c>
      <c r="W385" s="65">
        <v>0</v>
      </c>
      <c r="X385" s="65">
        <v>41</v>
      </c>
    </row>
    <row r="386" spans="21:25" hidden="1" x14ac:dyDescent="0.2">
      <c r="V386" s="65" t="s">
        <v>24</v>
      </c>
      <c r="W386" s="65" t="s">
        <v>25</v>
      </c>
      <c r="X386" s="65" t="s">
        <v>110</v>
      </c>
    </row>
    <row r="387" spans="21:25" hidden="1" x14ac:dyDescent="0.2">
      <c r="V387" s="65" t="s">
        <v>5</v>
      </c>
      <c r="W387" s="65">
        <v>0</v>
      </c>
      <c r="X387" s="65">
        <f>X385</f>
        <v>41</v>
      </c>
    </row>
    <row r="388" spans="21:25" hidden="1" x14ac:dyDescent="0.2">
      <c r="V388" s="65" t="s">
        <v>24</v>
      </c>
      <c r="W388" s="65" t="s">
        <v>25</v>
      </c>
      <c r="X388" s="65" t="s">
        <v>110</v>
      </c>
    </row>
    <row r="389" spans="21:25" hidden="1" x14ac:dyDescent="0.2">
      <c r="V389" s="65" t="s">
        <v>6</v>
      </c>
      <c r="W389" s="65">
        <v>0</v>
      </c>
      <c r="X389" s="65">
        <f>X387</f>
        <v>41</v>
      </c>
    </row>
    <row r="390" spans="21:25" hidden="1" x14ac:dyDescent="0.2">
      <c r="U390" s="65" t="s">
        <v>183</v>
      </c>
      <c r="V390" s="65" t="s">
        <v>24</v>
      </c>
      <c r="W390" s="65" t="s">
        <v>25</v>
      </c>
      <c r="X390" s="65" t="s">
        <v>110</v>
      </c>
    </row>
    <row r="391" spans="21:25" hidden="1" x14ac:dyDescent="0.2">
      <c r="X391" s="65">
        <v>61</v>
      </c>
      <c r="Y391" s="65">
        <v>61</v>
      </c>
    </row>
    <row r="392" spans="21:25" hidden="1" x14ac:dyDescent="0.2">
      <c r="U392" s="65" t="s">
        <v>352</v>
      </c>
      <c r="X392" s="65" t="s">
        <v>110</v>
      </c>
      <c r="Y392" s="65" t="s">
        <v>110</v>
      </c>
    </row>
    <row r="393" spans="21:25" hidden="1" x14ac:dyDescent="0.2">
      <c r="X393" s="65">
        <v>62</v>
      </c>
      <c r="Y393" s="65">
        <v>621</v>
      </c>
    </row>
    <row r="394" spans="21:25" hidden="1" x14ac:dyDescent="0.2">
      <c r="U394" s="65" t="s">
        <v>353</v>
      </c>
      <c r="V394" s="65" t="s">
        <v>24</v>
      </c>
      <c r="W394" s="65" t="s">
        <v>25</v>
      </c>
      <c r="X394" s="65" t="s">
        <v>110</v>
      </c>
    </row>
    <row r="395" spans="21:25" hidden="1" x14ac:dyDescent="0.2">
      <c r="V395" s="65" t="s">
        <v>6</v>
      </c>
      <c r="W395" s="65">
        <v>0</v>
      </c>
      <c r="X395" s="65">
        <v>52</v>
      </c>
    </row>
    <row r="396" spans="21:25" hidden="1" x14ac:dyDescent="0.2">
      <c r="V396" s="65" t="s">
        <v>24</v>
      </c>
      <c r="W396" s="65" t="s">
        <v>25</v>
      </c>
      <c r="X396" s="65" t="s">
        <v>110</v>
      </c>
    </row>
    <row r="397" spans="21:25" hidden="1" x14ac:dyDescent="0.2">
      <c r="V397" s="65" t="s">
        <v>4</v>
      </c>
      <c r="W397" s="65">
        <v>0</v>
      </c>
      <c r="X397" s="65">
        <v>52</v>
      </c>
    </row>
    <row r="398" spans="21:25" hidden="1" x14ac:dyDescent="0.2">
      <c r="U398" s="65" t="s">
        <v>354</v>
      </c>
      <c r="V398" s="65" t="s">
        <v>24</v>
      </c>
      <c r="W398" s="65" t="s">
        <v>25</v>
      </c>
      <c r="X398" s="65" t="s">
        <v>110</v>
      </c>
    </row>
    <row r="399" spans="21:25" hidden="1" x14ac:dyDescent="0.2">
      <c r="W399" s="65">
        <v>0</v>
      </c>
      <c r="X399" s="65">
        <v>51</v>
      </c>
    </row>
    <row r="400" spans="21:25" hidden="1" x14ac:dyDescent="0.2">
      <c r="U400" s="65" t="s">
        <v>355</v>
      </c>
      <c r="V400" s="65" t="s">
        <v>24</v>
      </c>
      <c r="W400" s="65" t="s">
        <v>25</v>
      </c>
      <c r="X400" s="65" t="s">
        <v>110</v>
      </c>
    </row>
    <row r="401" spans="21:24" hidden="1" x14ac:dyDescent="0.2">
      <c r="W401" s="65">
        <v>0</v>
      </c>
      <c r="X401" s="65">
        <v>73</v>
      </c>
    </row>
    <row r="402" spans="21:24" hidden="1" x14ac:dyDescent="0.2">
      <c r="U402" s="65" t="s">
        <v>356</v>
      </c>
      <c r="V402" s="65" t="s">
        <v>24</v>
      </c>
      <c r="W402" s="65" t="s">
        <v>25</v>
      </c>
      <c r="X402" s="65" t="s">
        <v>110</v>
      </c>
    </row>
    <row r="403" spans="21:24" hidden="1" x14ac:dyDescent="0.2">
      <c r="W403" s="65">
        <v>0</v>
      </c>
      <c r="X403" s="65">
        <v>55</v>
      </c>
    </row>
    <row r="404" spans="21:24" hidden="1" x14ac:dyDescent="0.2">
      <c r="U404" s="65" t="s">
        <v>356</v>
      </c>
      <c r="V404" s="65" t="s">
        <v>24</v>
      </c>
      <c r="W404" s="65" t="s">
        <v>25</v>
      </c>
      <c r="X404" s="65" t="s">
        <v>110</v>
      </c>
    </row>
    <row r="405" spans="21:24" hidden="1" x14ac:dyDescent="0.2">
      <c r="W405" s="65">
        <v>0</v>
      </c>
      <c r="X405" s="65">
        <v>71</v>
      </c>
    </row>
    <row r="406" spans="21:24" hidden="1" x14ac:dyDescent="0.2"/>
    <row r="407" spans="21:24" hidden="1" x14ac:dyDescent="0.2"/>
    <row r="408" spans="21:24" hidden="1" x14ac:dyDescent="0.2"/>
    <row r="409" spans="21:24" hidden="1" x14ac:dyDescent="0.2"/>
    <row r="410" spans="21:24" hidden="1" x14ac:dyDescent="0.2"/>
    <row r="411" spans="21:24" hidden="1" x14ac:dyDescent="0.2"/>
    <row r="412" spans="21:24" hidden="1" x14ac:dyDescent="0.2"/>
    <row r="413" spans="21:24" hidden="1" x14ac:dyDescent="0.2"/>
    <row r="414" spans="21:24" hidden="1" x14ac:dyDescent="0.2"/>
    <row r="415" spans="21:24" hidden="1" x14ac:dyDescent="0.2"/>
    <row r="416" spans="21:24"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sheetData>
  <sheetProtection password="F582" sheet="1" objects="1" scenarios="1" selectLockedCells="1"/>
  <mergeCells count="24">
    <mergeCell ref="D69:E69"/>
    <mergeCell ref="A1:L1"/>
    <mergeCell ref="A2:B2"/>
    <mergeCell ref="C2:L2"/>
    <mergeCell ref="D45:H45"/>
    <mergeCell ref="B46:C46"/>
    <mergeCell ref="B57:J57"/>
    <mergeCell ref="B58:J58"/>
    <mergeCell ref="B59:J59"/>
    <mergeCell ref="B60:J60"/>
    <mergeCell ref="F67:L67"/>
    <mergeCell ref="D68:E68"/>
    <mergeCell ref="B130:B134"/>
    <mergeCell ref="D70:E70"/>
    <mergeCell ref="D71:E71"/>
    <mergeCell ref="D72:E72"/>
    <mergeCell ref="D78:L78"/>
    <mergeCell ref="B81:B85"/>
    <mergeCell ref="B88:B92"/>
    <mergeCell ref="B95:B99"/>
    <mergeCell ref="B102:B106"/>
    <mergeCell ref="B109:B113"/>
    <mergeCell ref="B116:B120"/>
    <mergeCell ref="B123:B127"/>
  </mergeCells>
  <conditionalFormatting sqref="D81:L134">
    <cfRule type="cellIs" dxfId="9" priority="10" operator="equal">
      <formula>0</formula>
    </cfRule>
  </conditionalFormatting>
  <conditionalFormatting sqref="F137">
    <cfRule type="cellIs" dxfId="8" priority="9" operator="equal">
      <formula>0</formula>
    </cfRule>
  </conditionalFormatting>
  <conditionalFormatting sqref="K137">
    <cfRule type="cellIs" dxfId="7" priority="8" operator="equal">
      <formula>0</formula>
    </cfRule>
  </conditionalFormatting>
  <conditionalFormatting sqref="F153 F151">
    <cfRule type="cellIs" dxfId="6" priority="1" operator="equal">
      <formula>0</formula>
    </cfRule>
  </conditionalFormatting>
  <conditionalFormatting sqref="F139">
    <cfRule type="cellIs" dxfId="5" priority="7" operator="equal">
      <formula>0</formula>
    </cfRule>
  </conditionalFormatting>
  <conditionalFormatting sqref="F141">
    <cfRule type="cellIs" dxfId="4" priority="6" operator="equal">
      <formula>0</formula>
    </cfRule>
  </conditionalFormatting>
  <conditionalFormatting sqref="F149">
    <cfRule type="cellIs" dxfId="3" priority="2" operator="equal">
      <formula>0</formula>
    </cfRule>
  </conditionalFormatting>
  <conditionalFormatting sqref="K141 K139">
    <cfRule type="cellIs" dxfId="2" priority="5" operator="equal">
      <formula>0</formula>
    </cfRule>
  </conditionalFormatting>
  <conditionalFormatting sqref="F143">
    <cfRule type="cellIs" dxfId="1" priority="4" operator="equal">
      <formula>0</formula>
    </cfRule>
  </conditionalFormatting>
  <conditionalFormatting sqref="F147 F145">
    <cfRule type="cellIs" dxfId="0" priority="3" operator="equal">
      <formula>0</formula>
    </cfRule>
  </conditionalFormatting>
  <pageMargins left="0.7" right="0.7" top="0.78740157499999996" bottom="0.78740157499999996" header="0.3" footer="0.3"/>
  <pageSetup paperSize="9" scale="64"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Arbeitsblätter</vt:lpstr>
      </vt:variant>
      <vt:variant>
        <vt:i4>8</vt:i4>
      </vt:variant>
      <vt:variant>
        <vt:lpstr>Benannte Bereiche</vt:lpstr>
      </vt:variant>
      <vt:variant>
        <vt:i4>7</vt:i4>
      </vt:variant>
    </vt:vector>
  </HeadingPairs>
  <TitlesOfParts>
    <vt:vector size="15" baseType="lpstr">
      <vt:lpstr>offene Fragen_Anregungen</vt:lpstr>
      <vt:lpstr>Bestandesdaten &gt;100 ha</vt:lpstr>
      <vt:lpstr>DB &gt; 100 ha</vt:lpstr>
      <vt:lpstr>Flächenübersicht &gt;100 ha</vt:lpstr>
      <vt:lpstr>Bann_Objektschutzwald</vt:lpstr>
      <vt:lpstr>Umwandlungsflächen</vt:lpstr>
      <vt:lpstr>Quellschutzwald</vt:lpstr>
      <vt:lpstr>Erholungswald</vt:lpstr>
      <vt:lpstr>Abfrage</vt:lpstr>
      <vt:lpstr>Bann_Objektschutzwald!Druckbereich</vt:lpstr>
      <vt:lpstr>'Bestandesdaten &gt;100 ha'!Druckbereich</vt:lpstr>
      <vt:lpstr>Erholungswald!Druckbereich</vt:lpstr>
      <vt:lpstr>'Flächenübersicht &gt;100 ha'!Druckbereich</vt:lpstr>
      <vt:lpstr>Quellschutzwald!Druckbereich</vt:lpstr>
      <vt:lpstr>Umwandlungsflächen!Druckbereich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Günther Kuneth</dc:creator>
  <cp:lastModifiedBy>G KUN</cp:lastModifiedBy>
  <cp:lastPrinted>2014-02-20T15:09:07Z</cp:lastPrinted>
  <dcterms:created xsi:type="dcterms:W3CDTF">2013-10-16T04:43:26Z</dcterms:created>
  <dcterms:modified xsi:type="dcterms:W3CDTF">2019-01-14T15:41:09Z</dcterms:modified>
</cp:coreProperties>
</file>